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20952B4-031A-4EAE-98E6-901EC573DD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Z215" i="1" s="1"/>
  <c r="BP225" i="1"/>
  <c r="BN225" i="1"/>
  <c r="Z225" i="1"/>
  <c r="Z231" i="1" s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Y508" i="1" l="1"/>
  <c r="Z483" i="1"/>
  <c r="Z462" i="1"/>
  <c r="Z351" i="1"/>
  <c r="Z326" i="1"/>
  <c r="Z247" i="1"/>
  <c r="Z203" i="1"/>
  <c r="Z171" i="1"/>
  <c r="Z44" i="1"/>
  <c r="Z510" i="1" s="1"/>
  <c r="Y505" i="1"/>
  <c r="Z153" i="1"/>
  <c r="Z400" i="1"/>
  <c r="Z468" i="1"/>
  <c r="Z452" i="1"/>
  <c r="Z417" i="1"/>
  <c r="Z339" i="1"/>
  <c r="Z295" i="1"/>
  <c r="Z108" i="1"/>
  <c r="Z100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<sst xmlns="http://schemas.openxmlformats.org/spreadsheetml/2006/main" count="2245" uniqueCount="808">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</sst>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45879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50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64.629629629629633</v>
      </c>
      <c r="Y44" s="559">
        <f>IFERROR(Y41/H41,"0")+IFERROR(Y42/H42,"0")+IFERROR(Y43/H43,"0")</f>
        <v>65</v>
      </c>
      <c r="Z44" s="559">
        <f>IFERROR(IF(Z41="",0,Z41),"0")+IFERROR(IF(Z42="",0,Z42),"0")+IFERROR(IF(Z43="",0,Z43),"0")</f>
        <v>0.6361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290</v>
      </c>
      <c r="Y45" s="559">
        <f>IFERROR(SUM(Y41:Y43),"0")</f>
        <v>294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765</v>
      </c>
      <c r="Y57" s="558">
        <f t="shared" si="6"/>
        <v>765</v>
      </c>
      <c r="Z57" s="36">
        <f>IFERROR(IF(Y57=0,"",ROUNDUP(Y57/H57,0)*0.00902),"")</f>
        <v>1.5334000000000001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800.7</v>
      </c>
      <c r="BN57" s="64">
        <f t="shared" si="8"/>
        <v>800.7</v>
      </c>
      <c r="BO57" s="64">
        <f t="shared" si="9"/>
        <v>1.2878787878787878</v>
      </c>
      <c r="BP57" s="64">
        <f t="shared" si="10"/>
        <v>1.2878787878787878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170</v>
      </c>
      <c r="Y58" s="559">
        <f>IFERROR(Y52/H52,"0")+IFERROR(Y53/H53,"0")+IFERROR(Y54/H54,"0")+IFERROR(Y55/H55,"0")+IFERROR(Y56/H56,"0")+IFERROR(Y57/H57,"0")</f>
        <v>170</v>
      </c>
      <c r="Z58" s="559">
        <f>IFERROR(IF(Z52="",0,Z52),"0")+IFERROR(IF(Z53="",0,Z53),"0")+IFERROR(IF(Z54="",0,Z54),"0")+IFERROR(IF(Z55="",0,Z55),"0")+IFERROR(IF(Z56="",0,Z56),"0")+IFERROR(IF(Z57="",0,Z57),"0")</f>
        <v>1.5334000000000001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765</v>
      </c>
      <c r="Y59" s="559">
        <f>IFERROR(SUM(Y52:Y57),"0")</f>
        <v>765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100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157.5</v>
      </c>
      <c r="Y64" s="558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67.592592592592581</v>
      </c>
      <c r="Y65" s="559">
        <f>IFERROR(Y61/H61,"0")+IFERROR(Y62/H62,"0")+IFERROR(Y63/H63,"0")+IFERROR(Y64/H64,"0")</f>
        <v>69</v>
      </c>
      <c r="Z65" s="559">
        <f>IFERROR(IF(Z61="",0,Z61),"0")+IFERROR(IF(Z62="",0,Z62),"0")+IFERROR(IF(Z63="",0,Z63),"0")+IFERROR(IF(Z64="",0,Z64),"0")</f>
        <v>0.57389000000000001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257.5</v>
      </c>
      <c r="Y66" s="559">
        <f>IFERROR(SUM(Y61:Y64),"0")</f>
        <v>267.3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495</v>
      </c>
      <c r="Y91" s="558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156.2962962962963</v>
      </c>
      <c r="Y92" s="559">
        <f>IFERROR(Y89/H89,"0")+IFERROR(Y90/H90,"0")+IFERROR(Y91/H91,"0")</f>
        <v>157</v>
      </c>
      <c r="Z92" s="559">
        <f>IFERROR(IF(Z89="",0,Z89),"0")+IFERROR(IF(Z90="",0,Z90),"0")+IFERROR(IF(Z91="",0,Z91),"0")</f>
        <v>1.8842599999999998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995</v>
      </c>
      <c r="Y93" s="559">
        <f>IFERROR(SUM(Y89:Y91),"0")</f>
        <v>1002.6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550</v>
      </c>
      <c r="Y95" s="558">
        <f>IFERROR(IF(X95="",0,CEILING((X95/$H95),1)*$H95),"")</f>
        <v>550.79999999999995</v>
      </c>
      <c r="Z95" s="36">
        <f>IFERROR(IF(Y95=0,"",ROUNDUP(Y95/H95,0)*0.01898),"")</f>
        <v>1.29064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585.24074074074076</v>
      </c>
      <c r="BN95" s="64">
        <f>IFERROR(Y95*I95/H95,"0")</f>
        <v>586.09199999999998</v>
      </c>
      <c r="BO95" s="64">
        <f>IFERROR(1/J95*(X95/H95),"0")</f>
        <v>1.0609567901234569</v>
      </c>
      <c r="BP95" s="64">
        <f>IFERROR(1/J95*(Y95/H95),"0")</f>
        <v>1.0625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267.90123456790127</v>
      </c>
      <c r="Y100" s="559">
        <f>IFERROR(Y95/H95,"0")+IFERROR(Y96/H96,"0")+IFERROR(Y97/H97,"0")+IFERROR(Y98/H98,"0")+IFERROR(Y99/H99,"0")</f>
        <v>268</v>
      </c>
      <c r="Z100" s="559">
        <f>IFERROR(IF(Z95="",0,Z95),"0")+IFERROR(IF(Z96="",0,Z96),"0")+IFERROR(IF(Z97="",0,Z97),"0")+IFERROR(IF(Z98="",0,Z98),"0")+IFERROR(IF(Z99="",0,Z99),"0")</f>
        <v>2.5926400000000003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1090</v>
      </c>
      <c r="Y101" s="559">
        <f>IFERROR(SUM(Y95:Y99),"0")</f>
        <v>1090.8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495</v>
      </c>
      <c r="Y106" s="558">
        <f>IFERROR(IF(X106="",0,CEILING((X106/$H106),1)*$H106),"")</f>
        <v>495</v>
      </c>
      <c r="Z106" s="36">
        <f>IFERROR(IF(Y106=0,"",ROUNDUP(Y106/H106,0)*0.00902),"")</f>
        <v>0.99219999999999997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518.09999999999991</v>
      </c>
      <c r="BN106" s="64">
        <f>IFERROR(Y106*I106/H106,"0")</f>
        <v>518.09999999999991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110</v>
      </c>
      <c r="Y108" s="559">
        <f>IFERROR(Y104/H104,"0")+IFERROR(Y105/H105,"0")+IFERROR(Y106/H106,"0")+IFERROR(Y107/H107,"0")</f>
        <v>110</v>
      </c>
      <c r="Z108" s="559">
        <f>IFERROR(IF(Z104="",0,Z104),"0")+IFERROR(IF(Z105="",0,Z105),"0")+IFERROR(IF(Z106="",0,Z106),"0")+IFERROR(IF(Z107="",0,Z107),"0")</f>
        <v>0.99219999999999997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495</v>
      </c>
      <c r="Y109" s="559">
        <f>IFERROR(SUM(Y104:Y107),"0")</f>
        <v>495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400</v>
      </c>
      <c r="Y117" s="558">
        <f>IFERROR(IF(X117="",0,CEILING((X117/$H117),1)*$H117),"")</f>
        <v>405</v>
      </c>
      <c r="Z117" s="36">
        <f>IFERROR(IF(Y117=0,"",ROUNDUP(Y117/H117,0)*0.01898),"")</f>
        <v>0.94900000000000007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425.33333333333331</v>
      </c>
      <c r="BN117" s="64">
        <f>IFERROR(Y117*I117/H117,"0")</f>
        <v>430.65</v>
      </c>
      <c r="BO117" s="64">
        <f>IFERROR(1/J117*(X117/H117),"0")</f>
        <v>0.77160493827160492</v>
      </c>
      <c r="BP117" s="64">
        <f>IFERROR(1/J117*(Y117/H117),"0")</f>
        <v>0.78125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495</v>
      </c>
      <c r="Y119" s="558">
        <f>IFERROR(IF(X119="",0,CEILING((X119/$H119),1)*$H119),"")</f>
        <v>496.8</v>
      </c>
      <c r="Z119" s="36">
        <f>IFERROR(IF(Y119=0,"",ROUNDUP(Y119/H119,0)*0.00651),"")</f>
        <v>1.19784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541.19999999999993</v>
      </c>
      <c r="BN119" s="64">
        <f>IFERROR(Y119*I119/H119,"0")</f>
        <v>543.16800000000001</v>
      </c>
      <c r="BO119" s="64">
        <f>IFERROR(1/J119*(X119/H119),"0")</f>
        <v>1.0073260073260073</v>
      </c>
      <c r="BP119" s="64">
        <f>IFERROR(1/J119*(Y119/H119),"0")</f>
        <v>1.0109890109890112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232.71604938271602</v>
      </c>
      <c r="Y121" s="559">
        <f>IFERROR(Y117/H117,"0")+IFERROR(Y118/H118,"0")+IFERROR(Y119/H119,"0")+IFERROR(Y120/H120,"0")</f>
        <v>234</v>
      </c>
      <c r="Z121" s="559">
        <f>IFERROR(IF(Z117="",0,Z117),"0")+IFERROR(IF(Z118="",0,Z118),"0")+IFERROR(IF(Z119="",0,Z119),"0")+IFERROR(IF(Z120="",0,Z120),"0")</f>
        <v>2.1468400000000001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895</v>
      </c>
      <c r="Y122" s="559">
        <f>IFERROR(SUM(Y117:Y120),"0")</f>
        <v>901.8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19.8</v>
      </c>
      <c r="Y125" s="558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10</v>
      </c>
      <c r="Y126" s="559">
        <f>IFERROR(Y124/H124,"0")+IFERROR(Y125/H125,"0")</f>
        <v>10</v>
      </c>
      <c r="Z126" s="559">
        <f>IFERROR(IF(Z124="",0,Z124),"0")+IFERROR(IF(Z125="",0,Z125),"0")</f>
        <v>6.5100000000000005E-2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19.8</v>
      </c>
      <c r="Y127" s="559">
        <f>IFERROR(SUM(Y124:Y125),"0")</f>
        <v>19.8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80</v>
      </c>
      <c r="Y131" s="558">
        <f>IFERROR(IF(X131="",0,CEILING((X131/$H131),1)*$H131),"")</f>
        <v>80</v>
      </c>
      <c r="Z131" s="36">
        <f>IFERROR(IF(Y131=0,"",ROUNDUP(Y131/H131,0)*0.00651),"")</f>
        <v>0.16275000000000001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84.499999999999986</v>
      </c>
      <c r="BN131" s="64">
        <f>IFERROR(Y131*I131/H131,"0")</f>
        <v>84.499999999999986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35</v>
      </c>
      <c r="Y135" s="558">
        <f>IFERROR(IF(X135="",0,CEILING((X135/$H135),1)*$H135),"")</f>
        <v>36.4</v>
      </c>
      <c r="Z135" s="36">
        <f>IFERROR(IF(Y135=0,"",ROUNDUP(Y135/H135,0)*0.00651),"")</f>
        <v>8.4629999999999997E-2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38.35</v>
      </c>
      <c r="BN135" s="64">
        <f>IFERROR(Y135*I135/H135,"0")</f>
        <v>39.884</v>
      </c>
      <c r="BO135" s="64">
        <f>IFERROR(1/J135*(X135/H135),"0")</f>
        <v>6.8681318681318687E-2</v>
      </c>
      <c r="BP135" s="64">
        <f>IFERROR(1/J135*(Y135/H135),"0")</f>
        <v>7.1428571428571438E-2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12.5</v>
      </c>
      <c r="Y137" s="559">
        <f>IFERROR(Y135/H135,"0")+IFERROR(Y136/H136,"0")</f>
        <v>13</v>
      </c>
      <c r="Z137" s="559">
        <f>IFERROR(IF(Z135="",0,Z135),"0")+IFERROR(IF(Z136="",0,Z136),"0")</f>
        <v>8.4629999999999997E-2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35</v>
      </c>
      <c r="Y138" s="559">
        <f>IFERROR(SUM(Y135:Y136),"0")</f>
        <v>36.4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33</v>
      </c>
      <c r="Y141" s="558">
        <f>IFERROR(IF(X141="",0,CEILING((X141/$H141),1)*$H141),"")</f>
        <v>34.32</v>
      </c>
      <c r="Z141" s="36">
        <f>IFERROR(IF(Y141=0,"",ROUNDUP(Y141/H141,0)*0.00651),"")</f>
        <v>8.4629999999999997E-2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36.349999999999994</v>
      </c>
      <c r="BN141" s="64">
        <f>IFERROR(Y141*I141/H141,"0")</f>
        <v>37.803999999999995</v>
      </c>
      <c r="BO141" s="64">
        <f>IFERROR(1/J141*(X141/H141),"0")</f>
        <v>6.8681318681318687E-2</v>
      </c>
      <c r="BP141" s="64">
        <f>IFERROR(1/J141*(Y141/H141),"0")</f>
        <v>7.1428571428571438E-2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12.5</v>
      </c>
      <c r="Y142" s="559">
        <f>IFERROR(Y140/H140,"0")+IFERROR(Y141/H141,"0")</f>
        <v>13</v>
      </c>
      <c r="Z142" s="559">
        <f>IFERROR(IF(Z140="",0,Z140),"0")+IFERROR(IF(Z141="",0,Z141),"0")</f>
        <v>8.4629999999999997E-2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33</v>
      </c>
      <c r="Y143" s="559">
        <f>IFERROR(SUM(Y140:Y141),"0")</f>
        <v>34.32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150</v>
      </c>
      <c r="Y162" s="558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159.64285714285714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0.27056277056277056</v>
      </c>
      <c r="BP162" s="64">
        <f t="shared" ref="BP162:BP170" si="20">IFERROR(1/J162*(Y162/H162),"0")</f>
        <v>0.27272727272727271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140</v>
      </c>
      <c r="Y165" s="558">
        <f t="shared" si="16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148.66666666666666</v>
      </c>
      <c r="BN165" s="64">
        <f t="shared" si="18"/>
        <v>149.41</v>
      </c>
      <c r="BO165" s="64">
        <f t="shared" si="19"/>
        <v>0.28490028490028491</v>
      </c>
      <c r="BP165" s="64">
        <f t="shared" si="20"/>
        <v>0.28632478632478636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140</v>
      </c>
      <c r="Y166" s="558">
        <f t="shared" si="16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148.66666666666666</v>
      </c>
      <c r="BN166" s="64">
        <f t="shared" si="18"/>
        <v>149.41</v>
      </c>
      <c r="BO166" s="64">
        <f t="shared" si="19"/>
        <v>0.28490028490028491</v>
      </c>
      <c r="BP166" s="64">
        <f t="shared" si="20"/>
        <v>0.28632478632478636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297.5</v>
      </c>
      <c r="Y168" s="558">
        <f t="shared" si="16"/>
        <v>298.2</v>
      </c>
      <c r="Z168" s="36">
        <f>IFERROR(IF(Y168=0,"",ROUNDUP(Y168/H168,0)*0.00502),"")</f>
        <v>0.71284000000000003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311.66666666666663</v>
      </c>
      <c r="BN168" s="64">
        <f t="shared" si="18"/>
        <v>312.40000000000003</v>
      </c>
      <c r="BO168" s="64">
        <f t="shared" si="19"/>
        <v>0.60541310541310545</v>
      </c>
      <c r="BP168" s="64">
        <f t="shared" si="20"/>
        <v>0.6068376068376069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346.42857142857139</v>
      </c>
      <c r="Y171" s="559">
        <f>IFERROR(Y162/H162,"0")+IFERROR(Y163/H163,"0")+IFERROR(Y164/H164,"0")+IFERROR(Y165/H165,"0")+IFERROR(Y166/H166,"0")+IFERROR(Y167/H167,"0")+IFERROR(Y168/H168,"0")+IFERROR(Y169/H169,"0")+IFERROR(Y170/H170,"0")</f>
        <v>348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2.0349600000000003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877.5</v>
      </c>
      <c r="Y172" s="559">
        <f>IFERROR(SUM(Y162:Y170),"0")</f>
        <v>882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7.0000000000000009</v>
      </c>
      <c r="Y175" s="558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16.666666666666668</v>
      </c>
      <c r="Y177" s="559">
        <f>IFERROR(Y174/H174,"0")+IFERROR(Y175/H175,"0")+IFERROR(Y176/H176,"0")</f>
        <v>18</v>
      </c>
      <c r="Z177" s="559">
        <f>IFERROR(IF(Z174="",0,Z174),"0")+IFERROR(IF(Z175="",0,Z175),"0")+IFERROR(IF(Z176="",0,Z176),"0")</f>
        <v>0.1062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21</v>
      </c>
      <c r="Y178" s="559">
        <f>IFERROR(SUM(Y174:Y176),"0")</f>
        <v>22.68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7.3500000000000014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8.4583333333333357</v>
      </c>
      <c r="BN180" s="64">
        <f>IFERROR(Y180*I180/H180,"0")</f>
        <v>8.6999999999999993</v>
      </c>
      <c r="BO180" s="64">
        <f>IFERROR(1/J180*(X180/H180),"0")</f>
        <v>2.7006172839506178E-2</v>
      </c>
      <c r="BP180" s="64">
        <f>IFERROR(1/J180*(Y180/H180),"0")</f>
        <v>2.7777777777777776E-2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5.8333333333333348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7.3500000000000014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50</v>
      </c>
      <c r="Y195" s="558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200</v>
      </c>
      <c r="Y197" s="558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80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165</v>
      </c>
      <c r="Y199" s="558">
        <f t="shared" si="21"/>
        <v>165.6</v>
      </c>
      <c r="Z199" s="36">
        <f>IFERROR(IF(Y199=0,"",ROUNDUP(Y199/H199,0)*0.00502),"")</f>
        <v>0.46184000000000003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176.91666666666666</v>
      </c>
      <c r="BN199" s="64">
        <f t="shared" si="23"/>
        <v>177.56</v>
      </c>
      <c r="BO199" s="64">
        <f t="shared" si="24"/>
        <v>0.39173789173789181</v>
      </c>
      <c r="BP199" s="64">
        <f t="shared" si="25"/>
        <v>0.39316239316239321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66</v>
      </c>
      <c r="Y200" s="558">
        <f t="shared" si="21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69.666666666666657</v>
      </c>
      <c r="BN200" s="64">
        <f t="shared" si="23"/>
        <v>70.3</v>
      </c>
      <c r="BO200" s="64">
        <f t="shared" si="24"/>
        <v>0.15669515669515671</v>
      </c>
      <c r="BP200" s="64">
        <f t="shared" si="25"/>
        <v>0.15811965811965817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48</v>
      </c>
      <c r="Y202" s="558">
        <f t="shared" si="21"/>
        <v>48.6</v>
      </c>
      <c r="Z202" s="36">
        <f>IFERROR(IF(Y202=0,"",ROUNDUP(Y202/H202,0)*0.00502),"")</f>
        <v>0.13553999999999999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50.666666666666657</v>
      </c>
      <c r="BN202" s="64">
        <f t="shared" si="23"/>
        <v>51.3</v>
      </c>
      <c r="BO202" s="64">
        <f t="shared" si="24"/>
        <v>0.11396011396011396</v>
      </c>
      <c r="BP202" s="64">
        <f t="shared" si="25"/>
        <v>0.11538461538461539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275.37037037037038</v>
      </c>
      <c r="Y203" s="559">
        <f>IFERROR(Y195/H195,"0")+IFERROR(Y196/H196,"0")+IFERROR(Y197/H197,"0")+IFERROR(Y198/H198,"0")+IFERROR(Y199/H199,"0")+IFERROR(Y200/H200,"0")+IFERROR(Y201/H201,"0")+IFERROR(Y202/H202,"0")</f>
        <v>279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1.6925800000000002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749</v>
      </c>
      <c r="Y204" s="559">
        <f>IFERROR(SUM(Y195:Y202),"0")</f>
        <v>765.00000000000011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440</v>
      </c>
      <c r="Y209" s="558">
        <f t="shared" si="26"/>
        <v>441.59999999999997</v>
      </c>
      <c r="Z209" s="36">
        <f t="shared" ref="Z209:Z214" si="31">IFERROR(IF(Y209=0,"",ROUNDUP(Y209/H209,0)*0.00651),"")</f>
        <v>1.19784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489.5</v>
      </c>
      <c r="BN209" s="64">
        <f t="shared" si="28"/>
        <v>491.28</v>
      </c>
      <c r="BO209" s="64">
        <f t="shared" si="29"/>
        <v>1.0073260073260075</v>
      </c>
      <c r="BP209" s="64">
        <f t="shared" si="30"/>
        <v>1.0109890109890112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520</v>
      </c>
      <c r="Y211" s="558">
        <f t="shared" si="26"/>
        <v>520.79999999999995</v>
      </c>
      <c r="Z211" s="36">
        <f t="shared" si="31"/>
        <v>1.4126700000000001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574.6</v>
      </c>
      <c r="BN211" s="64">
        <f t="shared" si="28"/>
        <v>575.48400000000004</v>
      </c>
      <c r="BO211" s="64">
        <f t="shared" si="29"/>
        <v>1.1904761904761907</v>
      </c>
      <c r="BP211" s="64">
        <f t="shared" si="30"/>
        <v>1.1923076923076923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240</v>
      </c>
      <c r="Y213" s="558">
        <f t="shared" si="26"/>
        <v>240</v>
      </c>
      <c r="Z213" s="36">
        <f t="shared" si="31"/>
        <v>0.65100000000000002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265.20000000000005</v>
      </c>
      <c r="BN213" s="64">
        <f t="shared" si="28"/>
        <v>265.20000000000005</v>
      </c>
      <c r="BO213" s="64">
        <f t="shared" si="29"/>
        <v>0.5494505494505495</v>
      </c>
      <c r="BP213" s="64">
        <f t="shared" si="30"/>
        <v>0.5494505494505495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360</v>
      </c>
      <c r="Y214" s="558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650</v>
      </c>
      <c r="Y215" s="559">
        <f>IFERROR(Y206/H206,"0")+IFERROR(Y207/H207,"0")+IFERROR(Y208/H208,"0")+IFERROR(Y209/H209,"0")+IFERROR(Y210/H210,"0")+IFERROR(Y211/H211,"0")+IFERROR(Y212/H212,"0")+IFERROR(Y213/H213,"0")+IFERROR(Y214/H214,"0")</f>
        <v>651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4.2380100000000001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1560</v>
      </c>
      <c r="Y216" s="559">
        <f>IFERROR(SUM(Y206:Y214),"0")</f>
        <v>1562.3999999999999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32</v>
      </c>
      <c r="Y218" s="558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44</v>
      </c>
      <c r="Y219" s="558">
        <f>IFERROR(IF(X219="",0,CEILING((X219/$H219),1)*$H219),"")</f>
        <v>45.6</v>
      </c>
      <c r="Z219" s="36">
        <f>IFERROR(IF(Y219=0,"",ROUNDUP(Y219/H219,0)*0.00651),"")</f>
        <v>0.12369000000000001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48.620000000000005</v>
      </c>
      <c r="BN219" s="64">
        <f>IFERROR(Y219*I219/H219,"0")</f>
        <v>50.388000000000005</v>
      </c>
      <c r="BO219" s="64">
        <f>IFERROR(1/J219*(X219/H219),"0")</f>
        <v>0.10073260073260075</v>
      </c>
      <c r="BP219" s="64">
        <f>IFERROR(1/J219*(Y219/H219),"0")</f>
        <v>0.1043956043956044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31.666666666666671</v>
      </c>
      <c r="Y220" s="559">
        <f>IFERROR(Y218/H218,"0")+IFERROR(Y219/H219,"0")</f>
        <v>33</v>
      </c>
      <c r="Z220" s="559">
        <f>IFERROR(IF(Z218="",0,Z218),"0")+IFERROR(IF(Z219="",0,Z219),"0")</f>
        <v>0.21483000000000002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76</v>
      </c>
      <c r="Y221" s="559">
        <f>IFERROR(SUM(Y218:Y219),"0")</f>
        <v>79.2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180</v>
      </c>
      <c r="Y226" s="558">
        <f t="shared" si="32"/>
        <v>185.6</v>
      </c>
      <c r="Z226" s="36">
        <f>IFERROR(IF(Y226=0,"",ROUNDUP(Y226/H226,0)*0.01898),"")</f>
        <v>0.30368000000000001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186.75000000000003</v>
      </c>
      <c r="BN226" s="64">
        <f t="shared" si="34"/>
        <v>192.56</v>
      </c>
      <c r="BO226" s="64">
        <f t="shared" si="35"/>
        <v>0.24245689655172414</v>
      </c>
      <c r="BP226" s="64">
        <f t="shared" si="36"/>
        <v>0.25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60</v>
      </c>
      <c r="Y227" s="558">
        <f t="shared" si="32"/>
        <v>60</v>
      </c>
      <c r="Z227" s="36">
        <f>IFERROR(IF(Y227=0,"",ROUNDUP(Y227/H227,0)*0.00902),"")</f>
        <v>0.1353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63.15</v>
      </c>
      <c r="BN227" s="64">
        <f t="shared" si="34"/>
        <v>63.15</v>
      </c>
      <c r="BO227" s="64">
        <f t="shared" si="35"/>
        <v>0.11363636363636365</v>
      </c>
      <c r="BP227" s="64">
        <f t="shared" si="36"/>
        <v>0.11363636363636365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60</v>
      </c>
      <c r="Y230" s="558">
        <f t="shared" si="32"/>
        <v>60</v>
      </c>
      <c r="Z230" s="36">
        <f>IFERROR(IF(Y230=0,"",ROUNDUP(Y230/H230,0)*0.00902),"")</f>
        <v>0.1353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63.15</v>
      </c>
      <c r="BN230" s="64">
        <f t="shared" si="34"/>
        <v>63.15</v>
      </c>
      <c r="BO230" s="64">
        <f t="shared" si="35"/>
        <v>0.11363636363636365</v>
      </c>
      <c r="BP230" s="64">
        <f t="shared" si="36"/>
        <v>0.11363636363636365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47.241379310344826</v>
      </c>
      <c r="Y231" s="559">
        <f>IFERROR(Y224/H224,"0")+IFERROR(Y225/H225,"0")+IFERROR(Y226/H226,"0")+IFERROR(Y227/H227,"0")+IFERROR(Y228/H228,"0")+IFERROR(Y229/H229,"0")+IFERROR(Y230/H230,"0")</f>
        <v>48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0.61224000000000001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320</v>
      </c>
      <c r="Y232" s="559">
        <f>IFERROR(SUM(Y224:Y230),"0")</f>
        <v>328.79999999999995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6</v>
      </c>
      <c r="Y238" s="558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3.333333333333333</v>
      </c>
      <c r="Y239" s="559">
        <f>IFERROR(Y238/H238,"0")</f>
        <v>4</v>
      </c>
      <c r="Z239" s="559">
        <f>IFERROR(IF(Z238="",0,Z238),"0")</f>
        <v>2.3599999999999999E-2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6</v>
      </c>
      <c r="Y240" s="559">
        <f>IFERROR(SUM(Y238:Y238),"0")</f>
        <v>7.2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3.5</v>
      </c>
      <c r="Y243" s="55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2.75</v>
      </c>
      <c r="Y244" s="55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2.75</v>
      </c>
      <c r="Y245" s="55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7.7777777777777777</v>
      </c>
      <c r="Y247" s="559">
        <f>IFERROR(Y242/H242,"0")+IFERROR(Y243/H243,"0")+IFERROR(Y244/H244,"0")+IFERROR(Y245/H245,"0")+IFERROR(Y246/H246,"0")</f>
        <v>9</v>
      </c>
      <c r="Z247" s="559">
        <f>IFERROR(IF(Z242="",0,Z242),"0")+IFERROR(IF(Z243="",0,Z243),"0")+IFERROR(IF(Z244="",0,Z244),"0")+IFERROR(IF(Z245="",0,Z245),"0")+IFERROR(IF(Z246="",0,Z246),"0")</f>
        <v>5.3100000000000001E-2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9</v>
      </c>
      <c r="Y248" s="559">
        <f>IFERROR(SUM(Y242:Y246),"0")</f>
        <v>10.17</v>
      </c>
      <c r="Z248" s="37"/>
      <c r="AA248" s="560"/>
      <c r="AB248" s="560"/>
      <c r="AC248" s="560"/>
    </row>
    <row r="249" spans="1:68" ht="16.5" customHeight="1" x14ac:dyDescent="0.25">
      <c r="A249" s="580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423</v>
      </c>
      <c r="B262" s="54" t="s">
        <v>424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430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431</v>
      </c>
      <c r="B268" s="54" t="s">
        <v>432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customHeight="1" x14ac:dyDescent="0.25">
      <c r="A273" s="580" t="s">
        <v>440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441</v>
      </c>
      <c r="B275" s="54" t="s">
        <v>442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444</v>
      </c>
      <c r="B279" s="54" t="s">
        <v>445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447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448</v>
      </c>
      <c r="B284" s="54" t="s">
        <v>449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452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456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77</v>
      </c>
      <c r="Y302" s="558">
        <f t="shared" si="42"/>
        <v>77.7</v>
      </c>
      <c r="Z302" s="36">
        <f>IFERROR(IF(Y302=0,"",ROUNDUP(Y302/H302,0)*0.00502),"")</f>
        <v>0.18574000000000002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80.666666666666671</v>
      </c>
      <c r="BN302" s="64">
        <f t="shared" si="44"/>
        <v>81.400000000000006</v>
      </c>
      <c r="BO302" s="64">
        <f t="shared" si="45"/>
        <v>0.15669515669515671</v>
      </c>
      <c r="BP302" s="64">
        <f t="shared" si="46"/>
        <v>0.15811965811965814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45</v>
      </c>
      <c r="Y304" s="558">
        <f t="shared" si="42"/>
        <v>45</v>
      </c>
      <c r="Z304" s="36">
        <f>IFERROR(IF(Y304=0,"",ROUNDUP(Y304/H304,0)*0.00651),"")</f>
        <v>0.16275000000000001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50.7</v>
      </c>
      <c r="BN304" s="64">
        <f t="shared" si="44"/>
        <v>50.7</v>
      </c>
      <c r="BO304" s="64">
        <f t="shared" si="45"/>
        <v>0.13736263736263737</v>
      </c>
      <c r="BP304" s="64">
        <f t="shared" si="46"/>
        <v>0.13736263736263737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61.666666666666664</v>
      </c>
      <c r="Y305" s="559">
        <f>IFERROR(Y298/H298,"0")+IFERROR(Y299/H299,"0")+IFERROR(Y300/H300,"0")+IFERROR(Y301/H301,"0")+IFERROR(Y302/H302,"0")+IFERROR(Y303/H303,"0")+IFERROR(Y304/H304,"0")</f>
        <v>62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0.34849000000000002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122</v>
      </c>
      <c r="Y306" s="559">
        <f>IFERROR(SUM(Y298:Y304),"0")</f>
        <v>122.7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200</v>
      </c>
      <c r="Y317" s="558">
        <f>IFERROR(IF(X317="",0,CEILING((X317/$H317),1)*$H317),"")</f>
        <v>202.79999999999998</v>
      </c>
      <c r="Z317" s="36">
        <f>IFERROR(IF(Y317=0,"",ROUNDUP(Y317/H317,0)*0.01898),"")</f>
        <v>0.49348000000000003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213.30769230769235</v>
      </c>
      <c r="BN317" s="64">
        <f>IFERROR(Y317*I317/H317,"0")</f>
        <v>216.29400000000001</v>
      </c>
      <c r="BO317" s="64">
        <f>IFERROR(1/J317*(X317/H317),"0")</f>
        <v>0.40064102564102566</v>
      </c>
      <c r="BP317" s="64">
        <f>IFERROR(1/J317*(Y317/H317),"0")</f>
        <v>0.40625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40</v>
      </c>
      <c r="Y318" s="558">
        <f>IFERROR(IF(X318="",0,CEILING((X318/$H318),1)*$H318),"")</f>
        <v>42</v>
      </c>
      <c r="Z318" s="36">
        <f>IFERROR(IF(Y318=0,"",ROUNDUP(Y318/H318,0)*0.01898),"")</f>
        <v>9.4899999999999998E-2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42.471428571428568</v>
      </c>
      <c r="BN318" s="64">
        <f>IFERROR(Y318*I318/H318,"0")</f>
        <v>44.594999999999999</v>
      </c>
      <c r="BO318" s="64">
        <f>IFERROR(1/J318*(X318/H318),"0")</f>
        <v>7.4404761904761904E-2</v>
      </c>
      <c r="BP318" s="64">
        <f>IFERROR(1/J318*(Y318/H318),"0")</f>
        <v>7.8125E-2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30.402930402930405</v>
      </c>
      <c r="Y319" s="559">
        <f>IFERROR(Y316/H316,"0")+IFERROR(Y317/H317,"0")+IFERROR(Y318/H318,"0")</f>
        <v>31</v>
      </c>
      <c r="Z319" s="559">
        <f>IFERROR(IF(Z316="",0,Z316),"0")+IFERROR(IF(Z317="",0,Z317),"0")+IFERROR(IF(Z318="",0,Z318),"0")</f>
        <v>0.58838000000000001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240</v>
      </c>
      <c r="Y320" s="559">
        <f>IFERROR(SUM(Y316:Y318),"0")</f>
        <v>244.79999999999998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34</v>
      </c>
      <c r="Y324" s="558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13.333333333333334</v>
      </c>
      <c r="Y326" s="559">
        <f>IFERROR(Y322/H322,"0")+IFERROR(Y323/H323,"0")+IFERROR(Y324/H324,"0")+IFERROR(Y325/H325,"0")</f>
        <v>14</v>
      </c>
      <c r="Z326" s="559">
        <f>IFERROR(IF(Z322="",0,Z322),"0")+IFERROR(IF(Z323="",0,Z323),"0")+IFERROR(IF(Z324="",0,Z324),"0")+IFERROR(IF(Z325="",0,Z325),"0")</f>
        <v>9.1139999999999999E-2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34</v>
      </c>
      <c r="Y327" s="559">
        <f>IFERROR(SUM(Y322:Y325),"0")</f>
        <v>35.699999999999996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50</v>
      </c>
      <c r="Y331" s="558">
        <f>IFERROR(IF(X331="",0,CEILING((X331/$H331),1)*$H331),"")</f>
        <v>50</v>
      </c>
      <c r="Z331" s="36">
        <f>IFERROR(IF(Y331=0,"",ROUNDUP(Y331/H331,0)*0.00474),"")</f>
        <v>0.11850000000000001</v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56.000000000000007</v>
      </c>
      <c r="BN331" s="64">
        <f>IFERROR(Y331*I331/H331,"0")</f>
        <v>56.000000000000007</v>
      </c>
      <c r="BO331" s="64">
        <f>IFERROR(1/J331*(X331/H331),"0")</f>
        <v>0.10504201680672269</v>
      </c>
      <c r="BP331" s="64">
        <f>IFERROR(1/J331*(Y331/H331),"0")</f>
        <v>0.10504201680672269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25</v>
      </c>
      <c r="Y332" s="559">
        <f>IFERROR(Y329/H329,"0")+IFERROR(Y330/H330,"0")+IFERROR(Y331/H331,"0")</f>
        <v>25</v>
      </c>
      <c r="Z332" s="559">
        <f>IFERROR(IF(Z329="",0,Z329),"0")+IFERROR(IF(Z330="",0,Z330),"0")+IFERROR(IF(Z331="",0,Z331),"0")</f>
        <v>0.11850000000000001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50</v>
      </c>
      <c r="Y333" s="559">
        <f>IFERROR(SUM(Y329:Y331),"0")</f>
        <v>50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489.99999999999989</v>
      </c>
      <c r="Y337" s="558">
        <f>IFERROR(IF(X337="",0,CEILING((X337/$H337),1)*$H337),"")</f>
        <v>491.40000000000003</v>
      </c>
      <c r="Z337" s="36">
        <f>IFERROR(IF(Y337=0,"",ROUNDUP(Y337/H337,0)*0.00651),"")</f>
        <v>1.5233400000000001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548.79999999999973</v>
      </c>
      <c r="BN337" s="64">
        <f>IFERROR(Y337*I337/H337,"0")</f>
        <v>550.36799999999994</v>
      </c>
      <c r="BO337" s="64">
        <f>IFERROR(1/J337*(X337/H337),"0")</f>
        <v>1.2820512820512817</v>
      </c>
      <c r="BP337" s="64">
        <f>IFERROR(1/J337*(Y337/H337),"0")</f>
        <v>1.2857142857142858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315</v>
      </c>
      <c r="Y338" s="558">
        <f>IFERROR(IF(X338="",0,CEILING((X338/$H338),1)*$H338),"")</f>
        <v>315</v>
      </c>
      <c r="Z338" s="36">
        <f>IFERROR(IF(Y338=0,"",ROUNDUP(Y338/H338,0)*0.00651),"")</f>
        <v>0.97650000000000003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350.99999999999994</v>
      </c>
      <c r="BN338" s="64">
        <f>IFERROR(Y338*I338/H338,"0")</f>
        <v>350.99999999999994</v>
      </c>
      <c r="BO338" s="64">
        <f>IFERROR(1/J338*(X338/H338),"0")</f>
        <v>0.82417582417582425</v>
      </c>
      <c r="BP338" s="64">
        <f>IFERROR(1/J338*(Y338/H338),"0")</f>
        <v>0.82417582417582425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383.33333333333326</v>
      </c>
      <c r="Y339" s="559">
        <f>IFERROR(Y336/H336,"0")+IFERROR(Y337/H337,"0")+IFERROR(Y338/H338,"0")</f>
        <v>384</v>
      </c>
      <c r="Z339" s="559">
        <f>IFERROR(IF(Z336="",0,Z336),"0")+IFERROR(IF(Z337="",0,Z337),"0")+IFERROR(IF(Z338="",0,Z338),"0")</f>
        <v>2.4998400000000003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804.99999999999989</v>
      </c>
      <c r="Y340" s="559">
        <f>IFERROR(SUM(Y336:Y338),"0")</f>
        <v>806.40000000000009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1700</v>
      </c>
      <c r="Y344" s="558">
        <f t="shared" ref="Y344:Y350" si="47">IFERROR(IF(X344="",0,CEILING((X344/$H344),1)*$H344),"")</f>
        <v>1710</v>
      </c>
      <c r="Z344" s="36">
        <f>IFERROR(IF(Y344=0,"",ROUNDUP(Y344/H344,0)*0.02175),"")</f>
        <v>2.4794999999999998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1754.4</v>
      </c>
      <c r="BN344" s="64">
        <f t="shared" ref="BN344:BN350" si="49">IFERROR(Y344*I344/H344,"0")</f>
        <v>1764.72</v>
      </c>
      <c r="BO344" s="64">
        <f t="shared" ref="BO344:BO350" si="50">IFERROR(1/J344*(X344/H344),"0")</f>
        <v>2.3611111111111107</v>
      </c>
      <c r="BP344" s="64">
        <f t="shared" ref="BP344:BP350" si="51">IFERROR(1/J344*(Y344/H344),"0")</f>
        <v>2.375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120</v>
      </c>
      <c r="Y346" s="558">
        <f t="shared" si="47"/>
        <v>120</v>
      </c>
      <c r="Z346" s="36">
        <f>IFERROR(IF(Y346=0,"",ROUNDUP(Y346/H346,0)*0.02175),"")</f>
        <v>0.17399999999999999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123.84</v>
      </c>
      <c r="BN346" s="64">
        <f t="shared" si="49"/>
        <v>123.84</v>
      </c>
      <c r="BO346" s="64">
        <f t="shared" si="50"/>
        <v>0.16666666666666666</v>
      </c>
      <c r="BP346" s="64">
        <f t="shared" si="51"/>
        <v>0.16666666666666666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500</v>
      </c>
      <c r="Y347" s="558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201.33333333333334</v>
      </c>
      <c r="Y351" s="559">
        <f>IFERROR(Y344/H344,"0")+IFERROR(Y345/H345,"0")+IFERROR(Y346/H346,"0")+IFERROR(Y347/H347,"0")+IFERROR(Y348/H348,"0")+IFERROR(Y349/H349,"0")+IFERROR(Y350/H350,"0")</f>
        <v>203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4.4152499999999995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3020</v>
      </c>
      <c r="Y352" s="559">
        <f>IFERROR(SUM(Y344:Y350),"0")</f>
        <v>3045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700</v>
      </c>
      <c r="Y354" s="558">
        <f>IFERROR(IF(X354="",0,CEILING((X354/$H354),1)*$H354),"")</f>
        <v>705</v>
      </c>
      <c r="Z354" s="36">
        <f>IFERROR(IF(Y354=0,"",ROUNDUP(Y354/H354,0)*0.02175),"")</f>
        <v>1.0222499999999999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722.4</v>
      </c>
      <c r="BN354" s="64">
        <f>IFERROR(Y354*I354/H354,"0")</f>
        <v>727.56</v>
      </c>
      <c r="BO354" s="64">
        <f>IFERROR(1/J354*(X354/H354),"0")</f>
        <v>0.9722222222222221</v>
      </c>
      <c r="BP354" s="64">
        <f>IFERROR(1/J354*(Y354/H354),"0")</f>
        <v>0.97916666666666663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20</v>
      </c>
      <c r="Y355" s="558">
        <f>IFERROR(IF(X355="",0,CEILING((X355/$H355),1)*$H355),"")</f>
        <v>20</v>
      </c>
      <c r="Z355" s="36">
        <f>IFERROR(IF(Y355=0,"",ROUNDUP(Y355/H355,0)*0.00902),"")</f>
        <v>4.5100000000000001E-2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21.05</v>
      </c>
      <c r="BN355" s="64">
        <f>IFERROR(Y355*I355/H355,"0")</f>
        <v>21.05</v>
      </c>
      <c r="BO355" s="64">
        <f>IFERROR(1/J355*(X355/H355),"0")</f>
        <v>3.787878787878788E-2</v>
      </c>
      <c r="BP355" s="64">
        <f>IFERROR(1/J355*(Y355/H355),"0")</f>
        <v>3.787878787878788E-2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51.666666666666664</v>
      </c>
      <c r="Y356" s="559">
        <f>IFERROR(Y354/H354,"0")+IFERROR(Y355/H355,"0")</f>
        <v>52</v>
      </c>
      <c r="Z356" s="559">
        <f>IFERROR(IF(Z354="",0,Z354),"0")+IFERROR(IF(Z355="",0,Z355),"0")</f>
        <v>1.0673499999999998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720</v>
      </c>
      <c r="Y357" s="559">
        <f>IFERROR(SUM(Y354:Y355),"0")</f>
        <v>725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70</v>
      </c>
      <c r="Y370" s="558">
        <f>IFERROR(IF(X370="",0,CEILING((X370/$H370),1)*$H370),"")</f>
        <v>72</v>
      </c>
      <c r="Z370" s="36">
        <f>IFERROR(IF(Y370=0,"",ROUNDUP(Y370/H370,0)*0.01898),"")</f>
        <v>0.11388000000000001</v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72.537500000000009</v>
      </c>
      <c r="BN370" s="64">
        <f>IFERROR(Y370*I370/H370,"0")</f>
        <v>74.61</v>
      </c>
      <c r="BO370" s="64">
        <f>IFERROR(1/J370*(X370/H370),"0")</f>
        <v>9.1145833333333329E-2</v>
      </c>
      <c r="BP370" s="64">
        <f>IFERROR(1/J370*(Y370/H370),"0")</f>
        <v>9.375E-2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5.833333333333333</v>
      </c>
      <c r="Y372" s="559">
        <f>IFERROR(Y369/H369,"0")+IFERROR(Y370/H370,"0")+IFERROR(Y371/H371,"0")</f>
        <v>6</v>
      </c>
      <c r="Z372" s="559">
        <f>IFERROR(IF(Z369="",0,Z369),"0")+IFERROR(IF(Z370="",0,Z370),"0")+IFERROR(IF(Z371="",0,Z371),"0")</f>
        <v>0.11388000000000001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70</v>
      </c>
      <c r="Y373" s="559">
        <f>IFERROR(SUM(Y369:Y371),"0")</f>
        <v>72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58.333333333333329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59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0.29618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122.5</v>
      </c>
      <c r="Y401" s="559">
        <f>IFERROR(SUM(Y390:Y399),"0")</f>
        <v>123.9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6.8518518518518512</v>
      </c>
      <c r="Y417" s="559">
        <f>IFERROR(Y413/H413,"0")+IFERROR(Y414/H414,"0")+IFERROR(Y415/H415,"0")+IFERROR(Y416/H416,"0")</f>
        <v>7</v>
      </c>
      <c r="Z417" s="559">
        <f>IFERROR(IF(Z413="",0,Z413),"0")+IFERROR(IF(Z414="",0,Z414),"0")+IFERROR(IF(Z415="",0,Z415),"0")+IFERROR(IF(Z416="",0,Z416),"0")</f>
        <v>4.3139999999999998E-2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20.5</v>
      </c>
      <c r="Y418" s="559">
        <f>IFERROR(SUM(Y413:Y416),"0")</f>
        <v>21.3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60</v>
      </c>
      <c r="Y421" s="55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50</v>
      </c>
      <c r="Y422" s="559">
        <f>IFERROR(Y421/H421,"0")</f>
        <v>50</v>
      </c>
      <c r="Z422" s="559">
        <f>IFERROR(IF(Z421="",0,Z421),"0")</f>
        <v>0.32550000000000001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60</v>
      </c>
      <c r="Y423" s="559">
        <f>IFERROR(SUM(Y421:Y421),"0")</f>
        <v>60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100</v>
      </c>
      <c r="Y432" s="558">
        <f t="shared" ref="Y432:Y445" si="58">IFERROR(IF(X432="",0,CEILING((X432/$H432),1)*$H432),"")</f>
        <v>100.32000000000001</v>
      </c>
      <c r="Z432" s="36">
        <f t="shared" ref="Z432:Z438" si="59">IFERROR(IF(Y432=0,"",ROUNDUP(Y432/H432,0)*0.01196),"")</f>
        <v>0.22724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106.81818181818181</v>
      </c>
      <c r="BN432" s="64">
        <f t="shared" ref="BN432:BN445" si="61">IFERROR(Y432*I432/H432,"0")</f>
        <v>107.16</v>
      </c>
      <c r="BO432" s="64">
        <f t="shared" ref="BO432:BO445" si="62">IFERROR(1/J432*(X432/H432),"0")</f>
        <v>0.18210955710955709</v>
      </c>
      <c r="BP432" s="64">
        <f t="shared" ref="BP432:BP445" si="63">IFERROR(1/J432*(Y432/H432),"0")</f>
        <v>0.18269230769230771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50</v>
      </c>
      <c r="Y434" s="558">
        <f t="shared" si="58"/>
        <v>52.800000000000004</v>
      </c>
      <c r="Z434" s="36">
        <f t="shared" si="59"/>
        <v>0.1196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53.409090909090907</v>
      </c>
      <c r="BN434" s="64">
        <f t="shared" si="61"/>
        <v>56.400000000000006</v>
      </c>
      <c r="BO434" s="64">
        <f t="shared" si="62"/>
        <v>9.1054778554778545E-2</v>
      </c>
      <c r="BP434" s="64">
        <f t="shared" si="63"/>
        <v>9.6153846153846159E-2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105</v>
      </c>
      <c r="Y437" s="558">
        <f t="shared" si="58"/>
        <v>105.60000000000001</v>
      </c>
      <c r="Z437" s="36">
        <f t="shared" si="59"/>
        <v>0.2392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112.15909090909089</v>
      </c>
      <c r="BN437" s="64">
        <f t="shared" si="61"/>
        <v>112.80000000000001</v>
      </c>
      <c r="BO437" s="64">
        <f t="shared" si="62"/>
        <v>0.19121503496503497</v>
      </c>
      <c r="BP437" s="64">
        <f t="shared" si="63"/>
        <v>0.19230769230769232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120</v>
      </c>
      <c r="Y440" s="558">
        <f t="shared" si="58"/>
        <v>120</v>
      </c>
      <c r="Z440" s="36">
        <f>IFERROR(IF(Y440=0,"",ROUNDUP(Y440/H440,0)*0.00902),"")</f>
        <v>0.22550000000000001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173.25</v>
      </c>
      <c r="BN440" s="64">
        <f t="shared" si="61"/>
        <v>173.25</v>
      </c>
      <c r="BO440" s="64">
        <f t="shared" si="62"/>
        <v>0.18939393939393939</v>
      </c>
      <c r="BP440" s="64">
        <f t="shared" si="63"/>
        <v>0.18939393939393939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60</v>
      </c>
      <c r="Y444" s="558">
        <f t="shared" si="58"/>
        <v>61.2</v>
      </c>
      <c r="Z444" s="36">
        <f>IFERROR(IF(Y444=0,"",ROUNDUP(Y444/H444,0)*0.00902),"")</f>
        <v>0.15334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63.5</v>
      </c>
      <c r="BN444" s="64">
        <f t="shared" si="61"/>
        <v>64.77000000000001</v>
      </c>
      <c r="BO444" s="64">
        <f t="shared" si="62"/>
        <v>0.12626262626262627</v>
      </c>
      <c r="BP444" s="64">
        <f t="shared" si="63"/>
        <v>0.12878787878787878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89.962121212121218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0.96488000000000007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435</v>
      </c>
      <c r="Y447" s="559">
        <f>IFERROR(SUM(Y432:Y445),"0")</f>
        <v>439.92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70</v>
      </c>
      <c r="Y455" s="558">
        <f t="shared" ref="Y455:Y461" si="64">IFERROR(IF(X455="",0,CEILING((X455/$H455),1)*$H455),"")</f>
        <v>73.92</v>
      </c>
      <c r="Z455" s="36">
        <f>IFERROR(IF(Y455=0,"",ROUNDUP(Y455/H455,0)*0.01196),"")</f>
        <v>0.16744000000000001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74.772727272727266</v>
      </c>
      <c r="BN455" s="64">
        <f t="shared" ref="BN455:BN461" si="66">IFERROR(Y455*I455/H455,"0")</f>
        <v>78.959999999999994</v>
      </c>
      <c r="BO455" s="64">
        <f t="shared" ref="BO455:BO461" si="67">IFERROR(1/J455*(X455/H455),"0")</f>
        <v>0.12747668997668998</v>
      </c>
      <c r="BP455" s="64">
        <f t="shared" ref="BP455:BP461" si="68">IFERROR(1/J455*(Y455/H455),"0")</f>
        <v>0.13461538461538464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120</v>
      </c>
      <c r="Y457" s="558">
        <f t="shared" si="64"/>
        <v>121.44000000000001</v>
      </c>
      <c r="Z457" s="36">
        <f>IFERROR(IF(Y457=0,"",ROUNDUP(Y457/H457,0)*0.01196),"")</f>
        <v>0.27507999999999999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128.18181818181816</v>
      </c>
      <c r="BN457" s="64">
        <f t="shared" si="66"/>
        <v>129.72</v>
      </c>
      <c r="BO457" s="64">
        <f t="shared" si="67"/>
        <v>0.21853146853146854</v>
      </c>
      <c r="BP457" s="64">
        <f t="shared" si="68"/>
        <v>0.22115384615384617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42</v>
      </c>
      <c r="Y459" s="558">
        <f t="shared" si="64"/>
        <v>43.199999999999996</v>
      </c>
      <c r="Z459" s="36">
        <f>IFERROR(IF(Y459=0,"",ROUNDUP(Y459/H459,0)*0.00902),"")</f>
        <v>8.1180000000000002E-2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60.637500000000003</v>
      </c>
      <c r="BN459" s="64">
        <f t="shared" si="66"/>
        <v>62.37</v>
      </c>
      <c r="BO459" s="64">
        <f t="shared" si="67"/>
        <v>6.6287878787878785E-2</v>
      </c>
      <c r="BP459" s="64">
        <f t="shared" si="68"/>
        <v>6.8181818181818177E-2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48</v>
      </c>
      <c r="Y460" s="558">
        <f t="shared" si="64"/>
        <v>48</v>
      </c>
      <c r="Z460" s="36">
        <f>IFERROR(IF(Y460=0,"",ROUNDUP(Y460/H460,0)*0.00902),"")</f>
        <v>9.0200000000000002E-2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66.900000000000006</v>
      </c>
      <c r="BN460" s="64">
        <f t="shared" si="66"/>
        <v>66.900000000000006</v>
      </c>
      <c r="BO460" s="64">
        <f t="shared" si="67"/>
        <v>7.575757575757576E-2</v>
      </c>
      <c r="BP460" s="64">
        <f t="shared" si="68"/>
        <v>7.575757575757576E-2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60</v>
      </c>
      <c r="Y461" s="558">
        <f t="shared" si="64"/>
        <v>62.4</v>
      </c>
      <c r="Z461" s="36">
        <f>IFERROR(IF(Y461=0,"",ROUNDUP(Y461/H461,0)*0.00902),"")</f>
        <v>0.11726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83.625000000000014</v>
      </c>
      <c r="BN461" s="64">
        <f t="shared" si="66"/>
        <v>86.970000000000013</v>
      </c>
      <c r="BO461" s="64">
        <f t="shared" si="67"/>
        <v>9.4696969696969696E-2</v>
      </c>
      <c r="BP461" s="64">
        <f t="shared" si="68"/>
        <v>9.8484848484848481E-2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74.810606060606062</v>
      </c>
      <c r="Y462" s="559">
        <f>IFERROR(Y455/H455,"0")+IFERROR(Y456/H456,"0")+IFERROR(Y457/H457,"0")+IFERROR(Y458/H458,"0")+IFERROR(Y459/H459,"0")+IFERROR(Y460/H460,"0")+IFERROR(Y461/H461,"0")</f>
        <v>77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0.82684000000000013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380</v>
      </c>
      <c r="Y463" s="559">
        <f>IFERROR(SUM(Y455:Y461),"0")</f>
        <v>391.2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20</v>
      </c>
      <c r="Y475" s="558">
        <f>IFERROR(IF(X475="",0,CEILING((X475/$H475),1)*$H475),"")</f>
        <v>24</v>
      </c>
      <c r="Z475" s="36">
        <f>IFERROR(IF(Y475=0,"",ROUNDUP(Y475/H475,0)*0.01898),"")</f>
        <v>3.7960000000000001E-2</v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20.725000000000001</v>
      </c>
      <c r="BN475" s="64">
        <f>IFERROR(Y475*I475/H475,"0")</f>
        <v>24.87</v>
      </c>
      <c r="BO475" s="64">
        <f>IFERROR(1/J475*(X475/H475),"0")</f>
        <v>2.6041666666666668E-2</v>
      </c>
      <c r="BP475" s="64">
        <f>IFERROR(1/J475*(Y475/H475),"0")</f>
        <v>3.125E-2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1.6666666666666667</v>
      </c>
      <c r="Y477" s="559">
        <f>IFERROR(Y473/H473,"0")+IFERROR(Y474/H474,"0")+IFERROR(Y475/H475,"0")+IFERROR(Y476/H476,"0")</f>
        <v>2</v>
      </c>
      <c r="Z477" s="559">
        <f>IFERROR(IF(Z473="",0,Z473),"0")+IFERROR(IF(Z474="",0,Z474),"0")+IFERROR(IF(Z475="",0,Z475),"0")+IFERROR(IF(Z476="",0,Z476),"0")</f>
        <v>3.7960000000000001E-2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20</v>
      </c>
      <c r="Y478" s="559">
        <f>IFERROR(SUM(Y473:Y476),"0")</f>
        <v>24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700</v>
      </c>
      <c r="Y491" s="558">
        <f>IFERROR(IF(X491="",0,CEILING((X491/$H491),1)*$H491),"")</f>
        <v>702</v>
      </c>
      <c r="Z491" s="36">
        <f>IFERROR(IF(Y491=0,"",ROUNDUP(Y491/H491,0)*0.01898),"")</f>
        <v>1.48044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740.36666666666667</v>
      </c>
      <c r="BN491" s="64">
        <f>IFERROR(Y491*I491/H491,"0")</f>
        <v>742.48199999999997</v>
      </c>
      <c r="BO491" s="64">
        <f>IFERROR(1/J491*(X491/H491),"0")</f>
        <v>1.2152777777777777</v>
      </c>
      <c r="BP491" s="64">
        <f>IFERROR(1/J491*(Y491/H491),"0")</f>
        <v>1.21875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77.777777777777771</v>
      </c>
      <c r="Y493" s="559">
        <f>IFERROR(Y491/H491,"0")+IFERROR(Y492/H492,"0")</f>
        <v>78</v>
      </c>
      <c r="Z493" s="559">
        <f>IFERROR(IF(Z491="",0,Z491),"0")+IFERROR(IF(Z492="",0,Z492),"0")</f>
        <v>1.48044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700</v>
      </c>
      <c r="Y494" s="559">
        <f>IFERROR(SUM(Y491:Y492),"0")</f>
        <v>702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15990.150000000001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16144.87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17121.395684963183</v>
      </c>
      <c r="Y506" s="559">
        <f>IFERROR(SUM(BN22:BN502),"0")</f>
        <v>17285.918000000001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30</v>
      </c>
      <c r="Y507" s="38">
        <f>ROUNDUP(SUM(BP22:BP502),0)</f>
        <v>30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17871.395684963183</v>
      </c>
      <c r="Y508" s="559">
        <f>GrossWeightTotalR+PalletQtyTotalR*25</f>
        <v>18035.918000000001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3843.9378988401968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3872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34.584240000000008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400</v>
      </c>
      <c r="M513" s="578" t="s">
        <v>416</v>
      </c>
      <c r="N513" s="555"/>
      <c r="O513" s="578" t="s">
        <v>430</v>
      </c>
      <c r="P513" s="578" t="s">
        <v>440</v>
      </c>
      <c r="Q513" s="578" t="s">
        <v>447</v>
      </c>
      <c r="R513" s="578" t="s">
        <v>452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294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1079.0999999999999</v>
      </c>
      <c r="E515" s="46">
        <f>IFERROR(Y89*1,"0")+IFERROR(Y90*1,"0")+IFERROR(Y91*1,"0")+IFERROR(Y95*1,"0")+IFERROR(Y96*1,"0")+IFERROR(Y97*1,"0")+IFERROR(Y98*1,"0")+IFERROR(Y99*1,"0")</f>
        <v>2093.4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1416.6</v>
      </c>
      <c r="G515" s="46">
        <f>IFERROR(Y130*1,"0")+IFERROR(Y131*1,"0")+IFERROR(Y135*1,"0")+IFERROR(Y136*1,"0")+IFERROR(Y140*1,"0")+IFERROR(Y141*1,"0")</f>
        <v>150.72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912.2399999999999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2406.6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346.17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453.2</v>
      </c>
      <c r="S515" s="46">
        <f>IFERROR(Y336*1,"0")+IFERROR(Y337*1,"0")+IFERROR(Y338*1,"0")</f>
        <v>806.40000000000009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3824</v>
      </c>
      <c r="U515" s="46">
        <f>IFERROR(Y369*1,"0")+IFERROR(Y370*1,"0")+IFERROR(Y371*1,"0")+IFERROR(Y375*1,"0")+IFERROR(Y379*1,"0")+IFERROR(Y380*1,"0")+IFERROR(Y384*1,"0")</f>
        <v>99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123.9</v>
      </c>
      <c r="W515" s="46">
        <f>IFERROR(Y409*1,"0")+IFERROR(Y413*1,"0")+IFERROR(Y414*1,"0")+IFERROR(Y415*1,"0")+IFERROR(Y416*1,"0")</f>
        <v>21.3</v>
      </c>
      <c r="X515" s="46">
        <f>IFERROR(Y421*1,"0")</f>
        <v>60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931.44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726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2025-08-07T09:47:19Z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