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FEDB27-6F24-431E-9001-AAC24B5160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228" i="1" l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Z55" i="1"/>
  <c r="BN55" i="1"/>
  <c r="Z69" i="1"/>
  <c r="BN69" i="1"/>
  <c r="Z84" i="1"/>
  <c r="BN84" i="1"/>
  <c r="Z107" i="1"/>
  <c r="BN107" i="1"/>
  <c r="Z119" i="1"/>
  <c r="BN119" i="1"/>
  <c r="Z151" i="1"/>
  <c r="BN151" i="1"/>
  <c r="Z169" i="1"/>
  <c r="BN169" i="1"/>
  <c r="Z196" i="1"/>
  <c r="BN196" i="1"/>
  <c r="BP200" i="1"/>
  <c r="BN200" i="1"/>
  <c r="BP210" i="1"/>
  <c r="BN210" i="1"/>
  <c r="Z210" i="1"/>
  <c r="BP211" i="1"/>
  <c r="BN211" i="1"/>
  <c r="Z21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Y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2" i="1"/>
  <c r="Z74" i="1"/>
  <c r="BN74" i="1"/>
  <c r="Z78" i="1"/>
  <c r="BN78" i="1"/>
  <c r="Z89" i="1"/>
  <c r="BN89" i="1"/>
  <c r="Z96" i="1"/>
  <c r="BN96" i="1"/>
  <c r="Z105" i="1"/>
  <c r="BN105" i="1"/>
  <c r="Z111" i="1"/>
  <c r="BN111" i="1"/>
  <c r="Z117" i="1"/>
  <c r="BN117" i="1"/>
  <c r="BP117" i="1"/>
  <c r="Z125" i="1"/>
  <c r="BN125" i="1"/>
  <c r="Z136" i="1"/>
  <c r="BN136" i="1"/>
  <c r="Z140" i="1"/>
  <c r="BN140" i="1"/>
  <c r="Z163" i="1"/>
  <c r="BN163" i="1"/>
  <c r="Z167" i="1"/>
  <c r="BN167" i="1"/>
  <c r="Z175" i="1"/>
  <c r="BN175" i="1"/>
  <c r="Z190" i="1"/>
  <c r="BN190" i="1"/>
  <c r="BP190" i="1"/>
  <c r="Z198" i="1"/>
  <c r="BN198" i="1"/>
  <c r="Z202" i="1"/>
  <c r="BN202" i="1"/>
  <c r="Z208" i="1"/>
  <c r="BN208" i="1"/>
  <c r="Z213" i="1"/>
  <c r="BN213" i="1"/>
  <c r="Z226" i="1"/>
  <c r="BN226" i="1"/>
  <c r="Z230" i="1"/>
  <c r="BN230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319" i="1" l="1"/>
  <c r="Z356" i="1"/>
  <c r="Z498" i="1"/>
  <c r="Z477" i="1"/>
  <c r="Z446" i="1"/>
  <c r="Z215" i="1"/>
  <c r="Z65" i="1"/>
  <c r="Y509" i="1"/>
  <c r="Y507" i="1"/>
  <c r="Z32" i="1"/>
  <c r="Z493" i="1"/>
  <c r="Z483" i="1"/>
  <c r="Z462" i="1"/>
  <c r="Z313" i="1"/>
  <c r="Z256" i="1"/>
  <c r="Z247" i="1"/>
  <c r="Z203" i="1"/>
  <c r="Z121" i="1"/>
  <c r="Z80" i="1"/>
  <c r="Z44" i="1"/>
  <c r="Y506" i="1"/>
  <c r="Z264" i="1"/>
  <c r="Z126" i="1"/>
  <c r="Y508" i="1"/>
  <c r="Z171" i="1"/>
  <c r="Y505" i="1"/>
  <c r="Z153" i="1"/>
  <c r="Z400" i="1"/>
  <c r="Z468" i="1"/>
  <c r="Z452" i="1"/>
  <c r="Z417" i="1"/>
  <c r="Z71" i="1"/>
  <c r="Z58" i="1"/>
  <c r="X508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<sst xmlns="http://schemas.openxmlformats.org/spreadsheetml/2006/main" count="2248" uniqueCount="825">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</sst>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45878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34</v>
      </c>
      <c r="Y41" s="55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35.36944444444444</v>
      </c>
      <c r="BN41" s="64">
        <f>IFERROR(Y41*I41/H41,"0")</f>
        <v>44.94</v>
      </c>
      <c r="BO41" s="64">
        <f>IFERROR(1/J41*(X41/H41),"0")</f>
        <v>4.9189814814814811E-2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3.1481481481481479</v>
      </c>
      <c r="Y44" s="559">
        <f>IFERROR(Y41/H41,"0")+IFERROR(Y42/H42,"0")+IFERROR(Y43/H43,"0")</f>
        <v>4</v>
      </c>
      <c r="Z44" s="559">
        <f>IFERROR(IF(Z41="",0,Z41),"0")+IFERROR(IF(Z42="",0,Z42),"0")+IFERROR(IF(Z43="",0,Z43),"0")</f>
        <v>7.5920000000000001E-2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34</v>
      </c>
      <c r="Y45" s="559">
        <f>IFERROR(SUM(Y41:Y43),"0")</f>
        <v>43.2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8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8.42</v>
      </c>
      <c r="BN55" s="64">
        <f t="shared" si="8"/>
        <v>8.42</v>
      </c>
      <c r="BO55" s="64">
        <f t="shared" si="9"/>
        <v>1.5151515151515152E-2</v>
      </c>
      <c r="BP55" s="64">
        <f t="shared" si="10"/>
        <v>1.5151515151515152E-2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2</v>
      </c>
      <c r="Y58" s="559">
        <f>IFERROR(Y52/H52,"0")+IFERROR(Y53/H53,"0")+IFERROR(Y54/H54,"0")+IFERROR(Y55/H55,"0")+IFERROR(Y56/H56,"0")+IFERROR(Y57/H57,"0")</f>
        <v>2</v>
      </c>
      <c r="Z58" s="559">
        <f>IFERROR(IF(Z52="",0,Z52),"0")+IFERROR(IF(Z53="",0,Z53),"0")+IFERROR(IF(Z54="",0,Z54),"0")+IFERROR(IF(Z55="",0,Z55),"0")+IFERROR(IF(Z56="",0,Z56),"0")+IFERROR(IF(Z57="",0,Z57),"0")</f>
        <v>1.804E-2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8</v>
      </c>
      <c r="Y59" s="559">
        <f>IFERROR(SUM(Y52:Y57),"0")</f>
        <v>8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45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46.812499999999993</v>
      </c>
      <c r="BN61" s="64">
        <f>IFERROR(Y61*I61/H61,"0")</f>
        <v>56.17499999999999</v>
      </c>
      <c r="BO61" s="64">
        <f>IFERROR(1/J61*(X61/H61),"0")</f>
        <v>6.5104166666666657E-2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4.1666666666666661</v>
      </c>
      <c r="Y65" s="559">
        <f>IFERROR(Y61/H61,"0")+IFERROR(Y62/H62,"0")+IFERROR(Y63/H63,"0")+IFERROR(Y64/H64,"0")</f>
        <v>5</v>
      </c>
      <c r="Z65" s="559">
        <f>IFERROR(IF(Z61="",0,Z61),"0")+IFERROR(IF(Z62="",0,Z62),"0")+IFERROR(IF(Z63="",0,Z63),"0")+IFERROR(IF(Z64="",0,Z64),"0")</f>
        <v>9.4899999999999998E-2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45</v>
      </c>
      <c r="Y66" s="559">
        <f>IFERROR(SUM(Y61:Y64),"0")</f>
        <v>54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18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19.003846153846155</v>
      </c>
      <c r="BN83" s="64">
        <f>IFERROR(Y83*I83/H83,"0")</f>
        <v>24.704999999999998</v>
      </c>
      <c r="BO83" s="64">
        <f>IFERROR(1/J83*(X83/H83),"0")</f>
        <v>3.6057692307692311E-2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2.3076923076923079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18</v>
      </c>
      <c r="Y86" s="559">
        <f>IFERROR(SUM(Y83:Y84),"0")</f>
        <v>23.4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136</v>
      </c>
      <c r="Y89" s="558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141.47777777777776</v>
      </c>
      <c r="BN89" s="64">
        <f>IFERROR(Y89*I89/H89,"0")</f>
        <v>146.05499999999998</v>
      </c>
      <c r="BO89" s="64">
        <f>IFERROR(1/J89*(X89/H89),"0")</f>
        <v>0.19675925925925924</v>
      </c>
      <c r="BP89" s="64">
        <f>IFERROR(1/J89*(Y89/H89),"0")</f>
        <v>0.203125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70</v>
      </c>
      <c r="Y91" s="558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73.266666666666666</v>
      </c>
      <c r="BN91" s="64">
        <f>IFERROR(Y91*I91/H91,"0")</f>
        <v>75.36</v>
      </c>
      <c r="BO91" s="64">
        <f>IFERROR(1/J91*(X91/H91),"0")</f>
        <v>0.11784511784511785</v>
      </c>
      <c r="BP91" s="64">
        <f>IFERROR(1/J91*(Y91/H91),"0")</f>
        <v>0.12121212121212122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28.148148148148145</v>
      </c>
      <c r="Y92" s="559">
        <f>IFERROR(Y89/H89,"0")+IFERROR(Y90/H90,"0")+IFERROR(Y91/H91,"0")</f>
        <v>29</v>
      </c>
      <c r="Z92" s="559">
        <f>IFERROR(IF(Z89="",0,Z89),"0")+IFERROR(IF(Z90="",0,Z90),"0")+IFERROR(IF(Z91="",0,Z91),"0")</f>
        <v>0.39106000000000002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206</v>
      </c>
      <c r="Y93" s="559">
        <f>IFERROR(SUM(Y89:Y91),"0")</f>
        <v>212.4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162</v>
      </c>
      <c r="Y95" s="558">
        <f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172.38000000000002</v>
      </c>
      <c r="BN95" s="64">
        <f>IFERROR(Y95*I95/H95,"0")</f>
        <v>172.38000000000002</v>
      </c>
      <c r="BO95" s="64">
        <f>IFERROR(1/J95*(X95/H95),"0")</f>
        <v>0.3125</v>
      </c>
      <c r="BP95" s="64">
        <f>IFERROR(1/J95*(Y95/H95),"0")</f>
        <v>0.3125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113</v>
      </c>
      <c r="Y98" s="558">
        <f>IFERROR(IF(X98="",0,CEILING((X98/$H98),1)*$H98),"")</f>
        <v>113.4</v>
      </c>
      <c r="Z98" s="36">
        <f>IFERROR(IF(Y98=0,"",ROUNDUP(Y98/H98,0)*0.00651),"")</f>
        <v>0.27342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123.54666666666667</v>
      </c>
      <c r="BN98" s="64">
        <f>IFERROR(Y98*I98/H98,"0")</f>
        <v>123.98399999999999</v>
      </c>
      <c r="BO98" s="64">
        <f>IFERROR(1/J98*(X98/H98),"0")</f>
        <v>0.22995522995522996</v>
      </c>
      <c r="BP98" s="64">
        <f>IFERROR(1/J98*(Y98/H98),"0")</f>
        <v>0.23076923076923078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61.851851851851848</v>
      </c>
      <c r="Y100" s="559">
        <f>IFERROR(Y95/H95,"0")+IFERROR(Y96/H96,"0")+IFERROR(Y97/H97,"0")+IFERROR(Y98/H98,"0")+IFERROR(Y99/H99,"0")</f>
        <v>62</v>
      </c>
      <c r="Z100" s="559">
        <f>IFERROR(IF(Z95="",0,Z95),"0")+IFERROR(IF(Z96="",0,Z96),"0")+IFERROR(IF(Z97="",0,Z97),"0")+IFERROR(IF(Z98="",0,Z98),"0")+IFERROR(IF(Z99="",0,Z99),"0")</f>
        <v>0.65301999999999993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275</v>
      </c>
      <c r="Y101" s="559">
        <f>IFERROR(SUM(Y95:Y99),"0")</f>
        <v>275.39999999999998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103</v>
      </c>
      <c r="Y104" s="558">
        <f>IFERROR(IF(X104="",0,CEILING((X104/$H104),1)*$H104),"")</f>
        <v>108</v>
      </c>
      <c r="Z104" s="36">
        <f>IFERROR(IF(Y104=0,"",ROUNDUP(Y104/H104,0)*0.01898),"")</f>
        <v>0.1898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107.14861111111109</v>
      </c>
      <c r="BN104" s="64">
        <f>IFERROR(Y104*I104/H104,"0")</f>
        <v>112.34999999999998</v>
      </c>
      <c r="BO104" s="64">
        <f>IFERROR(1/J104*(X104/H104),"0")</f>
        <v>0.14901620370370369</v>
      </c>
      <c r="BP104" s="64">
        <f>IFERROR(1/J104*(Y104/H104),"0")</f>
        <v>0.15625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40</v>
      </c>
      <c r="Y106" s="558">
        <f>IFERROR(IF(X106="",0,CEILING((X106/$H106),1)*$H106),"")</f>
        <v>40.5</v>
      </c>
      <c r="Z106" s="36">
        <f>IFERROR(IF(Y106=0,"",ROUNDUP(Y106/H106,0)*0.00902),"")</f>
        <v>8.1180000000000002E-2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41.866666666666667</v>
      </c>
      <c r="BN106" s="64">
        <f>IFERROR(Y106*I106/H106,"0")</f>
        <v>42.39</v>
      </c>
      <c r="BO106" s="64">
        <f>IFERROR(1/J106*(X106/H106),"0")</f>
        <v>6.7340067340067339E-2</v>
      </c>
      <c r="BP106" s="64">
        <f>IFERROR(1/J106*(Y106/H106),"0")</f>
        <v>6.8181818181818177E-2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18.425925925925924</v>
      </c>
      <c r="Y108" s="559">
        <f>IFERROR(Y104/H104,"0")+IFERROR(Y105/H105,"0")+IFERROR(Y106/H106,"0")+IFERROR(Y107/H107,"0")</f>
        <v>19</v>
      </c>
      <c r="Z108" s="559">
        <f>IFERROR(IF(Z104="",0,Z104),"0")+IFERROR(IF(Z105="",0,Z105),"0")+IFERROR(IF(Z106="",0,Z106),"0")+IFERROR(IF(Z107="",0,Z107),"0")</f>
        <v>0.27098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143</v>
      </c>
      <c r="Y109" s="559">
        <f>IFERROR(SUM(Y104:Y107),"0")</f>
        <v>148.5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20</v>
      </c>
      <c r="Y111" s="558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20.805555555555554</v>
      </c>
      <c r="BN111" s="64">
        <f>IFERROR(Y111*I111/H111,"0")</f>
        <v>22.47</v>
      </c>
      <c r="BO111" s="64">
        <f>IFERROR(1/J111*(X111/H111),"0")</f>
        <v>2.8935185185185182E-2</v>
      </c>
      <c r="BP111" s="64">
        <f>IFERROR(1/J111*(Y111/H111),"0")</f>
        <v>3.125E-2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1.8518518518518516</v>
      </c>
      <c r="Y114" s="559">
        <f>IFERROR(Y111/H111,"0")+IFERROR(Y112/H112,"0")+IFERROR(Y113/H113,"0")</f>
        <v>2</v>
      </c>
      <c r="Z114" s="559">
        <f>IFERROR(IF(Z111="",0,Z111),"0")+IFERROR(IF(Z112="",0,Z112),"0")+IFERROR(IF(Z113="",0,Z113),"0")</f>
        <v>3.7960000000000001E-2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20</v>
      </c>
      <c r="Y115" s="559">
        <f>IFERROR(SUM(Y111:Y113),"0")</f>
        <v>21.6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70</v>
      </c>
      <c r="Y117" s="558">
        <f>IFERROR(IF(X117="",0,CEILING((X117/$H117),1)*$H117),"")</f>
        <v>72.899999999999991</v>
      </c>
      <c r="Z117" s="36">
        <f>IFERROR(IF(Y117=0,"",ROUNDUP(Y117/H117,0)*0.01898),"")</f>
        <v>0.17082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74.433333333333337</v>
      </c>
      <c r="BN117" s="64">
        <f>IFERROR(Y117*I117/H117,"0")</f>
        <v>77.516999999999982</v>
      </c>
      <c r="BO117" s="64">
        <f>IFERROR(1/J117*(X117/H117),"0")</f>
        <v>0.13503086419753088</v>
      </c>
      <c r="BP117" s="64">
        <f>IFERROR(1/J117*(Y117/H117),"0")</f>
        <v>0.140625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132</v>
      </c>
      <c r="Y119" s="558">
        <f>IFERROR(IF(X119="",0,CEILING((X119/$H119),1)*$H119),"")</f>
        <v>132.30000000000001</v>
      </c>
      <c r="Z119" s="36">
        <f>IFERROR(IF(Y119=0,"",ROUNDUP(Y119/H119,0)*0.00651),"")</f>
        <v>0.31899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144.32</v>
      </c>
      <c r="BN119" s="64">
        <f>IFERROR(Y119*I119/H119,"0")</f>
        <v>144.64800000000002</v>
      </c>
      <c r="BO119" s="64">
        <f>IFERROR(1/J119*(X119/H119),"0")</f>
        <v>0.26862026862026861</v>
      </c>
      <c r="BP119" s="64">
        <f>IFERROR(1/J119*(Y119/H119),"0")</f>
        <v>0.26923076923076927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57.53086419753086</v>
      </c>
      <c r="Y121" s="559">
        <f>IFERROR(Y117/H117,"0")+IFERROR(Y118/H118,"0")+IFERROR(Y119/H119,"0")+IFERROR(Y120/H120,"0")</f>
        <v>58</v>
      </c>
      <c r="Z121" s="559">
        <f>IFERROR(IF(Z117="",0,Z117),"0")+IFERROR(IF(Z118="",0,Z118),"0")+IFERROR(IF(Z119="",0,Z119),"0")+IFERROR(IF(Z120="",0,Z120),"0")</f>
        <v>0.48980999999999997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202</v>
      </c>
      <c r="Y122" s="559">
        <f>IFERROR(SUM(Y117:Y120),"0")</f>
        <v>205.2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139</v>
      </c>
      <c r="Y162" s="558">
        <f t="shared" ref="Y162:Y170" si="16">IFERROR(IF(X162="",0,CEILING((X162/$H162),1)*$H162),"")</f>
        <v>142.80000000000001</v>
      </c>
      <c r="Z162" s="36">
        <f>IFERROR(IF(Y162=0,"",ROUNDUP(Y162/H162,0)*0.00902),"")</f>
        <v>0.30668000000000001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147.93571428571425</v>
      </c>
      <c r="BN162" s="64">
        <f t="shared" ref="BN162:BN170" si="18">IFERROR(Y162*I162/H162,"0")</f>
        <v>151.97999999999999</v>
      </c>
      <c r="BO162" s="64">
        <f t="shared" ref="BO162:BO170" si="19">IFERROR(1/J162*(X162/H162),"0")</f>
        <v>0.25072150072150073</v>
      </c>
      <c r="BP162" s="64">
        <f t="shared" ref="BP162:BP170" si="20">IFERROR(1/J162*(Y162/H162),"0")</f>
        <v>0.25757575757575757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173</v>
      </c>
      <c r="Y164" s="558">
        <f t="shared" si="16"/>
        <v>176.4</v>
      </c>
      <c r="Z164" s="36">
        <f>IFERROR(IF(Y164=0,"",ROUNDUP(Y164/H164,0)*0.00902),"")</f>
        <v>0.37884000000000001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181.65</v>
      </c>
      <c r="BN164" s="64">
        <f t="shared" si="18"/>
        <v>185.22000000000003</v>
      </c>
      <c r="BO164" s="64">
        <f t="shared" si="19"/>
        <v>0.31204906204906208</v>
      </c>
      <c r="BP164" s="64">
        <f t="shared" si="20"/>
        <v>0.31818181818181818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11</v>
      </c>
      <c r="Y167" s="558">
        <f t="shared" si="16"/>
        <v>12.6</v>
      </c>
      <c r="Z167" s="36">
        <f>IFERROR(IF(Y167=0,"",ROUNDUP(Y167/H167,0)*0.00502),"")</f>
        <v>3.5140000000000005E-2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11.794444444444444</v>
      </c>
      <c r="BN167" s="64">
        <f t="shared" si="18"/>
        <v>13.509999999999998</v>
      </c>
      <c r="BO167" s="64">
        <f t="shared" si="19"/>
        <v>2.6115859449192782E-2</v>
      </c>
      <c r="BP167" s="64">
        <f t="shared" si="20"/>
        <v>2.9914529914529919E-2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80.396825396825392</v>
      </c>
      <c r="Y171" s="559">
        <f>IFERROR(Y162/H162,"0")+IFERROR(Y163/H163,"0")+IFERROR(Y164/H164,"0")+IFERROR(Y165/H165,"0")+IFERROR(Y166/H166,"0")+IFERROR(Y167/H167,"0")+IFERROR(Y168/H168,"0")+IFERROR(Y169/H169,"0")+IFERROR(Y170/H170,"0")</f>
        <v>83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0.72066000000000008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323</v>
      </c>
      <c r="Y172" s="559">
        <f>IFERROR(SUM(Y162:Y170),"0")</f>
        <v>331.80000000000007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50</v>
      </c>
      <c r="Y195" s="558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50</v>
      </c>
      <c r="Y198" s="558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45</v>
      </c>
      <c r="Y199" s="558">
        <f t="shared" si="21"/>
        <v>45</v>
      </c>
      <c r="Z199" s="36">
        <f>IFERROR(IF(Y199=0,"",ROUNDUP(Y199/H199,0)*0.00502),"")</f>
        <v>0.1255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48.249999999999993</v>
      </c>
      <c r="BN199" s="64">
        <f t="shared" si="23"/>
        <v>48.249999999999993</v>
      </c>
      <c r="BO199" s="64">
        <f t="shared" si="24"/>
        <v>0.10683760683760685</v>
      </c>
      <c r="BP199" s="64">
        <f t="shared" si="25"/>
        <v>0.10683760683760685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</v>
      </c>
      <c r="Y200" s="558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15</v>
      </c>
      <c r="Y202" s="558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65</v>
      </c>
      <c r="Y203" s="559">
        <f>IFERROR(Y195/H195,"0")+IFERROR(Y196/H196,"0")+IFERROR(Y197/H197,"0")+IFERROR(Y198/H198,"0")+IFERROR(Y199/H199,"0")+IFERROR(Y200/H200,"0")+IFERROR(Y201/H201,"0")+IFERROR(Y202/H202,"0")</f>
        <v>68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0.46135999999999999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217</v>
      </c>
      <c r="Y204" s="559">
        <f>IFERROR(SUM(Y195:Y202),"0")</f>
        <v>230.39999999999998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279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310.38749999999999</v>
      </c>
      <c r="BN209" s="64">
        <f t="shared" si="28"/>
        <v>312.39</v>
      </c>
      <c r="BO209" s="64">
        <f t="shared" si="29"/>
        <v>0.6387362637362638</v>
      </c>
      <c r="BP209" s="64">
        <f t="shared" si="30"/>
        <v>0.64285714285714302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65</v>
      </c>
      <c r="Y211" s="558">
        <f t="shared" si="26"/>
        <v>67.2</v>
      </c>
      <c r="Z211" s="36">
        <f t="shared" si="31"/>
        <v>0.18228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71.825000000000003</v>
      </c>
      <c r="BN211" s="64">
        <f t="shared" si="28"/>
        <v>74.256000000000014</v>
      </c>
      <c r="BO211" s="64">
        <f t="shared" si="29"/>
        <v>0.14880952380952384</v>
      </c>
      <c r="BP211" s="64">
        <f t="shared" si="30"/>
        <v>0.15384615384615388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103</v>
      </c>
      <c r="Y212" s="558">
        <f t="shared" si="26"/>
        <v>103.2</v>
      </c>
      <c r="Z212" s="36">
        <f t="shared" si="31"/>
        <v>0.27993000000000001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113.81500000000001</v>
      </c>
      <c r="BN212" s="64">
        <f t="shared" si="28"/>
        <v>114.03600000000003</v>
      </c>
      <c r="BO212" s="64">
        <f t="shared" si="29"/>
        <v>0.23580586080586086</v>
      </c>
      <c r="BP212" s="64">
        <f t="shared" si="30"/>
        <v>0.23626373626373628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90</v>
      </c>
      <c r="Y213" s="558">
        <f t="shared" si="26"/>
        <v>91.2</v>
      </c>
      <c r="Z213" s="36">
        <f t="shared" si="31"/>
        <v>0.24738000000000002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99.45</v>
      </c>
      <c r="BN213" s="64">
        <f t="shared" si="28"/>
        <v>100.77600000000001</v>
      </c>
      <c r="BO213" s="64">
        <f t="shared" si="29"/>
        <v>0.20604395604395606</v>
      </c>
      <c r="BP213" s="64">
        <f t="shared" si="30"/>
        <v>0.2087912087912088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121</v>
      </c>
      <c r="Y214" s="558">
        <f t="shared" si="26"/>
        <v>122.39999999999999</v>
      </c>
      <c r="Z214" s="36">
        <f t="shared" si="31"/>
        <v>0.33201000000000003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134.00749999999999</v>
      </c>
      <c r="BN214" s="64">
        <f t="shared" si="28"/>
        <v>135.55799999999999</v>
      </c>
      <c r="BO214" s="64">
        <f t="shared" si="29"/>
        <v>0.27701465201465209</v>
      </c>
      <c r="BP214" s="64">
        <f t="shared" si="30"/>
        <v>0.28021978021978022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274.16666666666669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277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1.8032699999999999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658</v>
      </c>
      <c r="Y216" s="559">
        <f>IFERROR(SUM(Y206:Y214),"0")</f>
        <v>664.8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13</v>
      </c>
      <c r="Y218" s="558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14.365</v>
      </c>
      <c r="BN218" s="64">
        <f>IFERROR(Y218*I218/H218,"0")</f>
        <v>15.912000000000001</v>
      </c>
      <c r="BO218" s="64">
        <f>IFERROR(1/J218*(X218/H218),"0")</f>
        <v>2.9761904761904767E-2</v>
      </c>
      <c r="BP218" s="64">
        <f>IFERROR(1/J218*(Y218/H218),"0")</f>
        <v>3.2967032967032968E-2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39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43.095000000000006</v>
      </c>
      <c r="BN219" s="64">
        <f>IFERROR(Y219*I219/H219,"0")</f>
        <v>45.084000000000003</v>
      </c>
      <c r="BO219" s="64">
        <f>IFERROR(1/J219*(X219/H219),"0")</f>
        <v>8.9285714285714288E-2</v>
      </c>
      <c r="BP219" s="64">
        <f>IFERROR(1/J219*(Y219/H219),"0")</f>
        <v>9.3406593406593408E-2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21.666666666666668</v>
      </c>
      <c r="Y220" s="559">
        <f>IFERROR(Y218/H218,"0")+IFERROR(Y219/H219,"0")</f>
        <v>23</v>
      </c>
      <c r="Z220" s="559">
        <f>IFERROR(IF(Z218="",0,Z218),"0")+IFERROR(IF(Z219="",0,Z219),"0")</f>
        <v>0.14973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52</v>
      </c>
      <c r="Y221" s="559">
        <f>IFERROR(SUM(Y218:Y219),"0")</f>
        <v>55.199999999999996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4</v>
      </c>
      <c r="Y224" s="558">
        <f t="shared" ref="Y224:Y230" si="32">IFERROR(IF(X224="",0,CEILING((X224/$H224),1)*$H224),"")</f>
        <v>11.6</v>
      </c>
      <c r="Z224" s="36">
        <f>IFERROR(IF(Y224=0,"",ROUNDUP(Y224/H224,0)*0.01898),"")</f>
        <v>1.898E-2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4.1500000000000004</v>
      </c>
      <c r="BN224" s="64">
        <f t="shared" ref="BN224:BN230" si="34">IFERROR(Y224*I224/H224,"0")</f>
        <v>12.035</v>
      </c>
      <c r="BO224" s="64">
        <f t="shared" ref="BO224:BO230" si="35">IFERROR(1/J224*(X224/H224),"0")</f>
        <v>5.387931034482759E-3</v>
      </c>
      <c r="BP224" s="64">
        <f t="shared" ref="BP224:BP230" si="36">IFERROR(1/J224*(Y224/H224),"0")</f>
        <v>1.5625E-2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30</v>
      </c>
      <c r="Y227" s="558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31.574999999999999</v>
      </c>
      <c r="BN227" s="64">
        <f t="shared" si="34"/>
        <v>33.68</v>
      </c>
      <c r="BO227" s="64">
        <f t="shared" si="35"/>
        <v>5.6818181818181823E-2</v>
      </c>
      <c r="BP227" s="64">
        <f t="shared" si="36"/>
        <v>6.0606060606060608E-2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7.8448275862068968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9.1139999999999999E-2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34</v>
      </c>
      <c r="Y232" s="559">
        <f>IFERROR(SUM(Y224:Y230),"0")</f>
        <v>43.6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26</v>
      </c>
      <c r="Y269" s="558">
        <f>IFERROR(IF(X269="",0,CEILING((X269/$H269),1)*$H269),"")</f>
        <v>26.4</v>
      </c>
      <c r="Z269" s="36">
        <f>IFERROR(IF(Y269=0,"",ROUNDUP(Y269/H269,0)*0.00651),"")</f>
        <v>7.1610000000000007E-2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28.73</v>
      </c>
      <c r="BN269" s="64">
        <f>IFERROR(Y269*I269/H269,"0")</f>
        <v>29.172000000000001</v>
      </c>
      <c r="BO269" s="64">
        <f>IFERROR(1/J269*(X269/H269),"0")</f>
        <v>5.9523809523809534E-2</v>
      </c>
      <c r="BP269" s="64">
        <f>IFERROR(1/J269*(Y269/H269),"0")</f>
        <v>6.0439560439560447E-2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120</v>
      </c>
      <c r="Y270" s="558">
        <f>IFERROR(IF(X270="",0,CEILING((X270/$H270),1)*$H270),"")</f>
        <v>120</v>
      </c>
      <c r="Z270" s="36">
        <f>IFERROR(IF(Y270=0,"",ROUNDUP(Y270/H270,0)*0.00651),"")</f>
        <v>0.32550000000000001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129.00000000000003</v>
      </c>
      <c r="BN270" s="64">
        <f>IFERROR(Y270*I270/H270,"0")</f>
        <v>129.00000000000003</v>
      </c>
      <c r="BO270" s="64">
        <f>IFERROR(1/J270*(X270/H270),"0")</f>
        <v>0.27472527472527475</v>
      </c>
      <c r="BP270" s="64">
        <f>IFERROR(1/J270*(Y270/H270),"0")</f>
        <v>0.27472527472527475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60.833333333333336</v>
      </c>
      <c r="Y271" s="559">
        <f>IFERROR(Y268/H268,"0")+IFERROR(Y269/H269,"0")+IFERROR(Y270/H270,"0")</f>
        <v>61</v>
      </c>
      <c r="Z271" s="559">
        <f>IFERROR(IF(Z268="",0,Z268),"0")+IFERROR(IF(Z269="",0,Z269),"0")+IFERROR(IF(Z270="",0,Z270),"0")</f>
        <v>0.39711000000000002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146</v>
      </c>
      <c r="Y272" s="559">
        <f>IFERROR(SUM(Y268:Y270),"0")</f>
        <v>146.4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3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3.38</v>
      </c>
      <c r="BN304" s="64">
        <f t="shared" si="44"/>
        <v>4.056</v>
      </c>
      <c r="BO304" s="64">
        <f t="shared" si="45"/>
        <v>9.1575091575091579E-3</v>
      </c>
      <c r="BP304" s="64">
        <f t="shared" si="46"/>
        <v>1.098901098901099E-2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1.6666666666666665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3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18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19.112142857142857</v>
      </c>
      <c r="BN316" s="64">
        <f>IFERROR(Y316*I316/H316,"0")</f>
        <v>26.757000000000001</v>
      </c>
      <c r="BO316" s="64">
        <f>IFERROR(1/J316*(X316/H316),"0")</f>
        <v>3.3482142857142856E-2</v>
      </c>
      <c r="BP316" s="64">
        <f>IFERROR(1/J316*(Y316/H316),"0")</f>
        <v>4.6875E-2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80</v>
      </c>
      <c r="Y317" s="558">
        <f>IFERROR(IF(X317="",0,CEILING((X317/$H317),1)*$H317),"")</f>
        <v>85.8</v>
      </c>
      <c r="Z317" s="36">
        <f>IFERROR(IF(Y317=0,"",ROUNDUP(Y317/H317,0)*0.01898),"")</f>
        <v>0.20877999999999999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85.32307692307694</v>
      </c>
      <c r="BN317" s="64">
        <f>IFERROR(Y317*I317/H317,"0")</f>
        <v>91.509000000000015</v>
      </c>
      <c r="BO317" s="64">
        <f>IFERROR(1/J317*(X317/H317),"0")</f>
        <v>0.16025641025641027</v>
      </c>
      <c r="BP317" s="64">
        <f>IFERROR(1/J317*(Y317/H317),"0")</f>
        <v>0.171875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12.3992673992674</v>
      </c>
      <c r="Y319" s="559">
        <f>IFERROR(Y316/H316,"0")+IFERROR(Y317/H317,"0")+IFERROR(Y318/H318,"0")</f>
        <v>14</v>
      </c>
      <c r="Z319" s="559">
        <f>IFERROR(IF(Z316="",0,Z316),"0")+IFERROR(IF(Z317="",0,Z317),"0")+IFERROR(IF(Z318="",0,Z318),"0")</f>
        <v>0.26572000000000001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98</v>
      </c>
      <c r="Y320" s="559">
        <f>IFERROR(SUM(Y316:Y318),"0")</f>
        <v>111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3</v>
      </c>
      <c r="Y325" s="558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3.3882352941176475</v>
      </c>
      <c r="BN325" s="64">
        <f>IFERROR(Y325*I325/H325,"0")</f>
        <v>5.76</v>
      </c>
      <c r="BO325" s="64">
        <f>IFERROR(1/J325*(X325/H325),"0")</f>
        <v>6.4641241111829352E-3</v>
      </c>
      <c r="BP325" s="64">
        <f>IFERROR(1/J325*(Y325/H325),"0")</f>
        <v>1.098901098901099E-2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1.1764705882352942</v>
      </c>
      <c r="Y326" s="559">
        <f>IFERROR(Y322/H322,"0")+IFERROR(Y323/H323,"0")+IFERROR(Y324/H324,"0")+IFERROR(Y325/H325,"0")</f>
        <v>2</v>
      </c>
      <c r="Z326" s="559">
        <f>IFERROR(IF(Z322="",0,Z322),"0")+IFERROR(IF(Z323="",0,Z323),"0")+IFERROR(IF(Z324="",0,Z324),"0")+IFERROR(IF(Z325="",0,Z325),"0")</f>
        <v>1.302E-2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3</v>
      </c>
      <c r="Y327" s="559">
        <f>IFERROR(SUM(Y322:Y325),"0")</f>
        <v>5.0999999999999996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246</v>
      </c>
      <c r="Y344" s="558">
        <f t="shared" ref="Y344:Y350" si="47">IFERROR(IF(X344="",0,CEILING((X344/$H344),1)*$H344),"")</f>
        <v>255</v>
      </c>
      <c r="Z344" s="36">
        <f>IFERROR(IF(Y344=0,"",ROUNDUP(Y344/H344,0)*0.02175),"")</f>
        <v>0.36974999999999997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253.87199999999999</v>
      </c>
      <c r="BN344" s="64">
        <f t="shared" ref="BN344:BN350" si="49">IFERROR(Y344*I344/H344,"0")</f>
        <v>263.16000000000003</v>
      </c>
      <c r="BO344" s="64">
        <f t="shared" ref="BO344:BO350" si="50">IFERROR(1/J344*(X344/H344),"0")</f>
        <v>0.34166666666666662</v>
      </c>
      <c r="BP344" s="64">
        <f t="shared" ref="BP344:BP350" si="51">IFERROR(1/J344*(Y344/H344),"0")</f>
        <v>0.35416666666666663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342</v>
      </c>
      <c r="Y345" s="558">
        <f t="shared" si="47"/>
        <v>345</v>
      </c>
      <c r="Z345" s="36">
        <f>IFERROR(IF(Y345=0,"",ROUNDUP(Y345/H345,0)*0.02175),"")</f>
        <v>0.50024999999999997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352.94400000000002</v>
      </c>
      <c r="BN345" s="64">
        <f t="shared" si="49"/>
        <v>356.04</v>
      </c>
      <c r="BO345" s="64">
        <f t="shared" si="50"/>
        <v>0.47499999999999998</v>
      </c>
      <c r="BP345" s="64">
        <f t="shared" si="51"/>
        <v>0.47916666666666663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595</v>
      </c>
      <c r="Y346" s="558">
        <f t="shared" si="47"/>
        <v>600</v>
      </c>
      <c r="Z346" s="36">
        <f>IFERROR(IF(Y346=0,"",ROUNDUP(Y346/H346,0)*0.02175),"")</f>
        <v>0.86999999999999988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614.04000000000008</v>
      </c>
      <c r="BN346" s="64">
        <f t="shared" si="49"/>
        <v>619.20000000000005</v>
      </c>
      <c r="BO346" s="64">
        <f t="shared" si="50"/>
        <v>0.82638888888888884</v>
      </c>
      <c r="BP346" s="64">
        <f t="shared" si="51"/>
        <v>0.83333333333333326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600</v>
      </c>
      <c r="Y347" s="558">
        <f t="shared" si="47"/>
        <v>600</v>
      </c>
      <c r="Z347" s="36">
        <f>IFERROR(IF(Y347=0,"",ROUNDUP(Y347/H347,0)*0.02175),"")</f>
        <v>0.86999999999999988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619.20000000000005</v>
      </c>
      <c r="BN347" s="64">
        <f t="shared" si="49"/>
        <v>619.20000000000005</v>
      </c>
      <c r="BO347" s="64">
        <f t="shared" si="50"/>
        <v>0.83333333333333326</v>
      </c>
      <c r="BP347" s="64">
        <f t="shared" si="51"/>
        <v>0.83333333333333326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118.86666666666667</v>
      </c>
      <c r="Y351" s="559">
        <f>IFERROR(Y344/H344,"0")+IFERROR(Y345/H345,"0")+IFERROR(Y346/H346,"0")+IFERROR(Y347/H347,"0")+IFERROR(Y348/H348,"0")+IFERROR(Y349/H349,"0")+IFERROR(Y350/H350,"0")</f>
        <v>120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2.6099999999999994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1783</v>
      </c>
      <c r="Y352" s="559">
        <f>IFERROR(SUM(Y344:Y350),"0")</f>
        <v>1800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643</v>
      </c>
      <c r="Y354" s="558">
        <f>IFERROR(IF(X354="",0,CEILING((X354/$H354),1)*$H354),"")</f>
        <v>645</v>
      </c>
      <c r="Z354" s="36">
        <f>IFERROR(IF(Y354=0,"",ROUNDUP(Y354/H354,0)*0.02175),"")</f>
        <v>0.93524999999999991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663.57599999999991</v>
      </c>
      <c r="BN354" s="64">
        <f>IFERROR(Y354*I354/H354,"0")</f>
        <v>665.64</v>
      </c>
      <c r="BO354" s="64">
        <f>IFERROR(1/J354*(X354/H354),"0")</f>
        <v>0.89305555555555549</v>
      </c>
      <c r="BP354" s="64">
        <f>IFERROR(1/J354*(Y354/H354),"0")</f>
        <v>0.89583333333333326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42.866666666666667</v>
      </c>
      <c r="Y356" s="559">
        <f>IFERROR(Y354/H354,"0")+IFERROR(Y355/H355,"0")</f>
        <v>43</v>
      </c>
      <c r="Z356" s="559">
        <f>IFERROR(IF(Z354="",0,Z354),"0")+IFERROR(IF(Z355="",0,Z355),"0")</f>
        <v>0.93524999999999991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643</v>
      </c>
      <c r="Y357" s="559">
        <f>IFERROR(SUM(Y354:Y355),"0")</f>
        <v>645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80</v>
      </c>
      <c r="Y364" s="558">
        <f>IFERROR(IF(X364="",0,CEILING((X364/$H364),1)*$H364),"")</f>
        <v>81</v>
      </c>
      <c r="Z364" s="36">
        <f>IFERROR(IF(Y364=0,"",ROUNDUP(Y364/H364,0)*0.01898),"")</f>
        <v>0.17082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84.61333333333333</v>
      </c>
      <c r="BN364" s="64">
        <f>IFERROR(Y364*I364/H364,"0")</f>
        <v>85.670999999999992</v>
      </c>
      <c r="BO364" s="64">
        <f>IFERROR(1/J364*(X364/H364),"0")</f>
        <v>0.1388888888888889</v>
      </c>
      <c r="BP364" s="64">
        <f>IFERROR(1/J364*(Y364/H364),"0")</f>
        <v>0.140625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8.8888888888888893</v>
      </c>
      <c r="Y365" s="559">
        <f>IFERROR(Y364/H364,"0")</f>
        <v>9</v>
      </c>
      <c r="Z365" s="559">
        <f>IFERROR(IF(Z364="",0,Z364),"0")</f>
        <v>0.17082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80</v>
      </c>
      <c r="Y366" s="559">
        <f>IFERROR(SUM(Y364:Y364),"0")</f>
        <v>81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346</v>
      </c>
      <c r="Y379" s="558">
        <f>IFERROR(IF(X379="",0,CEILING((X379/$H379),1)*$H379),"")</f>
        <v>351</v>
      </c>
      <c r="Z379" s="36">
        <f>IFERROR(IF(Y379=0,"",ROUNDUP(Y379/H379,0)*0.01898),"")</f>
        <v>0.74021999999999999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365.95266666666669</v>
      </c>
      <c r="BN379" s="64">
        <f>IFERROR(Y379*I379/H379,"0")</f>
        <v>371.24099999999999</v>
      </c>
      <c r="BO379" s="64">
        <f>IFERROR(1/J379*(X379/H379),"0")</f>
        <v>0.60069444444444442</v>
      </c>
      <c r="BP379" s="64">
        <f>IFERROR(1/J379*(Y379/H379),"0")</f>
        <v>0.609375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38.444444444444443</v>
      </c>
      <c r="Y381" s="559">
        <f>IFERROR(Y379/H379,"0")+IFERROR(Y380/H380,"0")</f>
        <v>39</v>
      </c>
      <c r="Z381" s="559">
        <f>IFERROR(IF(Z379="",0,Z379),"0")+IFERROR(IF(Z380="",0,Z380),"0")</f>
        <v>0.74021999999999999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346</v>
      </c>
      <c r="Y382" s="559">
        <f>IFERROR(SUM(Y379:Y380),"0")</f>
        <v>351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30</v>
      </c>
      <c r="Y390" s="558">
        <f t="shared" ref="Y390:Y399" si="52">IFERROR(IF(X390="",0,CEILING((X390/$H390),1)*$H390),"")</f>
        <v>32.400000000000006</v>
      </c>
      <c r="Z390" s="36">
        <f>IFERROR(IF(Y390=0,"",ROUNDUP(Y390/H390,0)*0.00902),"")</f>
        <v>5.4120000000000001E-2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31.166666666666668</v>
      </c>
      <c r="BN390" s="64">
        <f t="shared" ref="BN390:BN399" si="54">IFERROR(Y390*I390/H390,"0")</f>
        <v>33.660000000000004</v>
      </c>
      <c r="BO390" s="64">
        <f t="shared" ref="BO390:BO399" si="55">IFERROR(1/J390*(X390/H390),"0")</f>
        <v>4.208754208754209E-2</v>
      </c>
      <c r="BP390" s="64">
        <f t="shared" ref="BP390:BP399" si="56">IFERROR(1/J390*(Y390/H390),"0")</f>
        <v>4.5454545454545463E-2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22</v>
      </c>
      <c r="Y398" s="558">
        <f t="shared" si="52"/>
        <v>23.1</v>
      </c>
      <c r="Z398" s="36">
        <f t="shared" si="57"/>
        <v>5.5220000000000005E-2</v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23.361904761904761</v>
      </c>
      <c r="BN398" s="64">
        <f t="shared" si="54"/>
        <v>24.53</v>
      </c>
      <c r="BO398" s="64">
        <f t="shared" si="55"/>
        <v>4.4770044770044773E-2</v>
      </c>
      <c r="BP398" s="64">
        <f t="shared" si="56"/>
        <v>4.7008547008547015E-2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16.031746031746032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17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0.10934000000000001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52</v>
      </c>
      <c r="Y401" s="559">
        <f>IFERROR(SUM(Y390:Y399),"0")</f>
        <v>55.500000000000007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89</v>
      </c>
      <c r="Y413" s="558">
        <f>IFERROR(IF(X413="",0,CEILING((X413/$H413),1)*$H413),"")</f>
        <v>91.800000000000011</v>
      </c>
      <c r="Z413" s="36">
        <f>IFERROR(IF(Y413=0,"",ROUNDUP(Y413/H413,0)*0.00902),"")</f>
        <v>0.15334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92.461111111111109</v>
      </c>
      <c r="BN413" s="64">
        <f>IFERROR(Y413*I413/H413,"0")</f>
        <v>95.37</v>
      </c>
      <c r="BO413" s="64">
        <f>IFERROR(1/J413*(X413/H413),"0")</f>
        <v>0.12485970819304153</v>
      </c>
      <c r="BP413" s="64">
        <f>IFERROR(1/J413*(Y413/H413),"0")</f>
        <v>0.12878787878787878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16.481481481481481</v>
      </c>
      <c r="Y417" s="559">
        <f>IFERROR(Y413/H413,"0")+IFERROR(Y414/H414,"0")+IFERROR(Y415/H415,"0")+IFERROR(Y416/H416,"0")</f>
        <v>17</v>
      </c>
      <c r="Z417" s="559">
        <f>IFERROR(IF(Z413="",0,Z413),"0")+IFERROR(IF(Z414="",0,Z414),"0")+IFERROR(IF(Z415="",0,Z415),"0")+IFERROR(IF(Z416="",0,Z416),"0")</f>
        <v>0.15334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89</v>
      </c>
      <c r="Y418" s="559">
        <f>IFERROR(SUM(Y413:Y416),"0")</f>
        <v>91.800000000000011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12</v>
      </c>
      <c r="Y421" s="558">
        <f>IFERROR(IF(X421="",0,CEILING((X421/$H421),1)*$H421),"")</f>
        <v>12</v>
      </c>
      <c r="Z421" s="36">
        <f>IFERROR(IF(Y421=0,"",ROUNDUP(Y421/H421,0)*0.00651),"")</f>
        <v>6.5100000000000005E-2</v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21.000000000000004</v>
      </c>
      <c r="BN421" s="64">
        <f>IFERROR(Y421*I421/H421,"0")</f>
        <v>21.000000000000004</v>
      </c>
      <c r="BO421" s="64">
        <f>IFERROR(1/J421*(X421/H421),"0")</f>
        <v>5.4945054945054951E-2</v>
      </c>
      <c r="BP421" s="64">
        <f>IFERROR(1/J421*(Y421/H421),"0")</f>
        <v>5.4945054945054951E-2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10</v>
      </c>
      <c r="Y422" s="559">
        <f>IFERROR(Y421/H421,"0")</f>
        <v>10</v>
      </c>
      <c r="Z422" s="559">
        <f>IFERROR(IF(Z421="",0,Z421),"0")</f>
        <v>6.5100000000000005E-2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12</v>
      </c>
      <c r="Y423" s="559">
        <f>IFERROR(SUM(Y421:Y421),"0")</f>
        <v>12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50</v>
      </c>
      <c r="Y434" s="558">
        <f t="shared" si="58"/>
        <v>52.800000000000004</v>
      </c>
      <c r="Z434" s="36">
        <f t="shared" si="59"/>
        <v>0.1196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53.409090909090907</v>
      </c>
      <c r="BN434" s="64">
        <f t="shared" si="61"/>
        <v>56.400000000000006</v>
      </c>
      <c r="BO434" s="64">
        <f t="shared" si="62"/>
        <v>9.1054778554778545E-2</v>
      </c>
      <c r="BP434" s="64">
        <f t="shared" si="63"/>
        <v>9.6153846153846159E-2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180</v>
      </c>
      <c r="Y437" s="558">
        <f t="shared" si="58"/>
        <v>184.8</v>
      </c>
      <c r="Z437" s="36">
        <f t="shared" si="59"/>
        <v>0.41860000000000003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192.27272727272725</v>
      </c>
      <c r="BN437" s="64">
        <f t="shared" si="61"/>
        <v>197.39999999999998</v>
      </c>
      <c r="BO437" s="64">
        <f t="shared" si="62"/>
        <v>0.32779720279720276</v>
      </c>
      <c r="BP437" s="64">
        <f t="shared" si="63"/>
        <v>0.33653846153846156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43.560606060606055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0.53820000000000001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230</v>
      </c>
      <c r="Y447" s="559">
        <f>IFERROR(SUM(Y432:Y445),"0")</f>
        <v>237.60000000000002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15</v>
      </c>
      <c r="Y455" s="558">
        <f t="shared" ref="Y455:Y461" si="64">IFERROR(IF(X455="",0,CEILING((X455/$H455),1)*$H455),"")</f>
        <v>15.84</v>
      </c>
      <c r="Z455" s="36">
        <f>IFERROR(IF(Y455=0,"",ROUNDUP(Y455/H455,0)*0.01196),"")</f>
        <v>3.5880000000000002E-2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16.02272727272727</v>
      </c>
      <c r="BN455" s="64">
        <f t="shared" ref="BN455:BN461" si="66">IFERROR(Y455*I455/H455,"0")</f>
        <v>16.919999999999998</v>
      </c>
      <c r="BO455" s="64">
        <f t="shared" ref="BO455:BO461" si="67">IFERROR(1/J455*(X455/H455),"0")</f>
        <v>2.7316433566433568E-2</v>
      </c>
      <c r="BP455" s="64">
        <f t="shared" ref="BP455:BP461" si="68">IFERROR(1/J455*(Y455/H455),"0")</f>
        <v>2.8846153846153848E-2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80</v>
      </c>
      <c r="Y456" s="558">
        <f t="shared" si="64"/>
        <v>84.48</v>
      </c>
      <c r="Z456" s="36">
        <f>IFERROR(IF(Y456=0,"",ROUNDUP(Y456/H456,0)*0.01196),"")</f>
        <v>0.19136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85.454545454545453</v>
      </c>
      <c r="BN456" s="64">
        <f t="shared" si="66"/>
        <v>90.24</v>
      </c>
      <c r="BO456" s="64">
        <f t="shared" si="67"/>
        <v>0.14568764568764569</v>
      </c>
      <c r="BP456" s="64">
        <f t="shared" si="68"/>
        <v>0.15384615384615385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80</v>
      </c>
      <c r="Y457" s="558">
        <f t="shared" si="64"/>
        <v>84.48</v>
      </c>
      <c r="Z457" s="36">
        <f>IFERROR(IF(Y457=0,"",ROUNDUP(Y457/H457,0)*0.01196),"")</f>
        <v>0.19136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85.454545454545453</v>
      </c>
      <c r="BN457" s="64">
        <f t="shared" si="66"/>
        <v>90.24</v>
      </c>
      <c r="BO457" s="64">
        <f t="shared" si="67"/>
        <v>0.14568764568764569</v>
      </c>
      <c r="BP457" s="64">
        <f t="shared" si="68"/>
        <v>0.15384615384615385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33.143939393939391</v>
      </c>
      <c r="Y462" s="559">
        <f>IFERROR(Y455/H455,"0")+IFERROR(Y456/H456,"0")+IFERROR(Y457/H457,"0")+IFERROR(Y458/H458,"0")+IFERROR(Y459/H459,"0")+IFERROR(Y460/H460,"0")+IFERROR(Y461/H461,"0")</f>
        <v>35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0.41859999999999997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175</v>
      </c>
      <c r="Y463" s="559">
        <f>IFERROR(SUM(Y455:Y461),"0")</f>
        <v>184.8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214</v>
      </c>
      <c r="Y491" s="558">
        <f>IFERROR(IF(X491="",0,CEILING((X491/$H491),1)*$H491),"")</f>
        <v>216</v>
      </c>
      <c r="Z491" s="36">
        <f>IFERROR(IF(Y491=0,"",ROUNDUP(Y491/H491,0)*0.01898),"")</f>
        <v>0.45552000000000004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226.34066666666666</v>
      </c>
      <c r="BN491" s="64">
        <f>IFERROR(Y491*I491/H491,"0")</f>
        <v>228.45599999999999</v>
      </c>
      <c r="BO491" s="64">
        <f>IFERROR(1/J491*(X491/H491),"0")</f>
        <v>0.37152777777777779</v>
      </c>
      <c r="BP491" s="64">
        <f>IFERROR(1/J491*(Y491/H491),"0")</f>
        <v>0.375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23.777777777777779</v>
      </c>
      <c r="Y493" s="559">
        <f>IFERROR(Y491/H491,"0")+IFERROR(Y492/H492,"0")</f>
        <v>24</v>
      </c>
      <c r="Z493" s="559">
        <f>IFERROR(IF(Z491="",0,Z491),"0")+IFERROR(IF(Z492="",0,Z492),"0")</f>
        <v>0.45552000000000004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214</v>
      </c>
      <c r="Y494" s="559">
        <f>IFERROR(SUM(Y491:Y492),"0")</f>
        <v>216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6209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6358.62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6557.1004051242862</v>
      </c>
      <c r="Y506" s="559">
        <f>IFERROR(SUM(BN22:BN502),"0")</f>
        <v>6714.8629999999976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11</v>
      </c>
      <c r="Y507" s="38">
        <f>ROUNDUP(SUM(BP22:BP502),0)</f>
        <v>11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6832.1004051242862</v>
      </c>
      <c r="Y508" s="559">
        <f>GrossWeightTotalR+PalletQtyTotalR*25</f>
        <v>6989.8629999999976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1075.5834847532954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1101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12.427289999999999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85.4</v>
      </c>
      <c r="E515" s="46">
        <f>IFERROR(Y89*1,"0")+IFERROR(Y90*1,"0")+IFERROR(Y91*1,"0")+IFERROR(Y95*1,"0")+IFERROR(Y96*1,"0")+IFERROR(Y97*1,"0")+IFERROR(Y98*1,"0")+IFERROR(Y99*1,"0")</f>
        <v>487.79999999999995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375.3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331.80000000000007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950.4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43.6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146.4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119.69999999999999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2526</v>
      </c>
      <c r="U515" s="46">
        <f>IFERROR(Y369*1,"0")+IFERROR(Y370*1,"0")+IFERROR(Y371*1,"0")+IFERROR(Y375*1,"0")+IFERROR(Y379*1,"0")+IFERROR(Y380*1,"0")+IFERROR(Y384*1,"0")</f>
        <v>351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55.500000000000007</v>
      </c>
      <c r="W515" s="46">
        <f>IFERROR(Y409*1,"0")+IFERROR(Y413*1,"0")+IFERROR(Y414*1,"0")+IFERROR(Y415*1,"0")+IFERROR(Y416*1,"0")</f>
        <v>91.800000000000011</v>
      </c>
      <c r="X515" s="46">
        <f>IFERROR(Y421*1,"0")</f>
        <v>12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522.72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216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5,58"/>
        <filter val="1 783,00"/>
        <filter val="1,18"/>
        <filter val="1,67"/>
        <filter val="1,85"/>
        <filter val="10,00"/>
        <filter val="100,00"/>
        <filter val="103,00"/>
        <filter val="11"/>
        <filter val="11,00"/>
        <filter val="113,00"/>
        <filter val="118,87"/>
        <filter val="12,00"/>
        <filter val="12,40"/>
        <filter val="120,00"/>
        <filter val="121,00"/>
        <filter val="13,00"/>
        <filter val="132,00"/>
        <filter val="136,00"/>
        <filter val="139,00"/>
        <filter val="143,00"/>
        <filter val="146,00"/>
        <filter val="15,00"/>
        <filter val="16,03"/>
        <filter val="16,48"/>
        <filter val="162,00"/>
        <filter val="173,00"/>
        <filter val="175,00"/>
        <filter val="18,00"/>
        <filter val="18,43"/>
        <filter val="18,94"/>
        <filter val="180,00"/>
        <filter val="2,00"/>
        <filter val="2,31"/>
        <filter val="20,00"/>
        <filter val="202,00"/>
        <filter val="206,00"/>
        <filter val="21,67"/>
        <filter val="214,00"/>
        <filter val="217,00"/>
        <filter val="22,00"/>
        <filter val="23,78"/>
        <filter val="230,00"/>
        <filter val="246,00"/>
        <filter val="26,00"/>
        <filter val="274,17"/>
        <filter val="275,00"/>
        <filter val="279,00"/>
        <filter val="28,15"/>
        <filter val="3,00"/>
        <filter val="3,15"/>
        <filter val="30,00"/>
        <filter val="323,00"/>
        <filter val="33,14"/>
        <filter val="34,00"/>
        <filter val="342,00"/>
        <filter val="346,00"/>
        <filter val="38,44"/>
        <filter val="39,00"/>
        <filter val="4,00"/>
        <filter val="4,17"/>
        <filter val="40,00"/>
        <filter val="42,87"/>
        <filter val="43,56"/>
        <filter val="45,00"/>
        <filter val="50,00"/>
        <filter val="52,00"/>
        <filter val="57,53"/>
        <filter val="595,00"/>
        <filter val="6 209,00"/>
        <filter val="6 557,10"/>
        <filter val="6 832,10"/>
        <filter val="60,83"/>
        <filter val="600,00"/>
        <filter val="61,85"/>
        <filter val="643,00"/>
        <filter val="65,00"/>
        <filter val="658,00"/>
        <filter val="7,00"/>
        <filter val="7,84"/>
        <filter val="70,00"/>
        <filter val="8,00"/>
        <filter val="8,89"/>
        <filter val="80,00"/>
        <filter val="80,40"/>
        <filter val="89,00"/>
        <filter val="90,00"/>
        <filter val="98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