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6AD961B-F81F-40B4-9115-D63E5AD38A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8" i="1" s="1"/>
  <c r="X507" i="1"/>
  <c r="X509" i="1"/>
  <c r="Y24" i="1"/>
  <c r="Z27" i="1"/>
  <c r="Z32" i="1" s="1"/>
  <c r="BN27" i="1"/>
  <c r="Y506" i="1" s="1"/>
  <c r="Y508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Z215" i="1" s="1"/>
  <c r="BP225" i="1"/>
  <c r="BN225" i="1"/>
  <c r="Z225" i="1"/>
  <c r="Z231" i="1" s="1"/>
  <c r="Y231" i="1"/>
  <c r="BP229" i="1"/>
  <c r="BN229" i="1"/>
  <c r="Z229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Z452" i="1" s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Z468" i="1" s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Z264" i="1" s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Z305" i="1" s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Z381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00" i="1" l="1"/>
  <c r="Z417" i="1"/>
  <c r="Z339" i="1"/>
  <c r="Z295" i="1"/>
  <c r="Z108" i="1"/>
  <c r="Z493" i="1"/>
  <c r="Z483" i="1"/>
  <c r="Z462" i="1"/>
  <c r="Z351" i="1"/>
  <c r="Z332" i="1"/>
  <c r="Z326" i="1"/>
  <c r="Z247" i="1"/>
  <c r="Z203" i="1"/>
  <c r="Z171" i="1"/>
  <c r="Z121" i="1"/>
  <c r="Z44" i="1"/>
  <c r="Z510" i="1" s="1"/>
  <c r="Y505" i="1"/>
  <c r="Z153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<sst xmlns="http://schemas.openxmlformats.org/spreadsheetml/2006/main" count="2247" uniqueCount="824">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</sst>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3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137</v>
      </c>
      <c r="Y95" s="558">
        <f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145.77814814814815</v>
      </c>
      <c r="BN95" s="64">
        <f>IFERROR(Y95*I95/H95,"0")</f>
        <v>146.523</v>
      </c>
      <c r="BO95" s="64">
        <f>IFERROR(1/J95*(X95/H95),"0")</f>
        <v>0.26427469135802473</v>
      </c>
      <c r="BP95" s="64">
        <f>IFERROR(1/J95*(Y95/H95),"0")</f>
        <v>0.265625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16.913580246913583</v>
      </c>
      <c r="Y100" s="559">
        <f>IFERROR(Y95/H95,"0")+IFERROR(Y96/H96,"0")+IFERROR(Y97/H97,"0")+IFERROR(Y98/H98,"0")+IFERROR(Y99/H99,"0")</f>
        <v>17</v>
      </c>
      <c r="Z100" s="559">
        <f>IFERROR(IF(Z95="",0,Z95),"0")+IFERROR(IF(Z96="",0,Z96),"0")+IFERROR(IF(Z97="",0,Z97),"0")+IFERROR(IF(Z98="",0,Z98),"0")+IFERROR(IF(Z99="",0,Z99),"0")</f>
        <v>0.32266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137</v>
      </c>
      <c r="Y101" s="559">
        <f>IFERROR(SUM(Y95:Y99),"0")</f>
        <v>137.69999999999999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137</v>
      </c>
      <c r="Y117" s="558">
        <f>IFERROR(IF(X117="",0,CEILING((X117/$H117),1)*$H117),"")</f>
        <v>137.69999999999999</v>
      </c>
      <c r="Z117" s="36">
        <f>IFERROR(IF(Y117=0,"",ROUNDUP(Y117/H117,0)*0.01898),"")</f>
        <v>0.32266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145.67666666666668</v>
      </c>
      <c r="BN117" s="64">
        <f>IFERROR(Y117*I117/H117,"0")</f>
        <v>146.42099999999996</v>
      </c>
      <c r="BO117" s="64">
        <f>IFERROR(1/J117*(X117/H117),"0")</f>
        <v>0.26427469135802473</v>
      </c>
      <c r="BP117" s="64">
        <f>IFERROR(1/J117*(Y117/H117),"0")</f>
        <v>0.265625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16.913580246913583</v>
      </c>
      <c r="Y121" s="559">
        <f>IFERROR(Y117/H117,"0")+IFERROR(Y118/H118,"0")+IFERROR(Y119/H119,"0")+IFERROR(Y120/H120,"0")</f>
        <v>17</v>
      </c>
      <c r="Z121" s="559">
        <f>IFERROR(IF(Z117="",0,Z117),"0")+IFERROR(IF(Z118="",0,Z118),"0")+IFERROR(IF(Z119="",0,Z119),"0")+IFERROR(IF(Z120="",0,Z120),"0")</f>
        <v>0.32266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137</v>
      </c>
      <c r="Y122" s="559">
        <f>IFERROR(SUM(Y117:Y120),"0")</f>
        <v>137.69999999999999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57</v>
      </c>
      <c r="Y211" s="558">
        <f t="shared" si="26"/>
        <v>57.599999999999994</v>
      </c>
      <c r="Z211" s="36">
        <f t="shared" si="31"/>
        <v>0.15623999999999999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62.985000000000007</v>
      </c>
      <c r="BN211" s="64">
        <f t="shared" si="28"/>
        <v>63.648000000000003</v>
      </c>
      <c r="BO211" s="64">
        <f t="shared" si="29"/>
        <v>0.1304945054945055</v>
      </c>
      <c r="BP211" s="64">
        <f t="shared" si="30"/>
        <v>0.13186813186813187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86</v>
      </c>
      <c r="Y212" s="558">
        <f t="shared" si="26"/>
        <v>86.399999999999991</v>
      </c>
      <c r="Z212" s="36">
        <f t="shared" si="31"/>
        <v>0.23436000000000001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95.03</v>
      </c>
      <c r="BN212" s="64">
        <f t="shared" si="28"/>
        <v>95.472000000000008</v>
      </c>
      <c r="BO212" s="64">
        <f t="shared" si="29"/>
        <v>0.19688644688644691</v>
      </c>
      <c r="BP212" s="64">
        <f t="shared" si="30"/>
        <v>0.19780219780219782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59.583333333333336</v>
      </c>
      <c r="Y215" s="559">
        <f>IFERROR(Y206/H206,"0")+IFERROR(Y207/H207,"0")+IFERROR(Y208/H208,"0")+IFERROR(Y209/H209,"0")+IFERROR(Y210/H210,"0")+IFERROR(Y211/H211,"0")+IFERROR(Y212/H212,"0")+IFERROR(Y213/H213,"0")+IFERROR(Y214/H214,"0")</f>
        <v>60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0.3906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143</v>
      </c>
      <c r="Y216" s="559">
        <f>IFERROR(SUM(Y206:Y214),"0")</f>
        <v>144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39</v>
      </c>
      <c r="Y269" s="55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43.095000000000006</v>
      </c>
      <c r="BN269" s="64">
        <f>IFERROR(Y269*I269/H269,"0")</f>
        <v>45.084000000000003</v>
      </c>
      <c r="BO269" s="64">
        <f>IFERROR(1/J269*(X269/H269),"0")</f>
        <v>8.9285714285714288E-2</v>
      </c>
      <c r="BP269" s="64">
        <f>IFERROR(1/J269*(Y269/H269),"0")</f>
        <v>9.3406593406593408E-2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57</v>
      </c>
      <c r="Y270" s="558">
        <f>IFERROR(IF(X270="",0,CEILING((X270/$H270),1)*$H270),"")</f>
        <v>57.599999999999994</v>
      </c>
      <c r="Z270" s="36">
        <f>IFERROR(IF(Y270=0,"",ROUNDUP(Y270/H270,0)*0.00651),"")</f>
        <v>0.15623999999999999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61.275000000000006</v>
      </c>
      <c r="BN270" s="64">
        <f>IFERROR(Y270*I270/H270,"0")</f>
        <v>61.919999999999995</v>
      </c>
      <c r="BO270" s="64">
        <f>IFERROR(1/J270*(X270/H270),"0")</f>
        <v>0.1304945054945055</v>
      </c>
      <c r="BP270" s="64">
        <f>IFERROR(1/J270*(Y270/H270),"0")</f>
        <v>0.13186813186813187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40</v>
      </c>
      <c r="Y271" s="559">
        <f>IFERROR(Y268/H268,"0")+IFERROR(Y269/H269,"0")+IFERROR(Y270/H270,"0")</f>
        <v>41</v>
      </c>
      <c r="Z271" s="559">
        <f>IFERROR(IF(Z268="",0,Z268),"0")+IFERROR(IF(Z269="",0,Z269),"0")+IFERROR(IF(Z270="",0,Z270),"0")</f>
        <v>0.26690999999999998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96</v>
      </c>
      <c r="Y272" s="559">
        <f>IFERROR(SUM(Y268:Y270),"0")</f>
        <v>98.399999999999991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65</v>
      </c>
      <c r="Y317" s="558">
        <f>IFERROR(IF(X317="",0,CEILING((X317/$H317),1)*$H317),"")</f>
        <v>70.2</v>
      </c>
      <c r="Z317" s="36">
        <f>IFERROR(IF(Y317=0,"",ROUNDUP(Y317/H317,0)*0.01898),"")</f>
        <v>0.17082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69.325000000000003</v>
      </c>
      <c r="BN317" s="64">
        <f>IFERROR(Y317*I317/H317,"0")</f>
        <v>74.871000000000009</v>
      </c>
      <c r="BO317" s="64">
        <f>IFERROR(1/J317*(X317/H317),"0")</f>
        <v>0.13020833333333334</v>
      </c>
      <c r="BP317" s="64">
        <f>IFERROR(1/J317*(Y317/H317),"0")</f>
        <v>0.140625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8.3333333333333339</v>
      </c>
      <c r="Y319" s="559">
        <f>IFERROR(Y316/H316,"0")+IFERROR(Y317/H317,"0")+IFERROR(Y318/H318,"0")</f>
        <v>9</v>
      </c>
      <c r="Z319" s="559">
        <f>IFERROR(IF(Z316="",0,Z316),"0")+IFERROR(IF(Z317="",0,Z317),"0")+IFERROR(IF(Z318="",0,Z318),"0")</f>
        <v>0.17082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65</v>
      </c>
      <c r="Y320" s="559">
        <f>IFERROR(SUM(Y316:Y318),"0")</f>
        <v>70.2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147</v>
      </c>
      <c r="Y344" s="558">
        <f t="shared" ref="Y344:Y350" si="47">IFERROR(IF(X344="",0,CEILING((X344/$H344),1)*$H344),"")</f>
        <v>150</v>
      </c>
      <c r="Z344" s="36">
        <f>IFERROR(IF(Y344=0,"",ROUNDUP(Y344/H344,0)*0.02175),"")</f>
        <v>0.21749999999999997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151.70400000000001</v>
      </c>
      <c r="BN344" s="64">
        <f t="shared" ref="BN344:BN350" si="49">IFERROR(Y344*I344/H344,"0")</f>
        <v>154.80000000000001</v>
      </c>
      <c r="BO344" s="64">
        <f t="shared" ref="BO344:BO350" si="50">IFERROR(1/J344*(X344/H344),"0")</f>
        <v>0.20416666666666666</v>
      </c>
      <c r="BP344" s="64">
        <f t="shared" ref="BP344:BP350" si="51">IFERROR(1/J344*(Y344/H344),"0")</f>
        <v>0.20833333333333331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99</v>
      </c>
      <c r="Y346" s="558">
        <f t="shared" si="47"/>
        <v>105</v>
      </c>
      <c r="Z346" s="36">
        <f>IFERROR(IF(Y346=0,"",ROUNDUP(Y346/H346,0)*0.02175),"")</f>
        <v>0.15225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102.16799999999999</v>
      </c>
      <c r="BN346" s="64">
        <f t="shared" si="49"/>
        <v>108.36</v>
      </c>
      <c r="BO346" s="64">
        <f t="shared" si="50"/>
        <v>0.13749999999999998</v>
      </c>
      <c r="BP346" s="64">
        <f t="shared" si="51"/>
        <v>0.14583333333333331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16.399999999999999</v>
      </c>
      <c r="Y351" s="559">
        <f>IFERROR(Y344/H344,"0")+IFERROR(Y345/H345,"0")+IFERROR(Y346/H346,"0")+IFERROR(Y347/H347,"0")+IFERROR(Y348/H348,"0")+IFERROR(Y349/H349,"0")+IFERROR(Y350/H350,"0")</f>
        <v>17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0.36974999999999997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246</v>
      </c>
      <c r="Y352" s="559">
        <f>IFERROR(SUM(Y344:Y350),"0")</f>
        <v>255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135</v>
      </c>
      <c r="Y354" s="558">
        <f>IFERROR(IF(X354="",0,CEILING((X354/$H354),1)*$H354),"")</f>
        <v>135</v>
      </c>
      <c r="Z354" s="36">
        <f>IFERROR(IF(Y354=0,"",ROUNDUP(Y354/H354,0)*0.02175),"")</f>
        <v>0.19574999999999998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139.32000000000002</v>
      </c>
      <c r="BN354" s="64">
        <f>IFERROR(Y354*I354/H354,"0")</f>
        <v>139.32000000000002</v>
      </c>
      <c r="BO354" s="64">
        <f>IFERROR(1/J354*(X354/H354),"0")</f>
        <v>0.1875</v>
      </c>
      <c r="BP354" s="64">
        <f>IFERROR(1/J354*(Y354/H354),"0")</f>
        <v>0.1875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9</v>
      </c>
      <c r="Y356" s="559">
        <f>IFERROR(Y354/H354,"0")+IFERROR(Y355/H355,"0")</f>
        <v>9</v>
      </c>
      <c r="Z356" s="559">
        <f>IFERROR(IF(Z354="",0,Z354),"0")+IFERROR(IF(Z355="",0,Z355),"0")</f>
        <v>0.19574999999999998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135</v>
      </c>
      <c r="Y357" s="559">
        <f>IFERROR(SUM(Y354:Y355),"0")</f>
        <v>135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340</v>
      </c>
      <c r="Y437" s="558">
        <f t="shared" si="58"/>
        <v>343.2</v>
      </c>
      <c r="Z437" s="36">
        <f t="shared" si="59"/>
        <v>0.77739999999999998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363.18181818181813</v>
      </c>
      <c r="BN437" s="64">
        <f t="shared" si="61"/>
        <v>366.59999999999997</v>
      </c>
      <c r="BO437" s="64">
        <f t="shared" si="62"/>
        <v>0.6191724941724942</v>
      </c>
      <c r="BP437" s="64">
        <f t="shared" si="63"/>
        <v>0.625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64.393939393939391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0.77739999999999998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340</v>
      </c>
      <c r="Y447" s="559">
        <f>IFERROR(SUM(Y432:Y445),"0")</f>
        <v>343.2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136</v>
      </c>
      <c r="Y449" s="558">
        <f>IFERROR(IF(X449="",0,CEILING((X449/$H449),1)*$H449),"")</f>
        <v>137.28</v>
      </c>
      <c r="Z449" s="36">
        <f>IFERROR(IF(Y449=0,"",ROUNDUP(Y449/H449,0)*0.01196),"")</f>
        <v>0.31096000000000001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145.27272727272725</v>
      </c>
      <c r="BN449" s="64">
        <f>IFERROR(Y449*I449/H449,"0")</f>
        <v>146.63999999999999</v>
      </c>
      <c r="BO449" s="64">
        <f>IFERROR(1/J449*(X449/H449),"0")</f>
        <v>0.24766899766899769</v>
      </c>
      <c r="BP449" s="64">
        <f>IFERROR(1/J449*(Y449/H449),"0")</f>
        <v>0.25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25.757575757575758</v>
      </c>
      <c r="Y452" s="559">
        <f>IFERROR(Y449/H449,"0")+IFERROR(Y450/H450,"0")+IFERROR(Y451/H451,"0")</f>
        <v>26</v>
      </c>
      <c r="Z452" s="559">
        <f>IFERROR(IF(Z449="",0,Z449),"0")+IFERROR(IF(Z450="",0,Z450),"0")+IFERROR(IF(Z451="",0,Z451),"0")</f>
        <v>0.31096000000000001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136</v>
      </c>
      <c r="Y453" s="559">
        <f>IFERROR(SUM(Y449:Y451),"0")</f>
        <v>137.28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88</v>
      </c>
      <c r="Y455" s="558">
        <f t="shared" ref="Y455:Y461" si="64">IFERROR(IF(X455="",0,CEILING((X455/$H455),1)*$H455),"")</f>
        <v>89.76</v>
      </c>
      <c r="Z455" s="36">
        <f>IFERROR(IF(Y455=0,"",ROUNDUP(Y455/H455,0)*0.01196),"")</f>
        <v>0.20332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94</v>
      </c>
      <c r="BN455" s="64">
        <f t="shared" ref="BN455:BN461" si="66">IFERROR(Y455*I455/H455,"0")</f>
        <v>95.88</v>
      </c>
      <c r="BO455" s="64">
        <f t="shared" ref="BO455:BO461" si="67">IFERROR(1/J455*(X455/H455),"0")</f>
        <v>0.16025641025641024</v>
      </c>
      <c r="BP455" s="64">
        <f t="shared" ref="BP455:BP461" si="68">IFERROR(1/J455*(Y455/H455),"0")</f>
        <v>0.16346153846153846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85</v>
      </c>
      <c r="Y456" s="558">
        <f t="shared" si="64"/>
        <v>89.76</v>
      </c>
      <c r="Z456" s="36">
        <f>IFERROR(IF(Y456=0,"",ROUNDUP(Y456/H456,0)*0.01196),"")</f>
        <v>0.20332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90.795454545454533</v>
      </c>
      <c r="BN456" s="64">
        <f t="shared" si="66"/>
        <v>95.88</v>
      </c>
      <c r="BO456" s="64">
        <f t="shared" si="67"/>
        <v>0.15479312354312355</v>
      </c>
      <c r="BP456" s="64">
        <f t="shared" si="68"/>
        <v>0.16346153846153846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83</v>
      </c>
      <c r="Y457" s="558">
        <f t="shared" si="64"/>
        <v>84.48</v>
      </c>
      <c r="Z457" s="36">
        <f>IFERROR(IF(Y457=0,"",ROUNDUP(Y457/H457,0)*0.01196),"")</f>
        <v>0.19136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88.659090909090892</v>
      </c>
      <c r="BN457" s="64">
        <f t="shared" si="66"/>
        <v>90.24</v>
      </c>
      <c r="BO457" s="64">
        <f t="shared" si="67"/>
        <v>0.15115093240093241</v>
      </c>
      <c r="BP457" s="64">
        <f t="shared" si="68"/>
        <v>0.15384615384615385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48.484848484848484</v>
      </c>
      <c r="Y462" s="559">
        <f>IFERROR(Y455/H455,"0")+IFERROR(Y456/H456,"0")+IFERROR(Y457/H457,"0")+IFERROR(Y458/H458,"0")+IFERROR(Y459/H459,"0")+IFERROR(Y460/H460,"0")+IFERROR(Y461/H461,"0")</f>
        <v>50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0.59799999999999998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256</v>
      </c>
      <c r="Y463" s="559">
        <f>IFERROR(SUM(Y455:Y461),"0")</f>
        <v>264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1691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1722.48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1798.2659057239059</v>
      </c>
      <c r="Y506" s="559">
        <f>IFERROR(SUM(BN22:BN502),"0")</f>
        <v>1831.6590000000003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1898.2659057239059</v>
      </c>
      <c r="Y508" s="559">
        <f>GrossWeightTotalR+PalletQtyTotalR*25</f>
        <v>1931.6590000000003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305.78019079685748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311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3.7255099999999999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137.69999999999999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137.69999999999999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98.399999999999991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70.2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390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744.48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2025-08-07T06:43:47Z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