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F9DE99F-3A39-4796-850A-2845D5D063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Y379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Y357" i="1" s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O524" i="1" s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Y238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4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4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4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4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4" i="1"/>
  <c r="X515" i="1"/>
  <c r="X516" i="1"/>
  <c r="X518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Y65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Z84" i="1"/>
  <c r="Z85" i="1" s="1"/>
  <c r="BN84" i="1"/>
  <c r="Y85" i="1"/>
  <c r="Y102" i="1"/>
  <c r="BP95" i="1"/>
  <c r="BN95" i="1"/>
  <c r="Z95" i="1"/>
  <c r="BP99" i="1"/>
  <c r="BN99" i="1"/>
  <c r="Z99" i="1"/>
  <c r="F524" i="1"/>
  <c r="BP108" i="1"/>
  <c r="BN108" i="1"/>
  <c r="Z108" i="1"/>
  <c r="Y115" i="1"/>
  <c r="BP112" i="1"/>
  <c r="BN112" i="1"/>
  <c r="Z112" i="1"/>
  <c r="BP120" i="1"/>
  <c r="BN120" i="1"/>
  <c r="Z120" i="1"/>
  <c r="H9" i="1"/>
  <c r="Y45" i="1"/>
  <c r="Y58" i="1"/>
  <c r="Y518" i="1" s="1"/>
  <c r="BP90" i="1"/>
  <c r="Y516" i="1" s="1"/>
  <c r="BN90" i="1"/>
  <c r="Z90" i="1"/>
  <c r="Z92" i="1" s="1"/>
  <c r="BP97" i="1"/>
  <c r="BN97" i="1"/>
  <c r="Y515" i="1" s="1"/>
  <c r="Y517" i="1" s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E524" i="1"/>
  <c r="Y93" i="1"/>
  <c r="Y109" i="1"/>
  <c r="G524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Z205" i="1" s="1"/>
  <c r="BN197" i="1"/>
  <c r="BP197" i="1"/>
  <c r="Z199" i="1"/>
  <c r="BN199" i="1"/>
  <c r="Z201" i="1"/>
  <c r="BN201" i="1"/>
  <c r="Z203" i="1"/>
  <c r="BN203" i="1"/>
  <c r="Y206" i="1"/>
  <c r="Y218" i="1"/>
  <c r="Z209" i="1"/>
  <c r="BN209" i="1"/>
  <c r="BP209" i="1"/>
  <c r="Z211" i="1"/>
  <c r="BN211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Y252" i="1"/>
  <c r="BP257" i="1"/>
  <c r="BN257" i="1"/>
  <c r="Z257" i="1"/>
  <c r="Z261" i="1" s="1"/>
  <c r="Y261" i="1"/>
  <c r="Z269" i="1"/>
  <c r="BP266" i="1"/>
  <c r="BN266" i="1"/>
  <c r="Z266" i="1"/>
  <c r="Y277" i="1"/>
  <c r="Y276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Z332" i="1"/>
  <c r="BP330" i="1"/>
  <c r="BN330" i="1"/>
  <c r="Z330" i="1"/>
  <c r="Y339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Y150" i="1"/>
  <c r="Y162" i="1"/>
  <c r="Y189" i="1"/>
  <c r="BP213" i="1"/>
  <c r="BN213" i="1"/>
  <c r="Z213" i="1"/>
  <c r="Z217" i="1" s="1"/>
  <c r="BP221" i="1"/>
  <c r="BN221" i="1"/>
  <c r="Z221" i="1"/>
  <c r="Z222" i="1" s="1"/>
  <c r="Y223" i="1"/>
  <c r="K524" i="1"/>
  <c r="Y233" i="1"/>
  <c r="BP226" i="1"/>
  <c r="BN226" i="1"/>
  <c r="Z226" i="1"/>
  <c r="BP230" i="1"/>
  <c r="BN230" i="1"/>
  <c r="Z230" i="1"/>
  <c r="Y244" i="1"/>
  <c r="BP241" i="1"/>
  <c r="BN241" i="1"/>
  <c r="Z241" i="1"/>
  <c r="Z243" i="1" s="1"/>
  <c r="BP250" i="1"/>
  <c r="BN250" i="1"/>
  <c r="Z250" i="1"/>
  <c r="Z252" i="1" s="1"/>
  <c r="BP259" i="1"/>
  <c r="BN259" i="1"/>
  <c r="Z259" i="1"/>
  <c r="BP274" i="1"/>
  <c r="BN274" i="1"/>
  <c r="Z274" i="1"/>
  <c r="Z276" i="1" s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Z318" i="1" s="1"/>
  <c r="BP317" i="1"/>
  <c r="BN317" i="1"/>
  <c r="Z317" i="1"/>
  <c r="Y319" i="1"/>
  <c r="Y324" i="1"/>
  <c r="BP321" i="1"/>
  <c r="BN321" i="1"/>
  <c r="Z321" i="1"/>
  <c r="Z324" i="1" s="1"/>
  <c r="BP336" i="1"/>
  <c r="BN336" i="1"/>
  <c r="Z336" i="1"/>
  <c r="Z338" i="1" s="1"/>
  <c r="BP351" i="1"/>
  <c r="BN351" i="1"/>
  <c r="Z351" i="1"/>
  <c r="Z357" i="1" s="1"/>
  <c r="BP355" i="1"/>
  <c r="BN355" i="1"/>
  <c r="Z355" i="1"/>
  <c r="Z379" i="1"/>
  <c r="BP376" i="1"/>
  <c r="BN376" i="1"/>
  <c r="Z376" i="1"/>
  <c r="BP422" i="1"/>
  <c r="BN422" i="1"/>
  <c r="Z422" i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Z425" i="1" s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310" i="1" l="1"/>
  <c r="Z115" i="1"/>
  <c r="X517" i="1"/>
  <c r="Z453" i="1"/>
  <c r="Z490" i="1"/>
  <c r="Z469" i="1"/>
  <c r="Z233" i="1"/>
  <c r="Z407" i="1"/>
  <c r="Z179" i="1"/>
  <c r="Z173" i="1"/>
  <c r="Z155" i="1"/>
  <c r="Z123" i="1"/>
  <c r="Z101" i="1"/>
  <c r="Z58" i="1"/>
  <c r="Z44" i="1"/>
  <c r="Z519" i="1" s="1"/>
  <c r="Y514" i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<sst xmlns="http://schemas.openxmlformats.org/spreadsheetml/2006/main" count="2310" uniqueCount="817">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</sst>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9.2592592592592595</v>
      </c>
      <c r="Y44" s="577">
        <f>IFERROR(Y41/H41,"0")+IFERROR(Y42/H42,"0")+IFERROR(Y43/H43,"0")</f>
        <v>10</v>
      </c>
      <c r="Z44" s="577">
        <f>IFERROR(IF(Z41="",0,Z41),"0")+IFERROR(IF(Z42="",0,Z42),"0")+IFERROR(IF(Z43="",0,Z43),"0")</f>
        <v>0.1898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100</v>
      </c>
      <c r="Y45" s="577">
        <f>IFERROR(SUM(Y41:Y43),"0")</f>
        <v>108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1209.5999999999999</v>
      </c>
      <c r="Y53" s="576">
        <f t="shared" si="6"/>
        <v>1209.6000000000001</v>
      </c>
      <c r="Z53" s="36">
        <f>IFERROR(IF(Y53=0,"",ROUNDUP(Y53/H53,0)*0.01898),"")</f>
        <v>2.1257600000000001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1258.3199999999997</v>
      </c>
      <c r="BN53" s="64">
        <f t="shared" si="8"/>
        <v>1258.3200000000002</v>
      </c>
      <c r="BO53" s="64">
        <f t="shared" si="9"/>
        <v>1.7499999999999998</v>
      </c>
      <c r="BP53" s="64">
        <f t="shared" si="10"/>
        <v>1.75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225</v>
      </c>
      <c r="Y57" s="57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162</v>
      </c>
      <c r="Y58" s="577">
        <f>IFERROR(Y52/H52,"0")+IFERROR(Y53/H53,"0")+IFERROR(Y54/H54,"0")+IFERROR(Y55/H55,"0")+IFERROR(Y56/H56,"0")+IFERROR(Y57/H57,"0")</f>
        <v>162</v>
      </c>
      <c r="Z58" s="577">
        <f>IFERROR(IF(Z52="",0,Z52),"0")+IFERROR(IF(Z53="",0,Z53),"0")+IFERROR(IF(Z54="",0,Z54),"0")+IFERROR(IF(Z55="",0,Z55),"0")+IFERROR(IF(Z56="",0,Z56),"0")+IFERROR(IF(Z57="",0,Z57),"0")</f>
        <v>2.5767600000000002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1434.6</v>
      </c>
      <c r="Y59" s="577">
        <f>IFERROR(SUM(Y52:Y57),"0")</f>
        <v>1434.6000000000001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604.79999999999995</v>
      </c>
      <c r="Y61" s="576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27</v>
      </c>
      <c r="Y64" s="576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66</v>
      </c>
      <c r="Y65" s="577">
        <f>IFERROR(Y61/H61,"0")+IFERROR(Y62/H62,"0")+IFERROR(Y63/H63,"0")+IFERROR(Y64/H64,"0")</f>
        <v>66</v>
      </c>
      <c r="Z65" s="577">
        <f>IFERROR(IF(Z61="",0,Z61),"0")+IFERROR(IF(Z62="",0,Z62),"0")+IFERROR(IF(Z63="",0,Z63),"0")+IFERROR(IF(Z64="",0,Z64),"0")</f>
        <v>1.12798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631.79999999999995</v>
      </c>
      <c r="Y66" s="577">
        <f>IFERROR(SUM(Y61:Y64),"0")</f>
        <v>631.80000000000007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100</v>
      </c>
      <c r="Y76" s="576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11.904761904761905</v>
      </c>
      <c r="Y80" s="577">
        <f>IFERROR(Y74/H74,"0")+IFERROR(Y75/H75,"0")+IFERROR(Y76/H76,"0")+IFERROR(Y77/H77,"0")+IFERROR(Y78/H78,"0")+IFERROR(Y79/H79,"0")</f>
        <v>12</v>
      </c>
      <c r="Z80" s="577">
        <f>IFERROR(IF(Z74="",0,Z74),"0")+IFERROR(IF(Z75="",0,Z75),"0")+IFERROR(IF(Z76="",0,Z76),"0")+IFERROR(IF(Z77="",0,Z77),"0")+IFERROR(IF(Z78="",0,Z78),"0")+IFERROR(IF(Z79="",0,Z79),"0")</f>
        <v>0.22776000000000002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100</v>
      </c>
      <c r="Y81" s="577">
        <f>IFERROR(SUM(Y74:Y79),"0")</f>
        <v>100.80000000000001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100</v>
      </c>
      <c r="Y118" s="576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12.345679012345679</v>
      </c>
      <c r="Y123" s="577">
        <f>IFERROR(Y118/H118,"0")+IFERROR(Y119/H119,"0")+IFERROR(Y120/H120,"0")+IFERROR(Y121/H121,"0")+IFERROR(Y122/H122,"0")</f>
        <v>13</v>
      </c>
      <c r="Z123" s="577">
        <f>IFERROR(IF(Z118="",0,Z118),"0")+IFERROR(IF(Z119="",0,Z119),"0")+IFERROR(IF(Z120="",0,Z120),"0")+IFERROR(IF(Z121="",0,Z121),"0")+IFERROR(IF(Z122="",0,Z122),"0")</f>
        <v>0.24674000000000001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100</v>
      </c>
      <c r="Y124" s="577">
        <f>IFERROR(SUM(Y118:Y122),"0")</f>
        <v>105.3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50</v>
      </c>
      <c r="Y152" s="576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27</v>
      </c>
      <c r="Y154" s="576">
        <f>IFERROR(IF(X154="",0,CEILING((X154/$H154),1)*$H154),"")</f>
        <v>27</v>
      </c>
      <c r="Z154" s="36">
        <f>IFERROR(IF(Y154=0,"",ROUNDUP(Y154/H154,0)*0.01898),"")</f>
        <v>5.6940000000000004E-2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28.755000000000003</v>
      </c>
      <c r="BN154" s="64">
        <f>IFERROR(Y154*I154/H154,"0")</f>
        <v>28.755000000000003</v>
      </c>
      <c r="BO154" s="64">
        <f>IFERROR(1/J154*(X154/H154),"0")</f>
        <v>4.6875E-2</v>
      </c>
      <c r="BP154" s="64">
        <f>IFERROR(1/J154*(Y154/H154),"0")</f>
        <v>4.6875E-2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8.5555555555555554</v>
      </c>
      <c r="Y155" s="577">
        <f>IFERROR(Y152/H152,"0")+IFERROR(Y153/H153,"0")+IFERROR(Y154/H154,"0")</f>
        <v>9</v>
      </c>
      <c r="Z155" s="577">
        <f>IFERROR(IF(Z152="",0,Z152),"0")+IFERROR(IF(Z153="",0,Z153),"0")+IFERROR(IF(Z154="",0,Z154),"0")</f>
        <v>0.17082000000000003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77</v>
      </c>
      <c r="Y156" s="577">
        <f>IFERROR(SUM(Y152:Y154),"0")</f>
        <v>81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27</v>
      </c>
      <c r="Y197" s="576">
        <f t="shared" ref="Y197:Y204" si="26">IFERROR(IF(X197="",0,CEILING((X197/$H197),1)*$H197),"")</f>
        <v>27</v>
      </c>
      <c r="Z197" s="36">
        <f>IFERROR(IF(Y197=0,"",ROUNDUP(Y197/H197,0)*0.00902),"")</f>
        <v>4.5100000000000001E-2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28.049999999999997</v>
      </c>
      <c r="BN197" s="64">
        <f t="shared" ref="BN197:BN204" si="28">IFERROR(Y197*I197/H197,"0")</f>
        <v>28.049999999999997</v>
      </c>
      <c r="BO197" s="64">
        <f t="shared" ref="BO197:BO204" si="29">IFERROR(1/J197*(X197/H197),"0")</f>
        <v>3.787878787878788E-2</v>
      </c>
      <c r="BP197" s="64">
        <f t="shared" ref="BP197:BP204" si="30">IFERROR(1/J197*(Y197/H197),"0")</f>
        <v>3.787878787878788E-2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27</v>
      </c>
      <c r="Y199" s="576">
        <f t="shared" si="26"/>
        <v>27</v>
      </c>
      <c r="Z199" s="36">
        <f>IFERROR(IF(Y199=0,"",ROUNDUP(Y199/H199,0)*0.00902),"")</f>
        <v>4.5100000000000001E-2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28.049999999999997</v>
      </c>
      <c r="BN199" s="64">
        <f t="shared" si="28"/>
        <v>28.049999999999997</v>
      </c>
      <c r="BO199" s="64">
        <f t="shared" si="29"/>
        <v>3.787878787878788E-2</v>
      </c>
      <c r="BP199" s="64">
        <f t="shared" si="30"/>
        <v>3.787878787878788E-2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27</v>
      </c>
      <c r="Y200" s="576">
        <f t="shared" si="26"/>
        <v>27</v>
      </c>
      <c r="Z200" s="36">
        <f>IFERROR(IF(Y200=0,"",ROUNDUP(Y200/H200,0)*0.00902),"")</f>
        <v>4.5100000000000001E-2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28.049999999999997</v>
      </c>
      <c r="BN200" s="64">
        <f t="shared" si="28"/>
        <v>28.049999999999997</v>
      </c>
      <c r="BO200" s="64">
        <f t="shared" si="29"/>
        <v>3.787878787878788E-2</v>
      </c>
      <c r="BP200" s="64">
        <f t="shared" si="30"/>
        <v>3.787878787878788E-2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15</v>
      </c>
      <c r="Y205" s="577">
        <f>IFERROR(Y197/H197,"0")+IFERROR(Y198/H198,"0")+IFERROR(Y199/H199,"0")+IFERROR(Y200/H200,"0")+IFERROR(Y201/H201,"0")+IFERROR(Y202/H202,"0")+IFERROR(Y203/H203,"0")+IFERROR(Y204/H204,"0")</f>
        <v>15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0.1353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81</v>
      </c>
      <c r="Y206" s="577">
        <f>IFERROR(SUM(Y197:Y204),"0")</f>
        <v>81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100</v>
      </c>
      <c r="Y257" s="576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9.2592592592592595</v>
      </c>
      <c r="Y261" s="577">
        <f>IFERROR(Y256/H256,"0")+IFERROR(Y257/H257,"0")+IFERROR(Y258/H258,"0")+IFERROR(Y259/H259,"0")+IFERROR(Y260/H260,"0")</f>
        <v>10</v>
      </c>
      <c r="Z261" s="577">
        <f>IFERROR(IF(Z256="",0,Z256),"0")+IFERROR(IF(Z257="",0,Z257),"0")+IFERROR(IF(Z258="",0,Z258),"0")+IFERROR(IF(Z259="",0,Z259),"0")+IFERROR(IF(Z260="",0,Z260),"0")</f>
        <v>0.1898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100</v>
      </c>
      <c r="Y262" s="577">
        <f>IFERROR(SUM(Y256:Y260),"0")</f>
        <v>108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604.79999999999995</v>
      </c>
      <c r="Y296" s="576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16</v>
      </c>
      <c r="Y297" s="576">
        <f t="shared" si="48"/>
        <v>21.6</v>
      </c>
      <c r="Z297" s="36">
        <f>IFERROR(IF(Y297=0,"",ROUNDUP(Y297/H297,0)*0.01898),"")</f>
        <v>3.7960000000000001E-2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16.644444444444442</v>
      </c>
      <c r="BN297" s="64">
        <f t="shared" si="50"/>
        <v>22.47</v>
      </c>
      <c r="BO297" s="64">
        <f t="shared" si="51"/>
        <v>2.3148148148148147E-2</v>
      </c>
      <c r="BP297" s="64">
        <f t="shared" si="52"/>
        <v>3.125E-2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80</v>
      </c>
      <c r="Y299" s="576">
        <f t="shared" si="48"/>
        <v>80</v>
      </c>
      <c r="Z299" s="36">
        <f>IFERROR(IF(Y299=0,"",ROUNDUP(Y299/H299,0)*0.00902),"")</f>
        <v>0.1804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84.2</v>
      </c>
      <c r="BN299" s="64">
        <f t="shared" si="50"/>
        <v>84.2</v>
      </c>
      <c r="BO299" s="64">
        <f t="shared" si="51"/>
        <v>0.15151515151515152</v>
      </c>
      <c r="BP299" s="64">
        <f t="shared" si="52"/>
        <v>0.15151515151515152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77.481481481481467</v>
      </c>
      <c r="Y300" s="577">
        <f>IFERROR(Y294/H294,"0")+IFERROR(Y295/H295,"0")+IFERROR(Y296/H296,"0")+IFERROR(Y297/H297,"0")+IFERROR(Y298/H298,"0")+IFERROR(Y299/H299,"0")</f>
        <v>78</v>
      </c>
      <c r="Z300" s="577">
        <f>IFERROR(IF(Z294="",0,Z294),"0")+IFERROR(IF(Z295="",0,Z295),"0")+IFERROR(IF(Z296="",0,Z296),"0")+IFERROR(IF(Z297="",0,Z297),"0")+IFERROR(IF(Z298="",0,Z298),"0")+IFERROR(IF(Z299="",0,Z299),"0")</f>
        <v>1.2812399999999999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700.8</v>
      </c>
      <c r="Y301" s="577">
        <f>IFERROR(SUM(Y294:Y299),"0")</f>
        <v>706.40000000000009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150</v>
      </c>
      <c r="Y303" s="576">
        <f t="shared" ref="Y303:Y309" si="53">IFERROR(IF(X303="",0,CEILING((X303/$H303),1)*$H303),"")</f>
        <v>151.20000000000002</v>
      </c>
      <c r="Z303" s="36">
        <f>IFERROR(IF(Y303=0,"",ROUNDUP(Y303/H303,0)*0.00902),"")</f>
        <v>0.32472000000000001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159.64285714285714</v>
      </c>
      <c r="BN303" s="64">
        <f t="shared" ref="BN303:BN309" si="55">IFERROR(Y303*I303/H303,"0")</f>
        <v>160.91999999999999</v>
      </c>
      <c r="BO303" s="64">
        <f t="shared" ref="BO303:BO309" si="56">IFERROR(1/J303*(X303/H303),"0")</f>
        <v>0.27056277056277056</v>
      </c>
      <c r="BP303" s="64">
        <f t="shared" ref="BP303:BP309" si="57">IFERROR(1/J303*(Y303/H303),"0")</f>
        <v>0.27272727272727271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50</v>
      </c>
      <c r="Y304" s="576">
        <f t="shared" si="53"/>
        <v>50.400000000000006</v>
      </c>
      <c r="Z304" s="36">
        <f>IFERROR(IF(Y304=0,"",ROUNDUP(Y304/H304,0)*0.00902),"")</f>
        <v>0.10824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53.214285714285715</v>
      </c>
      <c r="BN304" s="64">
        <f t="shared" si="55"/>
        <v>53.64</v>
      </c>
      <c r="BO304" s="64">
        <f t="shared" si="56"/>
        <v>9.0187590187590191E-2</v>
      </c>
      <c r="BP304" s="64">
        <f t="shared" si="57"/>
        <v>9.0909090909090912E-2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47.61904761904762</v>
      </c>
      <c r="Y310" s="577">
        <f>IFERROR(Y303/H303,"0")+IFERROR(Y304/H304,"0")+IFERROR(Y305/H305,"0")+IFERROR(Y306/H306,"0")+IFERROR(Y307/H307,"0")+IFERROR(Y308/H308,"0")+IFERROR(Y309/H309,"0")</f>
        <v>48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200</v>
      </c>
      <c r="Y311" s="577">
        <f>IFERROR(SUM(Y303:Y309),"0")</f>
        <v>201.60000000000002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2000</v>
      </c>
      <c r="Y313" s="576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256.41025641025641</v>
      </c>
      <c r="Y318" s="577">
        <f>IFERROR(Y313/H313,"0")+IFERROR(Y314/H314,"0")+IFERROR(Y315/H315,"0")+IFERROR(Y316/H316,"0")+IFERROR(Y317/H317,"0")</f>
        <v>257</v>
      </c>
      <c r="Z318" s="577">
        <f>IFERROR(IF(Z313="",0,Z313),"0")+IFERROR(IF(Z314="",0,Z314),"0")+IFERROR(IF(Z315="",0,Z315),"0")+IFERROR(IF(Z316="",0,Z316),"0")+IFERROR(IF(Z317="",0,Z317),"0")</f>
        <v>4.8778600000000001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2000</v>
      </c>
      <c r="Y319" s="577">
        <f>IFERROR(SUM(Y313:Y317),"0")</f>
        <v>2004.6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7.65</v>
      </c>
      <c r="Y331" s="576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8.64</v>
      </c>
      <c r="BN331" s="64">
        <f>IFERROR(Y331*I331/H331,"0")</f>
        <v>8.6399999999999988</v>
      </c>
      <c r="BO331" s="64">
        <f>IFERROR(1/J331*(X331/H331),"0")</f>
        <v>1.6483516483516487E-2</v>
      </c>
      <c r="BP331" s="64">
        <f>IFERROR(1/J331*(Y331/H331),"0")</f>
        <v>1.6483516483516484E-2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3.0000000000000004</v>
      </c>
      <c r="Y332" s="577">
        <f>IFERROR(Y327/H327,"0")+IFERROR(Y328/H328,"0")+IFERROR(Y329/H329,"0")+IFERROR(Y330/H330,"0")+IFERROR(Y331/H331,"0")</f>
        <v>3</v>
      </c>
      <c r="Z332" s="577">
        <f>IFERROR(IF(Z327="",0,Z327),"0")+IFERROR(IF(Z328="",0,Z328),"0")+IFERROR(IF(Z329="",0,Z329),"0")+IFERROR(IF(Z330="",0,Z330),"0")+IFERROR(IF(Z331="",0,Z331),"0")</f>
        <v>1.9529999999999999E-2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7.65</v>
      </c>
      <c r="Y333" s="577">
        <f>IFERROR(SUM(Y327:Y331),"0")</f>
        <v>7.6499999999999995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24.3</v>
      </c>
      <c r="Y342" s="576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25.856999999999999</v>
      </c>
      <c r="BN342" s="64">
        <f>IFERROR(Y342*I342/H342,"0")</f>
        <v>25.856999999999996</v>
      </c>
      <c r="BO342" s="64">
        <f>IFERROR(1/J342*(X342/H342),"0")</f>
        <v>4.6875E-2</v>
      </c>
      <c r="BP342" s="64">
        <f>IFERROR(1/J342*(Y342/H342),"0")</f>
        <v>4.6875E-2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3</v>
      </c>
      <c r="Y345" s="577">
        <f>IFERROR(Y342/H342,"0")+IFERROR(Y343/H343,"0")+IFERROR(Y344/H344,"0")</f>
        <v>3</v>
      </c>
      <c r="Z345" s="577">
        <f>IFERROR(IF(Z342="",0,Z342),"0")+IFERROR(IF(Z343="",0,Z343),"0")+IFERROR(IF(Z344="",0,Z344),"0")</f>
        <v>5.6940000000000004E-2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24.3</v>
      </c>
      <c r="Y346" s="577">
        <f>IFERROR(SUM(Y342:Y344),"0")</f>
        <v>24.299999999999997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150</v>
      </c>
      <c r="Y350" s="576">
        <f t="shared" ref="Y350:Y356" si="58">IFERROR(IF(X350="",0,CEILING((X350/$H350),1)*$H350),"")</f>
        <v>150</v>
      </c>
      <c r="Z350" s="36">
        <f>IFERROR(IF(Y350=0,"",ROUNDUP(Y350/H350,0)*0.02175),"")</f>
        <v>0.21749999999999997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154.80000000000001</v>
      </c>
      <c r="BN350" s="64">
        <f t="shared" ref="BN350:BN356" si="60">IFERROR(Y350*I350/H350,"0")</f>
        <v>154.80000000000001</v>
      </c>
      <c r="BO350" s="64">
        <f t="shared" ref="BO350:BO356" si="61">IFERROR(1/J350*(X350/H350),"0")</f>
        <v>0.20833333333333331</v>
      </c>
      <c r="BP350" s="64">
        <f t="shared" ref="BP350:BP356" si="62">IFERROR(1/J350*(Y350/H350),"0")</f>
        <v>0.20833333333333331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100</v>
      </c>
      <c r="Y351" s="576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720</v>
      </c>
      <c r="Y353" s="576">
        <f t="shared" si="58"/>
        <v>720</v>
      </c>
      <c r="Z353" s="36">
        <f>IFERROR(IF(Y353=0,"",ROUNDUP(Y353/H353,0)*0.02175),"")</f>
        <v>1.044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743.04000000000008</v>
      </c>
      <c r="BN353" s="64">
        <f t="shared" si="60"/>
        <v>743.04000000000008</v>
      </c>
      <c r="BO353" s="64">
        <f t="shared" si="61"/>
        <v>1</v>
      </c>
      <c r="BP353" s="64">
        <f t="shared" si="62"/>
        <v>1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64.666666666666671</v>
      </c>
      <c r="Y357" s="577">
        <f>IFERROR(Y350/H350,"0")+IFERROR(Y351/H351,"0")+IFERROR(Y352/H352,"0")+IFERROR(Y353/H353,"0")+IFERROR(Y354/H354,"0")+IFERROR(Y355/H355,"0")+IFERROR(Y356/H356,"0")</f>
        <v>65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1.4137500000000001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970</v>
      </c>
      <c r="Y358" s="577">
        <f>IFERROR(SUM(Y350:Y356),"0")</f>
        <v>975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720</v>
      </c>
      <c r="Y360" s="576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48</v>
      </c>
      <c r="Y362" s="577">
        <f>IFERROR(Y360/H360,"0")+IFERROR(Y361/H361,"0")</f>
        <v>48</v>
      </c>
      <c r="Z362" s="577">
        <f>IFERROR(IF(Z360="",0,Z360),"0")+IFERROR(IF(Z361="",0,Z361),"0")</f>
        <v>1.044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720</v>
      </c>
      <c r="Y363" s="577">
        <f>IFERROR(SUM(Y360:Y361),"0")</f>
        <v>720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150</v>
      </c>
      <c r="Y440" s="576">
        <f t="shared" ref="Y440:Y452" si="69">IFERROR(IF(X440="",0,CEILING((X440/$H440),1)*$H440),"")</f>
        <v>153.12</v>
      </c>
      <c r="Z440" s="36">
        <f t="shared" ref="Z440:Z445" si="70">IFERROR(IF(Y440=0,"",ROUNDUP(Y440/H440,0)*0.01196),"")</f>
        <v>0.34683999999999998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160.22727272727272</v>
      </c>
      <c r="BN440" s="64">
        <f t="shared" ref="BN440:BN452" si="72">IFERROR(Y440*I440/H440,"0")</f>
        <v>163.56</v>
      </c>
      <c r="BO440" s="64">
        <f t="shared" ref="BO440:BO452" si="73">IFERROR(1/J440*(X440/H440),"0")</f>
        <v>0.27316433566433568</v>
      </c>
      <c r="BP440" s="64">
        <f t="shared" ref="BP440:BP452" si="74">IFERROR(1/J440*(Y440/H440),"0")</f>
        <v>0.27884615384615385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100</v>
      </c>
      <c r="Y444" s="576">
        <f t="shared" si="69"/>
        <v>100.32000000000001</v>
      </c>
      <c r="Z444" s="36">
        <f t="shared" si="70"/>
        <v>0.22724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106.81818181818181</v>
      </c>
      <c r="BN444" s="64">
        <f t="shared" si="72"/>
        <v>107.16</v>
      </c>
      <c r="BO444" s="64">
        <f t="shared" si="73"/>
        <v>0.18210955710955709</v>
      </c>
      <c r="BP444" s="64">
        <f t="shared" si="74"/>
        <v>0.18269230769230771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47.348484848484844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48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0.57407999999999992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250</v>
      </c>
      <c r="Y454" s="577">
        <f>IFERROR(SUM(Y440:Y452),"0")</f>
        <v>253.44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200</v>
      </c>
      <c r="Y456" s="576">
        <f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213.63636363636363</v>
      </c>
      <c r="BN456" s="64">
        <f>IFERROR(Y456*I456/H456,"0")</f>
        <v>214.32</v>
      </c>
      <c r="BO456" s="64">
        <f>IFERROR(1/J456*(X456/H456),"0")</f>
        <v>0.36421911421911418</v>
      </c>
      <c r="BP456" s="64">
        <f>IFERROR(1/J456*(Y456/H456),"0")</f>
        <v>0.36538461538461542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37.878787878787875</v>
      </c>
      <c r="Y459" s="577">
        <f>IFERROR(Y456/H456,"0")+IFERROR(Y457/H457,"0")+IFERROR(Y458/H458,"0")</f>
        <v>38</v>
      </c>
      <c r="Z459" s="577">
        <f>IFERROR(IF(Z456="",0,Z456),"0")+IFERROR(IF(Z457="",0,Z457),"0")+IFERROR(IF(Z458="",0,Z458),"0")</f>
        <v>0.45448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200</v>
      </c>
      <c r="Y460" s="577">
        <f>IFERROR(SUM(Y456:Y458),"0")</f>
        <v>200.64000000000001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30</v>
      </c>
      <c r="Y462" s="576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30</v>
      </c>
      <c r="Y463" s="576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50</v>
      </c>
      <c r="Y464" s="576">
        <f t="shared" si="75"/>
        <v>52.800000000000004</v>
      </c>
      <c r="Z464" s="36">
        <f>IFERROR(IF(Y464=0,"",ROUNDUP(Y464/H464,0)*0.01196),"")</f>
        <v>0.1196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53.409090909090907</v>
      </c>
      <c r="BN464" s="64">
        <f t="shared" si="77"/>
        <v>56.400000000000006</v>
      </c>
      <c r="BO464" s="64">
        <f t="shared" si="78"/>
        <v>9.1054778554778545E-2</v>
      </c>
      <c r="BP464" s="64">
        <f t="shared" si="79"/>
        <v>9.6153846153846159E-2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20.833333333333332</v>
      </c>
      <c r="Y469" s="577">
        <f>IFERROR(Y462/H462,"0")+IFERROR(Y463/H463,"0")+IFERROR(Y464/H464,"0")+IFERROR(Y465/H465,"0")+IFERROR(Y466/H466,"0")+IFERROR(Y467/H467,"0")+IFERROR(Y468/H468,"0")</f>
        <v>22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0.26312000000000002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110</v>
      </c>
      <c r="Y470" s="577">
        <f>IFERROR(SUM(Y462:Y468),"0")</f>
        <v>116.16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150</v>
      </c>
      <c r="Y486" s="576">
        <f>IFERROR(IF(X486="",0,CEILING((X486/$H486),1)*$H486),"")</f>
        <v>151.20000000000002</v>
      </c>
      <c r="Z486" s="36">
        <f>IFERROR(IF(Y486=0,"",ROUNDUP(Y486/H486,0)*0.01898),"")</f>
        <v>0.26572000000000001</v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156.04166666666666</v>
      </c>
      <c r="BN486" s="64">
        <f>IFERROR(Y486*I486/H486,"0")</f>
        <v>157.29000000000002</v>
      </c>
      <c r="BO486" s="64">
        <f>IFERROR(1/J486*(X486/H486),"0")</f>
        <v>0.21701388888888887</v>
      </c>
      <c r="BP486" s="64">
        <f>IFERROR(1/J486*(Y486/H486),"0")</f>
        <v>0.21875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13.888888888888888</v>
      </c>
      <c r="Y490" s="577">
        <f>IFERROR(Y486/H486,"0")+IFERROR(Y487/H487,"0")+IFERROR(Y488/H488,"0")+IFERROR(Y489/H489,"0")</f>
        <v>14</v>
      </c>
      <c r="Z490" s="577">
        <f>IFERROR(IF(Z486="",0,Z486),"0")+IFERROR(IF(Z487="",0,Z487),"0")+IFERROR(IF(Z488="",0,Z488),"0")+IFERROR(IF(Z489="",0,Z489),"0")</f>
        <v>0.26572000000000001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150</v>
      </c>
      <c r="Y491" s="577">
        <f>IFERROR(SUM(Y486:Y489),"0")</f>
        <v>151.20000000000002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50</v>
      </c>
      <c r="Y493" s="576">
        <f>IFERROR(IF(X493="",0,CEILING((X493/$H493),1)*$H493),"")</f>
        <v>50.400000000000006</v>
      </c>
      <c r="Z493" s="36">
        <f>IFERROR(IF(Y493=0,"",ROUNDUP(Y493/H493,0)*0.00902),"")</f>
        <v>0.10824</v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53.214285714285715</v>
      </c>
      <c r="BN493" s="64">
        <f>IFERROR(Y493*I493/H493,"0")</f>
        <v>53.64</v>
      </c>
      <c r="BO493" s="64">
        <f>IFERROR(1/J493*(X493/H493),"0")</f>
        <v>9.0187590187590191E-2</v>
      </c>
      <c r="BP493" s="64">
        <f>IFERROR(1/J493*(Y493/H493),"0")</f>
        <v>9.0909090909090912E-2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150</v>
      </c>
      <c r="Y494" s="576">
        <f>IFERROR(IF(X494="",0,CEILING((X494/$H494),1)*$H494),"")</f>
        <v>151.20000000000002</v>
      </c>
      <c r="Z494" s="36">
        <f>IFERROR(IF(Y494=0,"",ROUNDUP(Y494/H494,0)*0.00902),"")</f>
        <v>0.32472000000000001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159.64285714285714</v>
      </c>
      <c r="BN494" s="64">
        <f>IFERROR(Y494*I494/H494,"0")</f>
        <v>160.91999999999999</v>
      </c>
      <c r="BO494" s="64">
        <f>IFERROR(1/J494*(X494/H494),"0")</f>
        <v>0.27056277056277056</v>
      </c>
      <c r="BP494" s="64">
        <f>IFERROR(1/J494*(Y494/H494),"0")</f>
        <v>0.27272727272727271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47.61904761904762</v>
      </c>
      <c r="Y495" s="577">
        <f>IFERROR(Y493/H493,"0")+IFERROR(Y494/H494,"0")</f>
        <v>48</v>
      </c>
      <c r="Z495" s="577">
        <f>IFERROR(IF(Z493="",0,Z493),"0")+IFERROR(IF(Z494="",0,Z494),"0")</f>
        <v>0.43296000000000001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200</v>
      </c>
      <c r="Y496" s="577">
        <f>IFERROR(SUM(Y493:Y494),"0")</f>
        <v>201.60000000000002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8187.15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8249.09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8590.1472797202805</v>
      </c>
      <c r="Y515" s="577">
        <f>IFERROR(SUM(BN22:BN511),"0")</f>
        <v>8655.362000000001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14</v>
      </c>
      <c r="Y516" s="38">
        <f>ROUNDUP(SUM(BP22:BP511),0)</f>
        <v>14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8940.1472797202805</v>
      </c>
      <c r="Y517" s="577">
        <f>GrossWeightTotalR+PalletQtyTotalR*25</f>
        <v>9005.362000000001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965.40384307050977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973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16.057520000000004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108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2167.2000000000003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81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108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2920.25</v>
      </c>
      <c r="S524" s="46">
        <f>IFERROR(Y342*1,"0")+IFERROR(Y343*1,"0")+IFERROR(Y344*1,"0")</f>
        <v>24.299999999999997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1731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570.24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352.80000000000007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