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8C49D83-94DB-441E-92E3-2AC581011F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Y379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Y357" i="1" s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O524" i="1" s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X239" i="1"/>
  <c r="Y238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F524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8" i="1" s="1"/>
  <c r="BO22" i="1"/>
  <c r="X516" i="1" s="1"/>
  <c r="BM22" i="1"/>
  <c r="X515" i="1" s="1"/>
  <c r="X517" i="1" s="1"/>
  <c r="Y22" i="1"/>
  <c r="B524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Z217" i="1" s="1"/>
  <c r="BP213" i="1"/>
  <c r="BN213" i="1"/>
  <c r="Z213" i="1"/>
  <c r="Y217" i="1"/>
  <c r="BP221" i="1"/>
  <c r="BN221" i="1"/>
  <c r="Z221" i="1"/>
  <c r="Z222" i="1" s="1"/>
  <c r="Y223" i="1"/>
  <c r="K524" i="1"/>
  <c r="Y233" i="1"/>
  <c r="BP226" i="1"/>
  <c r="BN226" i="1"/>
  <c r="Z226" i="1"/>
  <c r="Y234" i="1"/>
  <c r="BP230" i="1"/>
  <c r="BN230" i="1"/>
  <c r="Z230" i="1"/>
  <c r="Y244" i="1"/>
  <c r="BP241" i="1"/>
  <c r="BN241" i="1"/>
  <c r="Z241" i="1"/>
  <c r="Z243" i="1" s="1"/>
  <c r="Y243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3" i="1" s="1"/>
  <c r="BP122" i="1"/>
  <c r="BN122" i="1"/>
  <c r="Z122" i="1"/>
  <c r="Y124" i="1"/>
  <c r="Y129" i="1"/>
  <c r="BP126" i="1"/>
  <c r="BN126" i="1"/>
  <c r="Z126" i="1"/>
  <c r="Z128" i="1" s="1"/>
  <c r="Y139" i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BP250" i="1"/>
  <c r="BN250" i="1"/>
  <c r="Z250" i="1"/>
  <c r="E524" i="1"/>
  <c r="Y93" i="1"/>
  <c r="Y109" i="1"/>
  <c r="G524" i="1"/>
  <c r="Y134" i="1"/>
  <c r="Y218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Z252" i="1" s="1"/>
  <c r="Y252" i="1"/>
  <c r="BP257" i="1"/>
  <c r="BN257" i="1"/>
  <c r="Z257" i="1"/>
  <c r="Y261" i="1"/>
  <c r="BP266" i="1"/>
  <c r="BN266" i="1"/>
  <c r="Z266" i="1"/>
  <c r="Z269" i="1" s="1"/>
  <c r="Y277" i="1"/>
  <c r="Y276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Z345" i="1"/>
  <c r="BP343" i="1"/>
  <c r="BN343" i="1"/>
  <c r="Z343" i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BP259" i="1"/>
  <c r="BN259" i="1"/>
  <c r="Z259" i="1"/>
  <c r="Z261" i="1" s="1"/>
  <c r="Z276" i="1"/>
  <c r="BP274" i="1"/>
  <c r="BN274" i="1"/>
  <c r="Z274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Z338" i="1"/>
  <c r="BP336" i="1"/>
  <c r="BN336" i="1"/>
  <c r="Z336" i="1"/>
  <c r="BP351" i="1"/>
  <c r="BN351" i="1"/>
  <c r="Z351" i="1"/>
  <c r="BP355" i="1"/>
  <c r="BN355" i="1"/>
  <c r="Z355" i="1"/>
  <c r="Z357" i="1" s="1"/>
  <c r="BP376" i="1"/>
  <c r="BN376" i="1"/>
  <c r="Z376" i="1"/>
  <c r="Z379" i="1" s="1"/>
  <c r="BP422" i="1"/>
  <c r="BN422" i="1"/>
  <c r="Z422" i="1"/>
  <c r="Z425" i="1" s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318" i="1" l="1"/>
  <c r="Z310" i="1"/>
  <c r="Z32" i="1"/>
  <c r="Y518" i="1"/>
  <c r="Y515" i="1"/>
  <c r="Z205" i="1"/>
  <c r="Z179" i="1"/>
  <c r="Z115" i="1"/>
  <c r="Y514" i="1"/>
  <c r="Z453" i="1"/>
  <c r="Z490" i="1"/>
  <c r="Z469" i="1"/>
  <c r="Z407" i="1"/>
  <c r="Y516" i="1"/>
  <c r="Z233" i="1"/>
  <c r="Z173" i="1"/>
  <c r="Z101" i="1"/>
  <c r="Z519" i="1" s="1"/>
  <c r="Y517" i="1" l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<sst xmlns="http://schemas.openxmlformats.org/spreadsheetml/2006/main" count="2310" uniqueCount="817">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</sst>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4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150</v>
      </c>
      <c r="Y41" s="576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80</v>
      </c>
      <c r="Y43" s="576">
        <f>IFERROR(IF(X43="",0,CEILING((X43/$H43),1)*$H43),"")</f>
        <v>80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84.2</v>
      </c>
      <c r="BN43" s="64">
        <f>IFERROR(Y43*I43/H43,"0")</f>
        <v>84.2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33.888888888888886</v>
      </c>
      <c r="Y44" s="577">
        <f>IFERROR(Y41/H41,"0")+IFERROR(Y42/H42,"0")+IFERROR(Y43/H43,"0")</f>
        <v>34</v>
      </c>
      <c r="Z44" s="577">
        <f>IFERROR(IF(Z41="",0,Z41),"0")+IFERROR(IF(Z42="",0,Z42),"0")+IFERROR(IF(Z43="",0,Z43),"0")</f>
        <v>0.44612000000000002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230</v>
      </c>
      <c r="Y45" s="577">
        <f>IFERROR(SUM(Y41:Y43),"0")</f>
        <v>231.20000000000002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50</v>
      </c>
      <c r="Y52" s="576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150</v>
      </c>
      <c r="Y53" s="576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45</v>
      </c>
      <c r="Y57" s="576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28.353174603174601</v>
      </c>
      <c r="Y58" s="577">
        <f>IFERROR(Y52/H52,"0")+IFERROR(Y53/H53,"0")+IFERROR(Y54/H54,"0")+IFERROR(Y55/H55,"0")+IFERROR(Y56/H56,"0")+IFERROR(Y57/H57,"0")</f>
        <v>29</v>
      </c>
      <c r="Z58" s="577">
        <f>IFERROR(IF(Z52="",0,Z52),"0")+IFERROR(IF(Z53="",0,Z53),"0")+IFERROR(IF(Z54="",0,Z54),"0")+IFERROR(IF(Z55="",0,Z55),"0")+IFERROR(IF(Z56="",0,Z56),"0")+IFERROR(IF(Z57="",0,Z57),"0")</f>
        <v>0.45082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245</v>
      </c>
      <c r="Y59" s="577">
        <f>IFERROR(SUM(Y52:Y57),"0")</f>
        <v>252.20000000000002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200</v>
      </c>
      <c r="Y61" s="576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27</v>
      </c>
      <c r="Y64" s="576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28.518518518518519</v>
      </c>
      <c r="Y65" s="577">
        <f>IFERROR(Y61/H61,"0")+IFERROR(Y62/H62,"0")+IFERROR(Y63/H63,"0")+IFERROR(Y64/H64,"0")</f>
        <v>29</v>
      </c>
      <c r="Z65" s="577">
        <f>IFERROR(IF(Z61="",0,Z61),"0")+IFERROR(IF(Z62="",0,Z62),"0")+IFERROR(IF(Z63="",0,Z63),"0")+IFERROR(IF(Z64="",0,Z64),"0")</f>
        <v>0.42571999999999999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227</v>
      </c>
      <c r="Y66" s="577">
        <f>IFERROR(SUM(Y61:Y64),"0")</f>
        <v>232.20000000000002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100</v>
      </c>
      <c r="Y89" s="576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20</v>
      </c>
      <c r="Y91" s="576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20.933333333333334</v>
      </c>
      <c r="BN91" s="64">
        <f>IFERROR(Y91*I91/H91,"0")</f>
        <v>23.549999999999997</v>
      </c>
      <c r="BO91" s="64">
        <f>IFERROR(1/J91*(X91/H91),"0")</f>
        <v>3.3670033670033669E-2</v>
      </c>
      <c r="BP91" s="64">
        <f>IFERROR(1/J91*(Y91/H91),"0")</f>
        <v>3.787878787878788E-2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13.703703703703704</v>
      </c>
      <c r="Y92" s="577">
        <f>IFERROR(Y89/H89,"0")+IFERROR(Y90/H90,"0")+IFERROR(Y91/H91,"0")</f>
        <v>15</v>
      </c>
      <c r="Z92" s="577">
        <f>IFERROR(IF(Z89="",0,Z89),"0")+IFERROR(IF(Z90="",0,Z90),"0")+IFERROR(IF(Z91="",0,Z91),"0")</f>
        <v>0.2349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120</v>
      </c>
      <c r="Y93" s="577">
        <f>IFERROR(SUM(Y89:Y91),"0")</f>
        <v>130.5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200</v>
      </c>
      <c r="Y95" s="576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9</v>
      </c>
      <c r="Y99" s="576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9.8399999999999981</v>
      </c>
      <c r="BN99" s="64">
        <f t="shared" si="18"/>
        <v>11.808</v>
      </c>
      <c r="BO99" s="64">
        <f t="shared" si="19"/>
        <v>1.8315018315018316E-2</v>
      </c>
      <c r="BP99" s="64">
        <f t="shared" si="20"/>
        <v>2.197802197802198E-2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28.02469135802469</v>
      </c>
      <c r="Y101" s="577">
        <f>IFERROR(Y95/H95,"0")+IFERROR(Y96/H96,"0")+IFERROR(Y97/H97,"0")+IFERROR(Y98/H98,"0")+IFERROR(Y99/H99,"0")+IFERROR(Y100/H100,"0")</f>
        <v>29</v>
      </c>
      <c r="Z101" s="577">
        <f>IFERROR(IF(Z95="",0,Z95),"0")+IFERROR(IF(Z96="",0,Z96),"0")+IFERROR(IF(Z97="",0,Z97),"0")+IFERROR(IF(Z98="",0,Z98),"0")+IFERROR(IF(Z99="",0,Z99),"0")+IFERROR(IF(Z100="",0,Z100),"0")</f>
        <v>0.50053999999999998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209</v>
      </c>
      <c r="Y102" s="577">
        <f>IFERROR(SUM(Y95:Y100),"0")</f>
        <v>213.3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40</v>
      </c>
      <c r="Y107" s="576">
        <f>IFERROR(IF(X107="",0,CEILING((X107/$H107),1)*$H107),"")</f>
        <v>40.5</v>
      </c>
      <c r="Z107" s="36">
        <f>IFERROR(IF(Y107=0,"",ROUNDUP(Y107/H107,0)*0.00902),"")</f>
        <v>8.1180000000000002E-2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41.866666666666667</v>
      </c>
      <c r="BN107" s="64">
        <f>IFERROR(Y107*I107/H107,"0")</f>
        <v>42.39</v>
      </c>
      <c r="BO107" s="64">
        <f>IFERROR(1/J107*(X107/H107),"0")</f>
        <v>6.7340067340067339E-2</v>
      </c>
      <c r="BP107" s="64">
        <f>IFERROR(1/J107*(Y107/H107),"0")</f>
        <v>6.8181818181818177E-2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8.8888888888888893</v>
      </c>
      <c r="Y109" s="577">
        <f>IFERROR(Y105/H105,"0")+IFERROR(Y106/H106,"0")+IFERROR(Y107/H107,"0")+IFERROR(Y108/H108,"0")</f>
        <v>9</v>
      </c>
      <c r="Z109" s="577">
        <f>IFERROR(IF(Z105="",0,Z105),"0")+IFERROR(IF(Z106="",0,Z106),"0")+IFERROR(IF(Z107="",0,Z107),"0")+IFERROR(IF(Z108="",0,Z108),"0")</f>
        <v>8.1180000000000002E-2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40</v>
      </c>
      <c r="Y110" s="577">
        <f>IFERROR(SUM(Y105:Y108),"0")</f>
        <v>40.5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200</v>
      </c>
      <c r="Y118" s="576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9</v>
      </c>
      <c r="Y121" s="576">
        <f>IFERROR(IF(X121="",0,CEILING((X121/$H121),1)*$H121),"")</f>
        <v>10.8</v>
      </c>
      <c r="Z121" s="36">
        <f>IFERROR(IF(Y121=0,"",ROUNDUP(Y121/H121,0)*0.00651),"")</f>
        <v>2.6040000000000001E-2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9.8399999999999981</v>
      </c>
      <c r="BN121" s="64">
        <f>IFERROR(Y121*I121/H121,"0")</f>
        <v>11.808</v>
      </c>
      <c r="BO121" s="64">
        <f>IFERROR(1/J121*(X121/H121),"0")</f>
        <v>1.8315018315018316E-2</v>
      </c>
      <c r="BP121" s="64">
        <f>IFERROR(1/J121*(Y121/H121),"0")</f>
        <v>2.197802197802198E-2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28.02469135802469</v>
      </c>
      <c r="Y123" s="577">
        <f>IFERROR(Y118/H118,"0")+IFERROR(Y119/H119,"0")+IFERROR(Y120/H120,"0")+IFERROR(Y121/H121,"0")+IFERROR(Y122/H122,"0")</f>
        <v>29</v>
      </c>
      <c r="Z123" s="577">
        <f>IFERROR(IF(Z118="",0,Z118),"0")+IFERROR(IF(Z119="",0,Z119),"0")+IFERROR(IF(Z120="",0,Z120),"0")+IFERROR(IF(Z121="",0,Z121),"0")+IFERROR(IF(Z122="",0,Z122),"0")</f>
        <v>0.50053999999999998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209</v>
      </c>
      <c r="Y124" s="577">
        <f>IFERROR(SUM(Y118:Y122),"0")</f>
        <v>213.3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8</v>
      </c>
      <c r="Y133" s="576">
        <f>IFERROR(IF(X133="",0,CEILING((X133/$H133),1)*$H133),"")</f>
        <v>9.6000000000000014</v>
      </c>
      <c r="Z133" s="36">
        <f>IFERROR(IF(Y133=0,"",ROUNDUP(Y133/H133,0)*0.00651),"")</f>
        <v>1.9529999999999999E-2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8.4499999999999993</v>
      </c>
      <c r="BN133" s="64">
        <f>IFERROR(Y133*I133/H133,"0")</f>
        <v>10.139999999999999</v>
      </c>
      <c r="BO133" s="64">
        <f>IFERROR(1/J133*(X133/H133),"0")</f>
        <v>1.3736263736263738E-2</v>
      </c>
      <c r="BP133" s="64">
        <f>IFERROR(1/J133*(Y133/H133),"0")</f>
        <v>1.6483516483516487E-2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2.5</v>
      </c>
      <c r="Y134" s="577">
        <f>IFERROR(Y132/H132,"0")+IFERROR(Y133/H133,"0")</f>
        <v>3.0000000000000004</v>
      </c>
      <c r="Z134" s="577">
        <f>IFERROR(IF(Z132="",0,Z132),"0")+IFERROR(IF(Z133="",0,Z133),"0")</f>
        <v>1.9529999999999999E-2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8</v>
      </c>
      <c r="Y135" s="577">
        <f>IFERROR(SUM(Y132:Y133),"0")</f>
        <v>9.6000000000000014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6.6000000000000014</v>
      </c>
      <c r="Y143" s="576">
        <f>IFERROR(IF(X143="",0,CEILING((X143/$H143),1)*$H143),"")</f>
        <v>7.92</v>
      </c>
      <c r="Z143" s="36">
        <f>IFERROR(IF(Y143=0,"",ROUNDUP(Y143/H143,0)*0.00651),"")</f>
        <v>1.9529999999999999E-2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7.2700000000000005</v>
      </c>
      <c r="BN143" s="64">
        <f>IFERROR(Y143*I143/H143,"0")</f>
        <v>8.7240000000000002</v>
      </c>
      <c r="BO143" s="64">
        <f>IFERROR(1/J143*(X143/H143),"0")</f>
        <v>1.373626373626374E-2</v>
      </c>
      <c r="BP143" s="64">
        <f>IFERROR(1/J143*(Y143/H143),"0")</f>
        <v>1.6483516483516484E-2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2.5000000000000004</v>
      </c>
      <c r="Y144" s="577">
        <f>IFERROR(Y142/H142,"0")+IFERROR(Y143/H143,"0")</f>
        <v>3</v>
      </c>
      <c r="Z144" s="577">
        <f>IFERROR(IF(Z142="",0,Z142),"0")+IFERROR(IF(Z143="",0,Z143),"0")</f>
        <v>1.9529999999999999E-2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6.6000000000000014</v>
      </c>
      <c r="Y145" s="577">
        <f>IFERROR(SUM(Y142:Y143),"0")</f>
        <v>7.92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20</v>
      </c>
      <c r="Y153" s="576">
        <f>IFERROR(IF(X153="",0,CEILING((X153/$H153),1)*$H153),"")</f>
        <v>21</v>
      </c>
      <c r="Z153" s="36">
        <f>IFERROR(IF(Y153=0,"",ROUNDUP(Y153/H153,0)*0.00651),"")</f>
        <v>3.2550000000000003E-2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21.285714285714281</v>
      </c>
      <c r="BN153" s="64">
        <f>IFERROR(Y153*I153/H153,"0")</f>
        <v>22.349999999999998</v>
      </c>
      <c r="BO153" s="64">
        <f>IFERROR(1/J153*(X153/H153),"0")</f>
        <v>2.6164311878597593E-2</v>
      </c>
      <c r="BP153" s="64">
        <f>IFERROR(1/J153*(Y153/H153),"0")</f>
        <v>2.7472527472527476E-2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70</v>
      </c>
      <c r="Y154" s="576">
        <f>IFERROR(IF(X154="",0,CEILING((X154/$H154),1)*$H154),"")</f>
        <v>72</v>
      </c>
      <c r="Z154" s="36">
        <f>IFERROR(IF(Y154=0,"",ROUNDUP(Y154/H154,0)*0.01898),"")</f>
        <v>0.15184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74.550000000000011</v>
      </c>
      <c r="BN154" s="64">
        <f>IFERROR(Y154*I154/H154,"0")</f>
        <v>76.680000000000007</v>
      </c>
      <c r="BO154" s="64">
        <f>IFERROR(1/J154*(X154/H154),"0")</f>
        <v>0.12152777777777778</v>
      </c>
      <c r="BP154" s="64">
        <f>IFERROR(1/J154*(Y154/H154),"0")</f>
        <v>0.125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12.53968253968254</v>
      </c>
      <c r="Y155" s="577">
        <f>IFERROR(Y152/H152,"0")+IFERROR(Y153/H153,"0")+IFERROR(Y154/H154,"0")</f>
        <v>13</v>
      </c>
      <c r="Z155" s="577">
        <f>IFERROR(IF(Z152="",0,Z152),"0")+IFERROR(IF(Z153="",0,Z153),"0")+IFERROR(IF(Z154="",0,Z154),"0")</f>
        <v>0.18439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90</v>
      </c>
      <c r="Y156" s="577">
        <f>IFERROR(SUM(Y152:Y154),"0")</f>
        <v>93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21</v>
      </c>
      <c r="Y167" s="576">
        <f t="shared" si="21"/>
        <v>21</v>
      </c>
      <c r="Z167" s="36">
        <f>IFERROR(IF(Y167=0,"",ROUNDUP(Y167/H167,0)*0.00502),"")</f>
        <v>5.0200000000000002E-2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22.299999999999997</v>
      </c>
      <c r="BN167" s="64">
        <f t="shared" si="23"/>
        <v>22.299999999999997</v>
      </c>
      <c r="BO167" s="64">
        <f t="shared" si="24"/>
        <v>4.2735042735042736E-2</v>
      </c>
      <c r="BP167" s="64">
        <f t="shared" si="25"/>
        <v>4.2735042735042736E-2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10</v>
      </c>
      <c r="Y173" s="577">
        <f>IFERROR(Y164/H164,"0")+IFERROR(Y165/H165,"0")+IFERROR(Y166/H166,"0")+IFERROR(Y167/H167,"0")+IFERROR(Y168/H168,"0")+IFERROR(Y169/H169,"0")+IFERROR(Y170/H170,"0")+IFERROR(Y171/H171,"0")+IFERROR(Y172/H172,"0")</f>
        <v>10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5.0200000000000002E-2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21</v>
      </c>
      <c r="Y174" s="577">
        <f>IFERROR(SUM(Y164:Y172),"0")</f>
        <v>21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30</v>
      </c>
      <c r="Y197" s="576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30</v>
      </c>
      <c r="Y198" s="576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18</v>
      </c>
      <c r="Y199" s="576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18.7</v>
      </c>
      <c r="BN199" s="64">
        <f t="shared" si="28"/>
        <v>22.44</v>
      </c>
      <c r="BO199" s="64">
        <f t="shared" si="29"/>
        <v>2.5252525252525252E-2</v>
      </c>
      <c r="BP199" s="64">
        <f t="shared" si="30"/>
        <v>3.0303030303030304E-2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30</v>
      </c>
      <c r="Y200" s="576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20</v>
      </c>
      <c r="Y205" s="577">
        <f>IFERROR(Y197/H197,"0")+IFERROR(Y198/H198,"0")+IFERROR(Y199/H199,"0")+IFERROR(Y200/H200,"0")+IFERROR(Y201/H201,"0")+IFERROR(Y202/H202,"0")+IFERROR(Y203/H203,"0")+IFERROR(Y204/H204,"0")</f>
        <v>22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0.19844000000000001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108</v>
      </c>
      <c r="Y206" s="577">
        <f>IFERROR(SUM(Y197:Y204),"0")</f>
        <v>118.80000000000001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30</v>
      </c>
      <c r="Y304" s="576">
        <f t="shared" si="53"/>
        <v>33.6</v>
      </c>
      <c r="Z304" s="36">
        <f>IFERROR(IF(Y304=0,"",ROUNDUP(Y304/H304,0)*0.00902),"")</f>
        <v>7.2160000000000002E-2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31.928571428571427</v>
      </c>
      <c r="BN304" s="64">
        <f t="shared" si="55"/>
        <v>35.76</v>
      </c>
      <c r="BO304" s="64">
        <f t="shared" si="56"/>
        <v>5.4112554112554112E-2</v>
      </c>
      <c r="BP304" s="64">
        <f t="shared" si="57"/>
        <v>6.0606060606060608E-2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10.5</v>
      </c>
      <c r="Y306" s="576">
        <f t="shared" si="53"/>
        <v>10.5</v>
      </c>
      <c r="Z306" s="36">
        <f>IFERROR(IF(Y306=0,"",ROUNDUP(Y306/H306,0)*0.00502),"")</f>
        <v>2.5100000000000001E-2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11.149999999999999</v>
      </c>
      <c r="BN306" s="64">
        <f t="shared" si="55"/>
        <v>11.149999999999999</v>
      </c>
      <c r="BO306" s="64">
        <f t="shared" si="56"/>
        <v>2.1367521367521368E-2</v>
      </c>
      <c r="BP306" s="64">
        <f t="shared" si="57"/>
        <v>2.1367521367521368E-2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21</v>
      </c>
      <c r="Y307" s="576">
        <f t="shared" si="53"/>
        <v>21</v>
      </c>
      <c r="Z307" s="36">
        <f>IFERROR(IF(Y307=0,"",ROUNDUP(Y307/H307,0)*0.00502),"")</f>
        <v>5.0200000000000002E-2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</v>
      </c>
      <c r="BN307" s="64">
        <f t="shared" si="55"/>
        <v>22</v>
      </c>
      <c r="BO307" s="64">
        <f t="shared" si="56"/>
        <v>4.2735042735042736E-2</v>
      </c>
      <c r="BP307" s="64">
        <f t="shared" si="57"/>
        <v>4.2735042735042736E-2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22.142857142857142</v>
      </c>
      <c r="Y310" s="577">
        <f>IFERROR(Y303/H303,"0")+IFERROR(Y304/H304,"0")+IFERROR(Y305/H305,"0")+IFERROR(Y306/H306,"0")+IFERROR(Y307/H307,"0")+IFERROR(Y308/H308,"0")+IFERROR(Y309/H309,"0")</f>
        <v>23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0.14746000000000001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61.5</v>
      </c>
      <c r="Y311" s="577">
        <f>IFERROR(SUM(Y303:Y309),"0")</f>
        <v>65.099999999999994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200</v>
      </c>
      <c r="Y313" s="576">
        <f>IFERROR(IF(X313="",0,CEILING((X313/$H313),1)*$H313),"")</f>
        <v>202.79999999999998</v>
      </c>
      <c r="Z313" s="36">
        <f>IFERROR(IF(Y313=0,"",ROUNDUP(Y313/H313,0)*0.01898),"")</f>
        <v>0.49348000000000003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213.15384615384619</v>
      </c>
      <c r="BN313" s="64">
        <f>IFERROR(Y313*I313/H313,"0")</f>
        <v>216.13799999999998</v>
      </c>
      <c r="BO313" s="64">
        <f>IFERROR(1/J313*(X313/H313),"0")</f>
        <v>0.40064102564102566</v>
      </c>
      <c r="BP313" s="64">
        <f>IFERROR(1/J313*(Y313/H313),"0")</f>
        <v>0.40625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25.641025641025642</v>
      </c>
      <c r="Y318" s="577">
        <f>IFERROR(Y313/H313,"0")+IFERROR(Y314/H314,"0")+IFERROR(Y315/H315,"0")+IFERROR(Y316/H316,"0")+IFERROR(Y317/H317,"0")</f>
        <v>26</v>
      </c>
      <c r="Z318" s="577">
        <f>IFERROR(IF(Z313="",0,Z313),"0")+IFERROR(IF(Z314="",0,Z314),"0")+IFERROR(IF(Z315="",0,Z315),"0")+IFERROR(IF(Z316="",0,Z316),"0")+IFERROR(IF(Z317="",0,Z317),"0")</f>
        <v>0.49348000000000003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200</v>
      </c>
      <c r="Y319" s="577">
        <f>IFERROR(SUM(Y313:Y317),"0")</f>
        <v>202.79999999999998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21</v>
      </c>
      <c r="Y344" s="576">
        <f>IFERROR(IF(X344="",0,CEILING((X344/$H344),1)*$H344),"")</f>
        <v>21</v>
      </c>
      <c r="Z344" s="36">
        <f>IFERROR(IF(Y344=0,"",ROUNDUP(Y344/H344,0)*0.00651),"")</f>
        <v>6.5100000000000005E-2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23.4</v>
      </c>
      <c r="BN344" s="64">
        <f>IFERROR(Y344*I344/H344,"0")</f>
        <v>23.4</v>
      </c>
      <c r="BO344" s="64">
        <f>IFERROR(1/J344*(X344/H344),"0")</f>
        <v>5.4945054945054951E-2</v>
      </c>
      <c r="BP344" s="64">
        <f>IFERROR(1/J344*(Y344/H344),"0")</f>
        <v>5.4945054945054951E-2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10</v>
      </c>
      <c r="Y345" s="577">
        <f>IFERROR(Y342/H342,"0")+IFERROR(Y343/H343,"0")+IFERROR(Y344/H344,"0")</f>
        <v>10</v>
      </c>
      <c r="Z345" s="577">
        <f>IFERROR(IF(Z342="",0,Z342),"0")+IFERROR(IF(Z343="",0,Z343),"0")+IFERROR(IF(Z344="",0,Z344),"0")</f>
        <v>6.5100000000000005E-2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21</v>
      </c>
      <c r="Y346" s="577">
        <f>IFERROR(SUM(Y342:Y344),"0")</f>
        <v>21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100</v>
      </c>
      <c r="Y350" s="576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200</v>
      </c>
      <c r="Y351" s="576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200</v>
      </c>
      <c r="Y353" s="576">
        <f t="shared" si="58"/>
        <v>210</v>
      </c>
      <c r="Z353" s="36">
        <f>IFERROR(IF(Y353=0,"",ROUNDUP(Y353/H353,0)*0.02175),"")</f>
        <v>0.30449999999999999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206.4</v>
      </c>
      <c r="BN353" s="64">
        <f t="shared" si="60"/>
        <v>216.72</v>
      </c>
      <c r="BO353" s="64">
        <f t="shared" si="61"/>
        <v>0.27777777777777779</v>
      </c>
      <c r="BP353" s="64">
        <f t="shared" si="62"/>
        <v>0.29166666666666663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33.333333333333336</v>
      </c>
      <c r="Y357" s="577">
        <f>IFERROR(Y350/H350,"0")+IFERROR(Y351/H351,"0")+IFERROR(Y352/H352,"0")+IFERROR(Y353/H353,"0")+IFERROR(Y354/H354,"0")+IFERROR(Y355/H355,"0")+IFERROR(Y356/H356,"0")</f>
        <v>35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0.76124999999999998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500</v>
      </c>
      <c r="Y358" s="577">
        <f>IFERROR(SUM(Y350:Y356),"0")</f>
        <v>525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200</v>
      </c>
      <c r="Y360" s="576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13.333333333333334</v>
      </c>
      <c r="Y362" s="577">
        <f>IFERROR(Y360/H360,"0")+IFERROR(Y361/H361,"0")</f>
        <v>14</v>
      </c>
      <c r="Z362" s="577">
        <f>IFERROR(IF(Z360="",0,Z360),"0")+IFERROR(IF(Z361="",0,Z361),"0")</f>
        <v>0.30449999999999999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200</v>
      </c>
      <c r="Y363" s="577">
        <f>IFERROR(SUM(Y360:Y361),"0")</f>
        <v>210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80</v>
      </c>
      <c r="Y376" s="576">
        <f>IFERROR(IF(X376="",0,CEILING((X376/$H376),1)*$H376),"")</f>
        <v>86.4</v>
      </c>
      <c r="Z376" s="36">
        <f>IFERROR(IF(Y376=0,"",ROUNDUP(Y376/H376,0)*0.01898),"")</f>
        <v>0.15184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83.222222222222214</v>
      </c>
      <c r="BN376" s="64">
        <f>IFERROR(Y376*I376/H376,"0")</f>
        <v>89.88</v>
      </c>
      <c r="BO376" s="64">
        <f>IFERROR(1/J376*(X376/H376),"0")</f>
        <v>0.11574074074074073</v>
      </c>
      <c r="BP376" s="64">
        <f>IFERROR(1/J376*(Y376/H376),"0")</f>
        <v>0.125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300</v>
      </c>
      <c r="Y377" s="576">
        <f>IFERROR(IF(X377="",0,CEILING((X377/$H377),1)*$H377),"")</f>
        <v>300</v>
      </c>
      <c r="Z377" s="36">
        <f>IFERROR(IF(Y377=0,"",ROUNDUP(Y377/H377,0)*0.01898),"")</f>
        <v>0.47450000000000003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310.875</v>
      </c>
      <c r="BN377" s="64">
        <f>IFERROR(Y377*I377/H377,"0")</f>
        <v>310.875</v>
      </c>
      <c r="BO377" s="64">
        <f>IFERROR(1/J377*(X377/H377),"0")</f>
        <v>0.390625</v>
      </c>
      <c r="BP377" s="64">
        <f>IFERROR(1/J377*(Y377/H377),"0")</f>
        <v>0.390625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80</v>
      </c>
      <c r="Y378" s="576">
        <f>IFERROR(IF(X378="",0,CEILING((X378/$H378),1)*$H378),"")</f>
        <v>80</v>
      </c>
      <c r="Z378" s="36">
        <f>IFERROR(IF(Y378=0,"",ROUNDUP(Y378/H378,0)*0.00902),"")</f>
        <v>0.1804</v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84.2</v>
      </c>
      <c r="BN378" s="64">
        <f>IFERROR(Y378*I378/H378,"0")</f>
        <v>84.2</v>
      </c>
      <c r="BO378" s="64">
        <f>IFERROR(1/J378*(X378/H378),"0")</f>
        <v>0.15151515151515152</v>
      </c>
      <c r="BP378" s="64">
        <f>IFERROR(1/J378*(Y378/H378),"0")</f>
        <v>0.15151515151515152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52.407407407407405</v>
      </c>
      <c r="Y379" s="577">
        <f>IFERROR(Y375/H375,"0")+IFERROR(Y376/H376,"0")+IFERROR(Y377/H377,"0")+IFERROR(Y378/H378,"0")</f>
        <v>53</v>
      </c>
      <c r="Z379" s="577">
        <f>IFERROR(IF(Z375="",0,Z375),"0")+IFERROR(IF(Z376="",0,Z376),"0")+IFERROR(IF(Z377="",0,Z377),"0")+IFERROR(IF(Z378="",0,Z378),"0")</f>
        <v>0.80674000000000001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460</v>
      </c>
      <c r="Y380" s="577">
        <f>IFERROR(SUM(Y375:Y378),"0")</f>
        <v>466.4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40</v>
      </c>
      <c r="Y382" s="576">
        <f>IFERROR(IF(X382="",0,CEILING((X382/$H382),1)*$H382),"")</f>
        <v>43.8</v>
      </c>
      <c r="Z382" s="36">
        <f>IFERROR(IF(Y382=0,"",ROUNDUP(Y382/H382,0)*0.00902),"")</f>
        <v>9.0200000000000002E-2</v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42.465753424657535</v>
      </c>
      <c r="BN382" s="64">
        <f>IFERROR(Y382*I382/H382,"0")</f>
        <v>46.500000000000007</v>
      </c>
      <c r="BO382" s="64">
        <f>IFERROR(1/J382*(X382/H382),"0")</f>
        <v>6.9185000691850018E-2</v>
      </c>
      <c r="BP382" s="64">
        <f>IFERROR(1/J382*(Y382/H382),"0")</f>
        <v>7.575757575757576E-2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9.1324200913242013</v>
      </c>
      <c r="Y383" s="577">
        <f>IFERROR(Y382/H382,"0")</f>
        <v>10</v>
      </c>
      <c r="Z383" s="577">
        <f>IFERROR(IF(Z382="",0,Z382),"0")</f>
        <v>9.0200000000000002E-2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40</v>
      </c>
      <c r="Y384" s="577">
        <f>IFERROR(SUM(Y382:Y382),"0")</f>
        <v>43.8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1000</v>
      </c>
      <c r="Y386" s="576">
        <f>IFERROR(IF(X386="",0,CEILING((X386/$H386),1)*$H386),"")</f>
        <v>1008</v>
      </c>
      <c r="Z386" s="36">
        <f>IFERROR(IF(Y386=0,"",ROUNDUP(Y386/H386,0)*0.01898),"")</f>
        <v>2.1257600000000001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1057.6666666666667</v>
      </c>
      <c r="BN386" s="64">
        <f>IFERROR(Y386*I386/H386,"0")</f>
        <v>1066.1279999999999</v>
      </c>
      <c r="BO386" s="64">
        <f>IFERROR(1/J386*(X386/H386),"0")</f>
        <v>1.7361111111111112</v>
      </c>
      <c r="BP386" s="64">
        <f>IFERROR(1/J386*(Y386/H386),"0")</f>
        <v>1.75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120</v>
      </c>
      <c r="Y387" s="576">
        <f>IFERROR(IF(X387="",0,CEILING((X387/$H387),1)*$H387),"")</f>
        <v>120</v>
      </c>
      <c r="Z387" s="36">
        <f>IFERROR(IF(Y387=0,"",ROUNDUP(Y387/H387,0)*0.00651),"")</f>
        <v>0.32550000000000001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133.20000000000002</v>
      </c>
      <c r="BN387" s="64">
        <f>IFERROR(Y387*I387/H387,"0")</f>
        <v>133.20000000000002</v>
      </c>
      <c r="BO387" s="64">
        <f>IFERROR(1/J387*(X387/H387),"0")</f>
        <v>0.27472527472527475</v>
      </c>
      <c r="BP387" s="64">
        <f>IFERROR(1/J387*(Y387/H387),"0")</f>
        <v>0.27472527472527475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161.11111111111111</v>
      </c>
      <c r="Y388" s="577">
        <f>IFERROR(Y386/H386,"0")+IFERROR(Y387/H387,"0")</f>
        <v>162</v>
      </c>
      <c r="Z388" s="577">
        <f>IFERROR(IF(Z386="",0,Z386),"0")+IFERROR(IF(Z387="",0,Z387),"0")</f>
        <v>2.45126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1120</v>
      </c>
      <c r="Y389" s="577">
        <f>IFERROR(SUM(Y386:Y387),"0")</f>
        <v>1128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10</v>
      </c>
      <c r="Y397" s="576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10.5</v>
      </c>
      <c r="Y402" s="576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6.8518518518518512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4.3139999999999998E-2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20.5</v>
      </c>
      <c r="Y408" s="577">
        <f>IFERROR(SUM(Y397:Y406),"0")</f>
        <v>21.3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20</v>
      </c>
      <c r="Y440" s="576">
        <f t="shared" ref="Y440:Y452" si="69">IFERROR(IF(X440="",0,CEILING((X440/$H440),1)*$H440),"")</f>
        <v>21.12</v>
      </c>
      <c r="Z440" s="36">
        <f t="shared" ref="Z440:Z445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21.363636363636363</v>
      </c>
      <c r="BN440" s="64">
        <f t="shared" ref="BN440:BN452" si="72">IFERROR(Y440*I440/H440,"0")</f>
        <v>22.56</v>
      </c>
      <c r="BO440" s="64">
        <f t="shared" ref="BO440:BO452" si="73">IFERROR(1/J440*(X440/H440),"0")</f>
        <v>3.6421911421911424E-2</v>
      </c>
      <c r="BP440" s="64">
        <f t="shared" ref="BP440:BP452" si="74">IFERROR(1/J440*(Y440/H440),"0")</f>
        <v>3.8461538461538464E-2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10</v>
      </c>
      <c r="Y444" s="576">
        <f t="shared" si="69"/>
        <v>10.56</v>
      </c>
      <c r="Z444" s="36">
        <f t="shared" si="70"/>
        <v>2.392E-2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10.681818181818182</v>
      </c>
      <c r="BN444" s="64">
        <f t="shared" si="72"/>
        <v>11.28</v>
      </c>
      <c r="BO444" s="64">
        <f t="shared" si="73"/>
        <v>1.8210955710955712E-2</v>
      </c>
      <c r="BP444" s="64">
        <f t="shared" si="74"/>
        <v>1.9230769230769232E-2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5.6818181818181817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7.1760000000000004E-2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30</v>
      </c>
      <c r="Y454" s="577">
        <f>IFERROR(SUM(Y440:Y452),"0")</f>
        <v>31.68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20</v>
      </c>
      <c r="Y456" s="576">
        <f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21.363636363636363</v>
      </c>
      <c r="BN456" s="64">
        <f>IFERROR(Y456*I456/H456,"0")</f>
        <v>22.56</v>
      </c>
      <c r="BO456" s="64">
        <f>IFERROR(1/J456*(X456/H456),"0")</f>
        <v>3.6421911421911424E-2</v>
      </c>
      <c r="BP456" s="64">
        <f>IFERROR(1/J456*(Y456/H456),"0")</f>
        <v>3.8461538461538464E-2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3.7878787878787876</v>
      </c>
      <c r="Y459" s="577">
        <f>IFERROR(Y456/H456,"0")+IFERROR(Y457/H457,"0")+IFERROR(Y458/H458,"0")</f>
        <v>4</v>
      </c>
      <c r="Z459" s="577">
        <f>IFERROR(IF(Z456="",0,Z456),"0")+IFERROR(IF(Z457="",0,Z457),"0")+IFERROR(IF(Z458="",0,Z458),"0")</f>
        <v>4.7840000000000001E-2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20</v>
      </c>
      <c r="Y460" s="577">
        <f>IFERROR(SUM(Y456:Y458),"0")</f>
        <v>21.12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20</v>
      </c>
      <c r="Y462" s="576">
        <f t="shared" ref="Y462:Y468" si="75">IFERROR(IF(X462="",0,CEILING((X462/$H462),1)*$H462),"")</f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21.363636363636363</v>
      </c>
      <c r="BN462" s="64">
        <f t="shared" ref="BN462:BN468" si="77">IFERROR(Y462*I462/H462,"0")</f>
        <v>22.56</v>
      </c>
      <c r="BO462" s="64">
        <f t="shared" ref="BO462:BO468" si="78">IFERROR(1/J462*(X462/H462),"0")</f>
        <v>3.6421911421911424E-2</v>
      </c>
      <c r="BP462" s="64">
        <f t="shared" ref="BP462:BP468" si="79">IFERROR(1/J462*(Y462/H462),"0")</f>
        <v>3.8461538461538464E-2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10</v>
      </c>
      <c r="Y463" s="576">
        <f t="shared" si="75"/>
        <v>10.56</v>
      </c>
      <c r="Z463" s="36">
        <f>IFERROR(IF(Y463=0,"",ROUNDUP(Y463/H463,0)*0.01196),"")</f>
        <v>2.392E-2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10.681818181818182</v>
      </c>
      <c r="BN463" s="64">
        <f t="shared" si="77"/>
        <v>11.28</v>
      </c>
      <c r="BO463" s="64">
        <f t="shared" si="78"/>
        <v>1.8210955710955712E-2</v>
      </c>
      <c r="BP463" s="64">
        <f t="shared" si="79"/>
        <v>1.9230769230769232E-2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10</v>
      </c>
      <c r="Y464" s="576">
        <f t="shared" si="75"/>
        <v>10.56</v>
      </c>
      <c r="Z464" s="36">
        <f>IFERROR(IF(Y464=0,"",ROUNDUP(Y464/H464,0)*0.01196),"")</f>
        <v>2.392E-2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10.681818181818182</v>
      </c>
      <c r="BN464" s="64">
        <f t="shared" si="77"/>
        <v>11.28</v>
      </c>
      <c r="BO464" s="64">
        <f t="shared" si="78"/>
        <v>1.8210955710955712E-2</v>
      </c>
      <c r="BP464" s="64">
        <f t="shared" si="79"/>
        <v>1.9230769230769232E-2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7.5757575757575752</v>
      </c>
      <c r="Y469" s="577">
        <f>IFERROR(Y462/H462,"0")+IFERROR(Y463/H463,"0")+IFERROR(Y464/H464,"0")+IFERROR(Y465/H465,"0")+IFERROR(Y466/H466,"0")+IFERROR(Y467/H467,"0")+IFERROR(Y468/H468,"0")</f>
        <v>8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9.5680000000000001E-2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40</v>
      </c>
      <c r="Y470" s="577">
        <f>IFERROR(SUM(Y462:Y468),"0")</f>
        <v>42.24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4226.6000000000004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4341.9600000000009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4443.5631391407915</v>
      </c>
      <c r="Y515" s="577">
        <f>IFERROR(SUM(BN22:BN511),"0")</f>
        <v>4564.2809999999999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7</v>
      </c>
      <c r="Y516" s="38">
        <f>ROUNDUP(SUM(BP22:BP511),0)</f>
        <v>8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4618.5631391407915</v>
      </c>
      <c r="Y517" s="577">
        <f>GrossWeightTotalR+PalletQtyTotalR*25</f>
        <v>4764.2809999999999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567.94103431660494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583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8.4903200000000005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231.20000000000002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484.40000000000003</v>
      </c>
      <c r="E524" s="46">
        <f>IFERROR(Y89*1,"0")+IFERROR(Y90*1,"0")+IFERROR(Y91*1,"0")+IFERROR(Y95*1,"0")+IFERROR(Y96*1,"0")+IFERROR(Y97*1,"0")+IFERROR(Y98*1,"0")+IFERROR(Y99*1,"0")+IFERROR(Y100*1,"0")</f>
        <v>343.8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253.8</v>
      </c>
      <c r="G524" s="46">
        <f>IFERROR(Y132*1,"0")+IFERROR(Y133*1,"0")+IFERROR(Y137*1,"0")+IFERROR(Y138*1,"0")+IFERROR(Y142*1,"0")+IFERROR(Y143*1,"0")</f>
        <v>17.520000000000003</v>
      </c>
      <c r="H524" s="46">
        <f>IFERROR(Y148*1,"0")+IFERROR(Y152*1,"0")+IFERROR(Y153*1,"0")+IFERROR(Y154*1,"0")</f>
        <v>93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21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118.80000000000001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267.89999999999998</v>
      </c>
      <c r="S524" s="46">
        <f>IFERROR(Y342*1,"0")+IFERROR(Y343*1,"0")+IFERROR(Y344*1,"0")</f>
        <v>21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735</v>
      </c>
      <c r="U524" s="46">
        <f>IFERROR(Y375*1,"0")+IFERROR(Y376*1,"0")+IFERROR(Y377*1,"0")+IFERROR(Y378*1,"0")+IFERROR(Y382*1,"0")+IFERROR(Y386*1,"0")+IFERROR(Y387*1,"0")+IFERROR(Y391*1,"0")</f>
        <v>1638.2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21.3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95.04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2025-06-17T06:56:36Z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