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01B23A8-3839-4171-B9ED-E6B7C23F3F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Y491" i="1" s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Y470" i="1" s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Y454" i="1" s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O423" i="1"/>
  <c r="BM423" i="1"/>
  <c r="Z423" i="1"/>
  <c r="Y423" i="1"/>
  <c r="BP423" i="1" s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Y426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W524" i="1" s="1"/>
  <c r="P416" i="1"/>
  <c r="X413" i="1"/>
  <c r="X412" i="1"/>
  <c r="BO411" i="1"/>
  <c r="BM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8" i="1" s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Y357" i="1" s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Y301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4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4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4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8" i="1" s="1"/>
  <c r="BO22" i="1"/>
  <c r="X516" i="1" s="1"/>
  <c r="BM22" i="1"/>
  <c r="X515" i="1" s="1"/>
  <c r="X517" i="1" s="1"/>
  <c r="Y22" i="1"/>
  <c r="B524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BP274" i="1"/>
  <c r="BN274" i="1"/>
  <c r="Y276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4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4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4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L524" i="1"/>
  <c r="Z257" i="1"/>
  <c r="Z261" i="1" s="1"/>
  <c r="BN257" i="1"/>
  <c r="Z259" i="1"/>
  <c r="BN259" i="1"/>
  <c r="Y262" i="1"/>
  <c r="M524" i="1"/>
  <c r="Z266" i="1"/>
  <c r="Z269" i="1" s="1"/>
  <c r="BN266" i="1"/>
  <c r="Y270" i="1"/>
  <c r="O524" i="1"/>
  <c r="Y277" i="1"/>
  <c r="Z274" i="1"/>
  <c r="Z276" i="1" s="1"/>
  <c r="Z425" i="1"/>
  <c r="Y311" i="1"/>
  <c r="Y319" i="1"/>
  <c r="Y325" i="1"/>
  <c r="Y332" i="1"/>
  <c r="Y338" i="1"/>
  <c r="Y345" i="1"/>
  <c r="Y363" i="1"/>
  <c r="Y367" i="1"/>
  <c r="Y380" i="1"/>
  <c r="Y384" i="1"/>
  <c r="Y388" i="1"/>
  <c r="Z411" i="1"/>
  <c r="BN411" i="1"/>
  <c r="Y412" i="1"/>
  <c r="Z416" i="1"/>
  <c r="Z418" i="1" s="1"/>
  <c r="BN416" i="1"/>
  <c r="BP416" i="1"/>
  <c r="Y419" i="1"/>
  <c r="Z422" i="1"/>
  <c r="BN422" i="1"/>
  <c r="Z424" i="1"/>
  <c r="BN424" i="1"/>
  <c r="Y425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2" i="1"/>
  <c r="BN442" i="1"/>
  <c r="Z444" i="1"/>
  <c r="BN444" i="1"/>
  <c r="Z446" i="1"/>
  <c r="BN446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Q524" i="1"/>
  <c r="U524" i="1"/>
  <c r="Y524" i="1"/>
  <c r="Y282" i="1"/>
  <c r="R524" i="1"/>
  <c r="Z295" i="1"/>
  <c r="Z300" i="1" s="1"/>
  <c r="BN295" i="1"/>
  <c r="Z297" i="1"/>
  <c r="BN297" i="1"/>
  <c r="Z299" i="1"/>
  <c r="BN299" i="1"/>
  <c r="Y300" i="1"/>
  <c r="Z303" i="1"/>
  <c r="Z310" i="1" s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Z324" i="1" s="1"/>
  <c r="BN321" i="1"/>
  <c r="BP321" i="1"/>
  <c r="Z323" i="1"/>
  <c r="BN323" i="1"/>
  <c r="Z330" i="1"/>
  <c r="Z332" i="1" s="1"/>
  <c r="BN330" i="1"/>
  <c r="Z336" i="1"/>
  <c r="Z338" i="1" s="1"/>
  <c r="BN336" i="1"/>
  <c r="Z343" i="1"/>
  <c r="Z345" i="1" s="1"/>
  <c r="BN343" i="1"/>
  <c r="Y346" i="1"/>
  <c r="T524" i="1"/>
  <c r="Z351" i="1"/>
  <c r="Z357" i="1" s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Z376" i="1"/>
  <c r="Z379" i="1" s="1"/>
  <c r="BN376" i="1"/>
  <c r="Z378" i="1"/>
  <c r="BN378" i="1"/>
  <c r="Z382" i="1"/>
  <c r="Z383" i="1" s="1"/>
  <c r="BN382" i="1"/>
  <c r="BP382" i="1"/>
  <c r="Z386" i="1"/>
  <c r="Z388" i="1" s="1"/>
  <c r="BN386" i="1"/>
  <c r="BP386" i="1"/>
  <c r="V524" i="1"/>
  <c r="Z398" i="1"/>
  <c r="Z407" i="1" s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Y418" i="1"/>
  <c r="BN423" i="1"/>
  <c r="Y431" i="1"/>
  <c r="Z524" i="1"/>
  <c r="Y453" i="1"/>
  <c r="Z441" i="1"/>
  <c r="BN441" i="1"/>
  <c r="Z443" i="1"/>
  <c r="BN443" i="1"/>
  <c r="Z445" i="1"/>
  <c r="BN445" i="1"/>
  <c r="Z447" i="1"/>
  <c r="BN447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Z490" i="1" s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453" i="1" l="1"/>
  <c r="Y516" i="1"/>
  <c r="Y514" i="1"/>
  <c r="Z469" i="1"/>
  <c r="Z318" i="1"/>
  <c r="Z500" i="1"/>
  <c r="Z475" i="1"/>
  <c r="Z459" i="1"/>
  <c r="Z205" i="1"/>
  <c r="Z179" i="1"/>
  <c r="Z155" i="1"/>
  <c r="Z115" i="1"/>
  <c r="Z32" i="1"/>
  <c r="Z519" i="1" s="1"/>
  <c r="Y518" i="1"/>
  <c r="Y515" i="1"/>
  <c r="Y517" i="1" s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<sst xmlns="http://schemas.openxmlformats.org/spreadsheetml/2006/main" count="2310" uniqueCount="817">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</sst>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7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0</v>
      </c>
      <c r="Y44" s="577">
        <f>IFERROR(Y41/H41,"0")+IFERROR(Y42/H42,"0")+IFERROR(Y43/H43,"0")</f>
        <v>0</v>
      </c>
      <c r="Z44" s="577">
        <f>IFERROR(IF(Z41="",0,Z41),"0")+IFERROR(IF(Z42="",0,Z42),"0")+IFERROR(IF(Z43="",0,Z43),"0")</f>
        <v>0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0</v>
      </c>
      <c r="Y45" s="577">
        <f>IFERROR(SUM(Y41:Y43),"0")</f>
        <v>0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50</v>
      </c>
      <c r="Y53" s="576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4.6296296296296298</v>
      </c>
      <c r="Y58" s="577">
        <f>IFERROR(Y52/H52,"0")+IFERROR(Y53/H53,"0")+IFERROR(Y54/H54,"0")+IFERROR(Y55/H55,"0")+IFERROR(Y56/H56,"0")+IFERROR(Y57/H57,"0")</f>
        <v>5</v>
      </c>
      <c r="Z58" s="577">
        <f>IFERROR(IF(Z52="",0,Z52),"0")+IFERROR(IF(Z53="",0,Z53),"0")+IFERROR(IF(Z54="",0,Z54),"0")+IFERROR(IF(Z55="",0,Z55),"0")+IFERROR(IF(Z56="",0,Z56),"0")+IFERROR(IF(Z57="",0,Z57),"0")</f>
        <v>9.4899999999999998E-2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50</v>
      </c>
      <c r="Y59" s="577">
        <f>IFERROR(SUM(Y52:Y57),"0")</f>
        <v>54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150</v>
      </c>
      <c r="Y118" s="576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159.49999999999997</v>
      </c>
      <c r="BN118" s="64">
        <f>IFERROR(Y118*I118/H118,"0")</f>
        <v>163.64700000000002</v>
      </c>
      <c r="BO118" s="64">
        <f>IFERROR(1/J118*(X118/H118),"0")</f>
        <v>0.28935185185185186</v>
      </c>
      <c r="BP118" s="64">
        <f>IFERROR(1/J118*(Y118/H118),"0")</f>
        <v>0.296875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18.518518518518519</v>
      </c>
      <c r="Y123" s="577">
        <f>IFERROR(Y118/H118,"0")+IFERROR(Y119/H119,"0")+IFERROR(Y120/H120,"0")+IFERROR(Y121/H121,"0")+IFERROR(Y122/H122,"0")</f>
        <v>19</v>
      </c>
      <c r="Z123" s="577">
        <f>IFERROR(IF(Z118="",0,Z118),"0")+IFERROR(IF(Z119="",0,Z119),"0")+IFERROR(IF(Z120="",0,Z120),"0")+IFERROR(IF(Z121="",0,Z121),"0")+IFERROR(IF(Z122="",0,Z122),"0")</f>
        <v>0.36062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150</v>
      </c>
      <c r="Y124" s="577">
        <f>IFERROR(SUM(Y118:Y122),"0")</f>
        <v>153.9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300</v>
      </c>
      <c r="Y350" s="576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100</v>
      </c>
      <c r="Y351" s="576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300</v>
      </c>
      <c r="Y353" s="576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46.666666666666671</v>
      </c>
      <c r="Y357" s="577">
        <f>IFERROR(Y350/H350,"0")+IFERROR(Y351/H351,"0")+IFERROR(Y352/H352,"0")+IFERROR(Y353/H353,"0")+IFERROR(Y354/H354,"0")+IFERROR(Y355/H355,"0")+IFERROR(Y356/H356,"0")</f>
        <v>47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1.0222499999999999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700</v>
      </c>
      <c r="Y358" s="577">
        <f>IFERROR(SUM(Y350:Y356),"0")</f>
        <v>705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300</v>
      </c>
      <c r="Y360" s="576">
        <f>IFERROR(IF(X360="",0,CEILING((X360/$H360),1)*$H360),"")</f>
        <v>300</v>
      </c>
      <c r="Z360" s="36">
        <f>IFERROR(IF(Y360=0,"",ROUNDUP(Y360/H360,0)*0.02175),"")</f>
        <v>0.43499999999999994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309.60000000000002</v>
      </c>
      <c r="BN360" s="64">
        <f>IFERROR(Y360*I360/H360,"0")</f>
        <v>309.60000000000002</v>
      </c>
      <c r="BO360" s="64">
        <f>IFERROR(1/J360*(X360/H360),"0")</f>
        <v>0.41666666666666663</v>
      </c>
      <c r="BP360" s="64">
        <f>IFERROR(1/J360*(Y360/H360),"0")</f>
        <v>0.41666666666666663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20</v>
      </c>
      <c r="Y362" s="577">
        <f>IFERROR(Y360/H360,"0")+IFERROR(Y361/H361,"0")</f>
        <v>20</v>
      </c>
      <c r="Z362" s="577">
        <f>IFERROR(IF(Z360="",0,Z360),"0")+IFERROR(IF(Z361="",0,Z361),"0")</f>
        <v>0.43499999999999994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300</v>
      </c>
      <c r="Y363" s="577">
        <f>IFERROR(SUM(Y360:Y361),"0")</f>
        <v>300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320</v>
      </c>
      <c r="Y386" s="576">
        <f>IFERROR(IF(X386="",0,CEILING((X386/$H386),1)*$H386),"")</f>
        <v>324</v>
      </c>
      <c r="Z386" s="36">
        <f>IFERROR(IF(Y386=0,"",ROUNDUP(Y386/H386,0)*0.01898),"")</f>
        <v>0.68328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338.45333333333332</v>
      </c>
      <c r="BN386" s="64">
        <f>IFERROR(Y386*I386/H386,"0")</f>
        <v>342.68399999999997</v>
      </c>
      <c r="BO386" s="64">
        <f>IFERROR(1/J386*(X386/H386),"0")</f>
        <v>0.55555555555555558</v>
      </c>
      <c r="BP386" s="64">
        <f>IFERROR(1/J386*(Y386/H386),"0")</f>
        <v>0.5625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35.555555555555557</v>
      </c>
      <c r="Y388" s="577">
        <f>IFERROR(Y386/H386,"0")+IFERROR(Y387/H387,"0")</f>
        <v>36</v>
      </c>
      <c r="Z388" s="577">
        <f>IFERROR(IF(Z386="",0,Z386),"0")+IFERROR(IF(Z387="",0,Z387),"0")</f>
        <v>0.68328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320</v>
      </c>
      <c r="Y389" s="577">
        <f>IFERROR(SUM(Y386:Y387),"0")</f>
        <v>324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270</v>
      </c>
      <c r="Y442" s="576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400</v>
      </c>
      <c r="Y444" s="576">
        <f t="shared" si="69"/>
        <v>401.28000000000003</v>
      </c>
      <c r="Z444" s="36">
        <f t="shared" si="70"/>
        <v>0.90895999999999999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427.27272727272725</v>
      </c>
      <c r="BN444" s="64">
        <f t="shared" si="72"/>
        <v>428.64</v>
      </c>
      <c r="BO444" s="64">
        <f t="shared" si="73"/>
        <v>0.72843822843822836</v>
      </c>
      <c r="BP444" s="64">
        <f t="shared" si="74"/>
        <v>0.73076923076923084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126.89393939393938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128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1.53088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670</v>
      </c>
      <c r="Y454" s="577">
        <f>IFERROR(SUM(Y440:Y452),"0")</f>
        <v>675.84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250</v>
      </c>
      <c r="Y456" s="576">
        <f>IFERROR(IF(X456="",0,CEILING((X456/$H456),1)*$H456),"")</f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267.04545454545456</v>
      </c>
      <c r="BN456" s="64">
        <f>IFERROR(Y456*I456/H456,"0")</f>
        <v>270.71999999999997</v>
      </c>
      <c r="BO456" s="64">
        <f>IFERROR(1/J456*(X456/H456),"0")</f>
        <v>0.45527389277389274</v>
      </c>
      <c r="BP456" s="64">
        <f>IFERROR(1/J456*(Y456/H456),"0")</f>
        <v>0.46153846153846156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47.348484848484844</v>
      </c>
      <c r="Y459" s="577">
        <f>IFERROR(Y456/H456,"0")+IFERROR(Y457/H457,"0")+IFERROR(Y458/H458,"0")</f>
        <v>48</v>
      </c>
      <c r="Z459" s="577">
        <f>IFERROR(IF(Z456="",0,Z456),"0")+IFERROR(IF(Z457="",0,Z457),"0")+IFERROR(IF(Z458="",0,Z458),"0")</f>
        <v>0.57408000000000003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250</v>
      </c>
      <c r="Y460" s="577">
        <f>IFERROR(SUM(Y456:Y458),"0")</f>
        <v>253.44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50</v>
      </c>
      <c r="Y462" s="576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150</v>
      </c>
      <c r="Y464" s="576">
        <f t="shared" si="75"/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160.22727272727272</v>
      </c>
      <c r="BN464" s="64">
        <f t="shared" si="77"/>
        <v>163.56</v>
      </c>
      <c r="BO464" s="64">
        <f t="shared" si="78"/>
        <v>0.27316433566433568</v>
      </c>
      <c r="BP464" s="64">
        <f t="shared" si="79"/>
        <v>0.27884615384615385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37.878787878787875</v>
      </c>
      <c r="Y469" s="577">
        <f>IFERROR(Y462/H462,"0")+IFERROR(Y463/H463,"0")+IFERROR(Y464/H464,"0")+IFERROR(Y465/H465,"0")+IFERROR(Y466/H466,"0")+IFERROR(Y467/H467,"0")+IFERROR(Y468/H468,"0")</f>
        <v>39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0.46643999999999997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200</v>
      </c>
      <c r="Y470" s="577">
        <f>IFERROR(SUM(Y462:Y468),"0")</f>
        <v>205.92000000000002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2640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2672.1000000000004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2778.3308585858586</v>
      </c>
      <c r="Y515" s="577">
        <f>IFERROR(SUM(BN22:BN511),"0")</f>
        <v>2812.2659999999996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5</v>
      </c>
      <c r="Y516" s="38">
        <f>ROUNDUP(SUM(BP22:BP511),0)</f>
        <v>5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2903.3308585858586</v>
      </c>
      <c r="Y517" s="577">
        <f>GrossWeightTotalR+PalletQtyTotalR*25</f>
        <v>2937.2659999999996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337.49158249158245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342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5.1674500000000005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1005</v>
      </c>
      <c r="U524" s="46">
        <f>IFERROR(Y375*1,"0")+IFERROR(Y376*1,"0")+IFERROR(Y377*1,"0")+IFERROR(Y378*1,"0")+IFERROR(Y382*1,"0")+IFERROR(Y386*1,"0")+IFERROR(Y387*1,"0")+IFERROR(Y391*1,"0")</f>
        <v>324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1135.1999999999998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