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И Краснодар\17,06,25 Пушкарный\"/>
    </mc:Choice>
  </mc:AlternateContent>
  <xr:revisionPtr revIDLastSave="0" documentId="13_ncr:1_{AA7C9036-DC29-41C3-9C74-34E8B2CDEF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O493" i="2"/>
  <c r="BM493" i="2"/>
  <c r="Y493" i="2"/>
  <c r="Z493" i="2" s="1"/>
  <c r="X491" i="2"/>
  <c r="X490" i="2"/>
  <c r="BO489" i="2"/>
  <c r="BM489" i="2"/>
  <c r="Y489" i="2"/>
  <c r="BP489" i="2" s="1"/>
  <c r="BO488" i="2"/>
  <c r="BM488" i="2"/>
  <c r="Y488" i="2"/>
  <c r="Z488" i="2" s="1"/>
  <c r="BO487" i="2"/>
  <c r="BM487" i="2"/>
  <c r="Y487" i="2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N481" i="2" s="1"/>
  <c r="BO480" i="2"/>
  <c r="BM480" i="2"/>
  <c r="Y480" i="2"/>
  <c r="X476" i="2"/>
  <c r="X475" i="2"/>
  <c r="BO474" i="2"/>
  <c r="BM474" i="2"/>
  <c r="Y474" i="2"/>
  <c r="BP474" i="2" s="1"/>
  <c r="P474" i="2"/>
  <c r="BO473" i="2"/>
  <c r="BM473" i="2"/>
  <c r="Y473" i="2"/>
  <c r="Z473" i="2" s="1"/>
  <c r="P473" i="2"/>
  <c r="BO472" i="2"/>
  <c r="BM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P466" i="2"/>
  <c r="BO465" i="2"/>
  <c r="BM465" i="2"/>
  <c r="Z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Z463" i="2" s="1"/>
  <c r="P463" i="2"/>
  <c r="BO462" i="2"/>
  <c r="BM462" i="2"/>
  <c r="Y462" i="2"/>
  <c r="BN462" i="2" s="1"/>
  <c r="P462" i="2"/>
  <c r="X460" i="2"/>
  <c r="X459" i="2"/>
  <c r="BO458" i="2"/>
  <c r="BM458" i="2"/>
  <c r="Y458" i="2"/>
  <c r="Z458" i="2" s="1"/>
  <c r="P458" i="2"/>
  <c r="BO457" i="2"/>
  <c r="BM457" i="2"/>
  <c r="Z457" i="2"/>
  <c r="Y457" i="2"/>
  <c r="BN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Y449" i="2"/>
  <c r="BN449" i="2" s="1"/>
  <c r="P449" i="2"/>
  <c r="BO448" i="2"/>
  <c r="BM448" i="2"/>
  <c r="Y448" i="2"/>
  <c r="Z448" i="2" s="1"/>
  <c r="P448" i="2"/>
  <c r="BO447" i="2"/>
  <c r="BM447" i="2"/>
  <c r="Z447" i="2"/>
  <c r="Y447" i="2"/>
  <c r="BN447" i="2" s="1"/>
  <c r="P447" i="2"/>
  <c r="BO446" i="2"/>
  <c r="BN446" i="2"/>
  <c r="BM446" i="2"/>
  <c r="Z446" i="2"/>
  <c r="Y446" i="2"/>
  <c r="BP446" i="2" s="1"/>
  <c r="P446" i="2"/>
  <c r="BO445" i="2"/>
  <c r="BM445" i="2"/>
  <c r="Y445" i="2"/>
  <c r="P445" i="2"/>
  <c r="BO444" i="2"/>
  <c r="BM444" i="2"/>
  <c r="Y444" i="2"/>
  <c r="BP444" i="2" s="1"/>
  <c r="P444" i="2"/>
  <c r="BO443" i="2"/>
  <c r="BM443" i="2"/>
  <c r="Y443" i="2"/>
  <c r="P443" i="2"/>
  <c r="BO442" i="2"/>
  <c r="BM442" i="2"/>
  <c r="Y442" i="2"/>
  <c r="BN442" i="2" s="1"/>
  <c r="P442" i="2"/>
  <c r="BO441" i="2"/>
  <c r="BM441" i="2"/>
  <c r="Y441" i="2"/>
  <c r="BP441" i="2" s="1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X524" i="2" s="1"/>
  <c r="P429" i="2"/>
  <c r="X426" i="2"/>
  <c r="X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M422" i="2"/>
  <c r="Y422" i="2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P416" i="2"/>
  <c r="BO416" i="2"/>
  <c r="BM416" i="2"/>
  <c r="Y416" i="2"/>
  <c r="BN416" i="2" s="1"/>
  <c r="P416" i="2"/>
  <c r="X413" i="2"/>
  <c r="X412" i="2"/>
  <c r="BO411" i="2"/>
  <c r="BM411" i="2"/>
  <c r="Y411" i="2"/>
  <c r="Z411" i="2" s="1"/>
  <c r="P411" i="2"/>
  <c r="BO410" i="2"/>
  <c r="BM410" i="2"/>
  <c r="Y410" i="2"/>
  <c r="BN410" i="2" s="1"/>
  <c r="P410" i="2"/>
  <c r="X408" i="2"/>
  <c r="X407" i="2"/>
  <c r="BO406" i="2"/>
  <c r="BM406" i="2"/>
  <c r="Y406" i="2"/>
  <c r="Z406" i="2" s="1"/>
  <c r="P406" i="2"/>
  <c r="BO405" i="2"/>
  <c r="BM405" i="2"/>
  <c r="Y405" i="2"/>
  <c r="P405" i="2"/>
  <c r="BO404" i="2"/>
  <c r="BM404" i="2"/>
  <c r="Y404" i="2"/>
  <c r="BP404" i="2" s="1"/>
  <c r="P404" i="2"/>
  <c r="BO403" i="2"/>
  <c r="BM403" i="2"/>
  <c r="Y403" i="2"/>
  <c r="P403" i="2"/>
  <c r="BP402" i="2"/>
  <c r="BO402" i="2"/>
  <c r="BM402" i="2"/>
  <c r="Y402" i="2"/>
  <c r="BN402" i="2" s="1"/>
  <c r="P402" i="2"/>
  <c r="BO401" i="2"/>
  <c r="BM401" i="2"/>
  <c r="Y401" i="2"/>
  <c r="Z401" i="2" s="1"/>
  <c r="P401" i="2"/>
  <c r="BO400" i="2"/>
  <c r="BM400" i="2"/>
  <c r="Y400" i="2"/>
  <c r="BN400" i="2" s="1"/>
  <c r="P400" i="2"/>
  <c r="BO399" i="2"/>
  <c r="BM399" i="2"/>
  <c r="Y399" i="2"/>
  <c r="BP399" i="2" s="1"/>
  <c r="P399" i="2"/>
  <c r="BO398" i="2"/>
  <c r="BM398" i="2"/>
  <c r="Y398" i="2"/>
  <c r="P398" i="2"/>
  <c r="BO397" i="2"/>
  <c r="BM397" i="2"/>
  <c r="Y397" i="2"/>
  <c r="P397" i="2"/>
  <c r="X393" i="2"/>
  <c r="X392" i="2"/>
  <c r="BO391" i="2"/>
  <c r="BM391" i="2"/>
  <c r="Y391" i="2"/>
  <c r="BP391" i="2" s="1"/>
  <c r="P391" i="2"/>
  <c r="X389" i="2"/>
  <c r="X388" i="2"/>
  <c r="BO387" i="2"/>
  <c r="BM387" i="2"/>
  <c r="Y387" i="2"/>
  <c r="P387" i="2"/>
  <c r="BO386" i="2"/>
  <c r="BM386" i="2"/>
  <c r="Y386" i="2"/>
  <c r="Z386" i="2" s="1"/>
  <c r="P386" i="2"/>
  <c r="X384" i="2"/>
  <c r="X383" i="2"/>
  <c r="BO382" i="2"/>
  <c r="BM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P376" i="2"/>
  <c r="BO376" i="2"/>
  <c r="BM376" i="2"/>
  <c r="Y376" i="2"/>
  <c r="P376" i="2"/>
  <c r="BO375" i="2"/>
  <c r="BM375" i="2"/>
  <c r="Y375" i="2"/>
  <c r="P375" i="2"/>
  <c r="X372" i="2"/>
  <c r="X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X363" i="2"/>
  <c r="X362" i="2"/>
  <c r="BO361" i="2"/>
  <c r="BM361" i="2"/>
  <c r="Y361" i="2"/>
  <c r="BN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P355" i="2"/>
  <c r="BO355" i="2"/>
  <c r="BM355" i="2"/>
  <c r="Y355" i="2"/>
  <c r="BN355" i="2" s="1"/>
  <c r="P355" i="2"/>
  <c r="BO354" i="2"/>
  <c r="BM354" i="2"/>
  <c r="Y354" i="2"/>
  <c r="Z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BP350" i="2" s="1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Z342" i="2" s="1"/>
  <c r="P342" i="2"/>
  <c r="X339" i="2"/>
  <c r="X338" i="2"/>
  <c r="BO337" i="2"/>
  <c r="BM337" i="2"/>
  <c r="Z337" i="2"/>
  <c r="Y337" i="2"/>
  <c r="BP337" i="2" s="1"/>
  <c r="P337" i="2"/>
  <c r="BO336" i="2"/>
  <c r="BM336" i="2"/>
  <c r="Y336" i="2"/>
  <c r="Z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P330" i="2" s="1"/>
  <c r="P330" i="2"/>
  <c r="BO329" i="2"/>
  <c r="BM329" i="2"/>
  <c r="Y329" i="2"/>
  <c r="BO328" i="2"/>
  <c r="BN328" i="2"/>
  <c r="BM328" i="2"/>
  <c r="Z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BP322" i="2" s="1"/>
  <c r="P322" i="2"/>
  <c r="BO321" i="2"/>
  <c r="BM321" i="2"/>
  <c r="Y321" i="2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BO306" i="2"/>
  <c r="BM306" i="2"/>
  <c r="Y306" i="2"/>
  <c r="Z306" i="2" s="1"/>
  <c r="P306" i="2"/>
  <c r="BO305" i="2"/>
  <c r="BM305" i="2"/>
  <c r="Y305" i="2"/>
  <c r="BN305" i="2" s="1"/>
  <c r="P305" i="2"/>
  <c r="BO304" i="2"/>
  <c r="BM304" i="2"/>
  <c r="Y304" i="2"/>
  <c r="BP304" i="2" s="1"/>
  <c r="P304" i="2"/>
  <c r="BO303" i="2"/>
  <c r="BM303" i="2"/>
  <c r="Y303" i="2"/>
  <c r="BN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BO296" i="2"/>
  <c r="BM296" i="2"/>
  <c r="Y296" i="2"/>
  <c r="Z296" i="2" s="1"/>
  <c r="P296" i="2"/>
  <c r="BO295" i="2"/>
  <c r="BM295" i="2"/>
  <c r="Y295" i="2"/>
  <c r="BN295" i="2" s="1"/>
  <c r="P295" i="2"/>
  <c r="BO294" i="2"/>
  <c r="BN294" i="2"/>
  <c r="BM294" i="2"/>
  <c r="Z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BN284" i="2" s="1"/>
  <c r="P284" i="2"/>
  <c r="X282" i="2"/>
  <c r="X281" i="2"/>
  <c r="BO280" i="2"/>
  <c r="BM280" i="2"/>
  <c r="Y280" i="2"/>
  <c r="Y282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X270" i="2"/>
  <c r="X269" i="2"/>
  <c r="BO268" i="2"/>
  <c r="BM268" i="2"/>
  <c r="Y268" i="2"/>
  <c r="BP268" i="2" s="1"/>
  <c r="BO267" i="2"/>
  <c r="BN267" i="2"/>
  <c r="BM267" i="2"/>
  <c r="Z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X253" i="2"/>
  <c r="X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Z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Y252" i="2" s="1"/>
  <c r="P246" i="2"/>
  <c r="X244" i="2"/>
  <c r="X243" i="2"/>
  <c r="BO242" i="2"/>
  <c r="BM242" i="2"/>
  <c r="Y242" i="2"/>
  <c r="BP242" i="2" s="1"/>
  <c r="P242" i="2"/>
  <c r="BO241" i="2"/>
  <c r="BM241" i="2"/>
  <c r="Y241" i="2"/>
  <c r="BP241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P230" i="2"/>
  <c r="BO230" i="2"/>
  <c r="BN230" i="2"/>
  <c r="BM230" i="2"/>
  <c r="Z230" i="2"/>
  <c r="Y230" i="2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Y223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P214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Z208" i="2"/>
  <c r="Y208" i="2"/>
  <c r="P208" i="2"/>
  <c r="X206" i="2"/>
  <c r="X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BN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N187" i="2" s="1"/>
  <c r="P187" i="2"/>
  <c r="X184" i="2"/>
  <c r="X183" i="2"/>
  <c r="BO182" i="2"/>
  <c r="BM182" i="2"/>
  <c r="Y182" i="2"/>
  <c r="Y184" i="2" s="1"/>
  <c r="P182" i="2"/>
  <c r="X180" i="2"/>
  <c r="X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P171" i="2"/>
  <c r="BO171" i="2"/>
  <c r="BM171" i="2"/>
  <c r="Y171" i="2"/>
  <c r="BN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Y164" i="2"/>
  <c r="Z164" i="2" s="1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N154" i="2" s="1"/>
  <c r="P154" i="2"/>
  <c r="BO153" i="2"/>
  <c r="BM153" i="2"/>
  <c r="Y153" i="2"/>
  <c r="BP153" i="2" s="1"/>
  <c r="P153" i="2"/>
  <c r="BO152" i="2"/>
  <c r="BM152" i="2"/>
  <c r="Y152" i="2"/>
  <c r="P152" i="2"/>
  <c r="X150" i="2"/>
  <c r="X149" i="2"/>
  <c r="BO148" i="2"/>
  <c r="BM148" i="2"/>
  <c r="Y148" i="2"/>
  <c r="P148" i="2"/>
  <c r="X145" i="2"/>
  <c r="X144" i="2"/>
  <c r="BO143" i="2"/>
  <c r="BM143" i="2"/>
  <c r="Y143" i="2"/>
  <c r="BP143" i="2" s="1"/>
  <c r="P143" i="2"/>
  <c r="BP142" i="2"/>
  <c r="BO142" i="2"/>
  <c r="BN142" i="2"/>
  <c r="BM142" i="2"/>
  <c r="Z142" i="2"/>
  <c r="Y142" i="2"/>
  <c r="P142" i="2"/>
  <c r="X140" i="2"/>
  <c r="X139" i="2"/>
  <c r="BO138" i="2"/>
  <c r="BM138" i="2"/>
  <c r="Y138" i="2"/>
  <c r="P138" i="2"/>
  <c r="BO137" i="2"/>
  <c r="BM137" i="2"/>
  <c r="Y137" i="2"/>
  <c r="BP137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Z127" i="2"/>
  <c r="Y127" i="2"/>
  <c r="BP127" i="2" s="1"/>
  <c r="P127" i="2"/>
  <c r="BO126" i="2"/>
  <c r="BM126" i="2"/>
  <c r="Y126" i="2"/>
  <c r="Z126" i="2" s="1"/>
  <c r="P126" i="2"/>
  <c r="X124" i="2"/>
  <c r="X123" i="2"/>
  <c r="BO122" i="2"/>
  <c r="BM122" i="2"/>
  <c r="Y122" i="2"/>
  <c r="BP122" i="2" s="1"/>
  <c r="P122" i="2"/>
  <c r="BO121" i="2"/>
  <c r="BM121" i="2"/>
  <c r="Y121" i="2"/>
  <c r="BN121" i="2" s="1"/>
  <c r="P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P118" i="2" s="1"/>
  <c r="P118" i="2"/>
  <c r="X116" i="2"/>
  <c r="X115" i="2"/>
  <c r="BP114" i="2"/>
  <c r="BO114" i="2"/>
  <c r="BN114" i="2"/>
  <c r="BM114" i="2"/>
  <c r="Z114" i="2"/>
  <c r="Y114" i="2"/>
  <c r="P114" i="2"/>
  <c r="BO113" i="2"/>
  <c r="BM113" i="2"/>
  <c r="Y113" i="2"/>
  <c r="BN113" i="2" s="1"/>
  <c r="P113" i="2"/>
  <c r="BO112" i="2"/>
  <c r="BM112" i="2"/>
  <c r="Y112" i="2"/>
  <c r="Y116" i="2" s="1"/>
  <c r="P112" i="2"/>
  <c r="X110" i="2"/>
  <c r="X109" i="2"/>
  <c r="BO108" i="2"/>
  <c r="BM108" i="2"/>
  <c r="Y108" i="2"/>
  <c r="BN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09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P96" i="2" s="1"/>
  <c r="P96" i="2"/>
  <c r="BO95" i="2"/>
  <c r="BM95" i="2"/>
  <c r="Z95" i="2"/>
  <c r="Y95" i="2"/>
  <c r="BN95" i="2" s="1"/>
  <c r="X93" i="2"/>
  <c r="X92" i="2"/>
  <c r="BO91" i="2"/>
  <c r="BM91" i="2"/>
  <c r="Y91" i="2"/>
  <c r="BP91" i="2" s="1"/>
  <c r="P91" i="2"/>
  <c r="BO90" i="2"/>
  <c r="BM90" i="2"/>
  <c r="Z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BP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P35" i="2"/>
  <c r="BO35" i="2"/>
  <c r="BN35" i="2"/>
  <c r="BM35" i="2"/>
  <c r="Z35" i="2"/>
  <c r="Z36" i="2" s="1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H10" i="2"/>
  <c r="A9" i="2"/>
  <c r="F10" i="2" s="1"/>
  <c r="D7" i="2"/>
  <c r="Q6" i="2"/>
  <c r="P2" i="2"/>
  <c r="BN386" i="2" l="1"/>
  <c r="BP386" i="2"/>
  <c r="Z30" i="2"/>
  <c r="BN30" i="2"/>
  <c r="Y37" i="2"/>
  <c r="BP64" i="2"/>
  <c r="Z79" i="2"/>
  <c r="BN79" i="2"/>
  <c r="Z106" i="2"/>
  <c r="Z119" i="2"/>
  <c r="Y135" i="2"/>
  <c r="Z167" i="2"/>
  <c r="BN167" i="2"/>
  <c r="Z176" i="2"/>
  <c r="BN176" i="2"/>
  <c r="Z187" i="2"/>
  <c r="Z201" i="2"/>
  <c r="BN201" i="2"/>
  <c r="Z210" i="2"/>
  <c r="BN210" i="2"/>
  <c r="Z221" i="2"/>
  <c r="BN221" i="2"/>
  <c r="Y234" i="2"/>
  <c r="Z232" i="2"/>
  <c r="BN232" i="2"/>
  <c r="Z251" i="2"/>
  <c r="BN251" i="2"/>
  <c r="Z273" i="2"/>
  <c r="BN273" i="2"/>
  <c r="Z284" i="2"/>
  <c r="Z285" i="2" s="1"/>
  <c r="BN298" i="2"/>
  <c r="Z314" i="2"/>
  <c r="BN314" i="2"/>
  <c r="Z315" i="2"/>
  <c r="Z330" i="2"/>
  <c r="BN330" i="2"/>
  <c r="Z353" i="2"/>
  <c r="Z361" i="2"/>
  <c r="Z391" i="2"/>
  <c r="Z392" i="2" s="1"/>
  <c r="BN391" i="2"/>
  <c r="Z399" i="2"/>
  <c r="BN399" i="2"/>
  <c r="Z400" i="2"/>
  <c r="Z410" i="2"/>
  <c r="Z412" i="2" s="1"/>
  <c r="Z421" i="2"/>
  <c r="BN421" i="2"/>
  <c r="BP429" i="2"/>
  <c r="Y430" i="2"/>
  <c r="Z434" i="2"/>
  <c r="Z435" i="2" s="1"/>
  <c r="BN434" i="2"/>
  <c r="BP442" i="2"/>
  <c r="BP449" i="2"/>
  <c r="BP462" i="2"/>
  <c r="BP481" i="2"/>
  <c r="Y325" i="2"/>
  <c r="Y205" i="2"/>
  <c r="BN199" i="2"/>
  <c r="BP119" i="2"/>
  <c r="Z366" i="2"/>
  <c r="BN344" i="2"/>
  <c r="Z344" i="2"/>
  <c r="Z154" i="2"/>
  <c r="AA524" i="2"/>
  <c r="Z165" i="2"/>
  <c r="Z303" i="2"/>
  <c r="Y155" i="2"/>
  <c r="BN153" i="2"/>
  <c r="Z153" i="2"/>
  <c r="Y301" i="2"/>
  <c r="Z298" i="2"/>
  <c r="E524" i="2"/>
  <c r="Z57" i="2"/>
  <c r="BN352" i="2"/>
  <c r="Z352" i="2"/>
  <c r="Z295" i="2"/>
  <c r="X514" i="2"/>
  <c r="X516" i="2"/>
  <c r="Z456" i="2"/>
  <c r="Z459" i="2" s="1"/>
  <c r="BN456" i="2"/>
  <c r="BN31" i="2"/>
  <c r="BN56" i="2"/>
  <c r="Y72" i="2"/>
  <c r="BN89" i="2"/>
  <c r="BP97" i="2"/>
  <c r="BN98" i="2"/>
  <c r="BP98" i="2"/>
  <c r="BN105" i="2"/>
  <c r="BP108" i="2"/>
  <c r="Y139" i="2"/>
  <c r="Y179" i="2"/>
  <c r="Y183" i="2"/>
  <c r="Y222" i="2"/>
  <c r="Y233" i="2"/>
  <c r="Y290" i="2"/>
  <c r="BP305" i="2"/>
  <c r="BN306" i="2"/>
  <c r="BP306" i="2"/>
  <c r="Y319" i="2"/>
  <c r="BN323" i="2"/>
  <c r="Z323" i="2"/>
  <c r="BP329" i="2"/>
  <c r="BN329" i="2"/>
  <c r="Z329" i="2"/>
  <c r="BN342" i="2"/>
  <c r="BP342" i="2"/>
  <c r="BN343" i="2"/>
  <c r="BP343" i="2"/>
  <c r="BN351" i="2"/>
  <c r="Z351" i="2"/>
  <c r="BP356" i="2"/>
  <c r="BN356" i="2"/>
  <c r="Z356" i="2"/>
  <c r="BN360" i="2"/>
  <c r="BP365" i="2"/>
  <c r="BN365" i="2"/>
  <c r="Z365" i="2"/>
  <c r="Z367" i="2" s="1"/>
  <c r="BN377" i="2"/>
  <c r="BP377" i="2"/>
  <c r="BN378" i="2"/>
  <c r="BP378" i="2"/>
  <c r="Z388" i="2"/>
  <c r="BP387" i="2"/>
  <c r="BN387" i="2"/>
  <c r="Z387" i="2"/>
  <c r="BN398" i="2"/>
  <c r="Z398" i="2"/>
  <c r="BP403" i="2"/>
  <c r="BN403" i="2"/>
  <c r="Z403" i="2"/>
  <c r="BN405" i="2"/>
  <c r="BP405" i="2"/>
  <c r="BP417" i="2"/>
  <c r="BN417" i="2"/>
  <c r="Z417" i="2"/>
  <c r="BN424" i="2"/>
  <c r="Z424" i="2"/>
  <c r="BN440" i="2"/>
  <c r="Z440" i="2"/>
  <c r="BN463" i="2"/>
  <c r="BP463" i="2"/>
  <c r="BN464" i="2"/>
  <c r="BP466" i="2"/>
  <c r="BN466" i="2"/>
  <c r="Z466" i="2"/>
  <c r="BN467" i="2"/>
  <c r="Z467" i="2"/>
  <c r="BN480" i="2"/>
  <c r="BP480" i="2"/>
  <c r="Y484" i="2"/>
  <c r="Y491" i="2"/>
  <c r="BP487" i="2"/>
  <c r="X515" i="2"/>
  <c r="X518" i="2"/>
  <c r="Z26" i="2"/>
  <c r="BN26" i="2"/>
  <c r="BN29" i="2"/>
  <c r="BP29" i="2"/>
  <c r="Z41" i="2"/>
  <c r="BN41" i="2"/>
  <c r="BP43" i="2"/>
  <c r="Y44" i="2"/>
  <c r="Z47" i="2"/>
  <c r="Z48" i="2" s="1"/>
  <c r="BN47" i="2"/>
  <c r="BP54" i="2"/>
  <c r="Z61" i="2"/>
  <c r="BN61" i="2"/>
  <c r="BP61" i="2"/>
  <c r="Z68" i="2"/>
  <c r="Z70" i="2"/>
  <c r="BN70" i="2"/>
  <c r="Z74" i="2"/>
  <c r="BN74" i="2"/>
  <c r="Z78" i="2"/>
  <c r="Z84" i="2"/>
  <c r="BN84" i="2"/>
  <c r="Z91" i="2"/>
  <c r="BN91" i="2"/>
  <c r="Z96" i="2"/>
  <c r="BN96" i="2"/>
  <c r="Z97" i="2"/>
  <c r="Z100" i="2"/>
  <c r="BN100" i="2"/>
  <c r="Z107" i="2"/>
  <c r="BN107" i="2"/>
  <c r="Z108" i="2"/>
  <c r="BP113" i="2"/>
  <c r="Z118" i="2"/>
  <c r="BN118" i="2"/>
  <c r="Z120" i="2"/>
  <c r="BN120" i="2"/>
  <c r="Z128" i="2"/>
  <c r="Y129" i="2"/>
  <c r="BN132" i="2"/>
  <c r="BP132" i="2"/>
  <c r="Z137" i="2"/>
  <c r="BN137" i="2"/>
  <c r="Y140" i="2"/>
  <c r="BN138" i="2"/>
  <c r="Y145" i="2"/>
  <c r="Z143" i="2"/>
  <c r="Z144" i="2" s="1"/>
  <c r="BN143" i="2"/>
  <c r="Y144" i="2"/>
  <c r="H524" i="2"/>
  <c r="Y149" i="2"/>
  <c r="Z152" i="2"/>
  <c r="BP154" i="2"/>
  <c r="I524" i="2"/>
  <c r="Z166" i="2"/>
  <c r="BN166" i="2"/>
  <c r="Z168" i="2"/>
  <c r="BN168" i="2"/>
  <c r="Z172" i="2"/>
  <c r="BN172" i="2"/>
  <c r="Y180" i="2"/>
  <c r="Z177" i="2"/>
  <c r="Z179" i="2" s="1"/>
  <c r="BN177" i="2"/>
  <c r="Z188" i="2"/>
  <c r="Z189" i="2" s="1"/>
  <c r="BN188" i="2"/>
  <c r="Z198" i="2"/>
  <c r="Z200" i="2"/>
  <c r="BN200" i="2"/>
  <c r="BP204" i="2"/>
  <c r="Y218" i="2"/>
  <c r="Z209" i="2"/>
  <c r="BN209" i="2"/>
  <c r="Z211" i="2"/>
  <c r="BN211" i="2"/>
  <c r="Z215" i="2"/>
  <c r="BN215" i="2"/>
  <c r="BN216" i="2"/>
  <c r="Z220" i="2"/>
  <c r="Z222" i="2" s="1"/>
  <c r="BN220" i="2"/>
  <c r="BP220" i="2"/>
  <c r="Z229" i="2"/>
  <c r="Z231" i="2"/>
  <c r="BN231" i="2"/>
  <c r="Y238" i="2"/>
  <c r="Y243" i="2"/>
  <c r="Z246" i="2"/>
  <c r="BN246" i="2"/>
  <c r="Z250" i="2"/>
  <c r="BN250" i="2"/>
  <c r="Z256" i="2"/>
  <c r="BN256" i="2"/>
  <c r="Z260" i="2"/>
  <c r="BN265" i="2"/>
  <c r="BP265" i="2"/>
  <c r="Y270" i="2"/>
  <c r="Z268" i="2"/>
  <c r="BN268" i="2"/>
  <c r="Y276" i="2"/>
  <c r="Z280" i="2"/>
  <c r="Z281" i="2" s="1"/>
  <c r="BN280" i="2"/>
  <c r="BP295" i="2"/>
  <c r="BN296" i="2"/>
  <c r="BP296" i="2"/>
  <c r="Z304" i="2"/>
  <c r="BN304" i="2"/>
  <c r="Z305" i="2"/>
  <c r="Z308" i="2"/>
  <c r="BN308" i="2"/>
  <c r="Z313" i="2"/>
  <c r="BP315" i="2"/>
  <c r="BN316" i="2"/>
  <c r="BP316" i="2"/>
  <c r="Z321" i="2"/>
  <c r="BN321" i="2"/>
  <c r="BP321" i="2"/>
  <c r="BN322" i="2"/>
  <c r="BN331" i="2"/>
  <c r="Z331" i="2"/>
  <c r="BN370" i="2"/>
  <c r="Y371" i="2"/>
  <c r="BP370" i="2"/>
  <c r="Y379" i="2"/>
  <c r="BN375" i="2"/>
  <c r="Z375" i="2"/>
  <c r="BN376" i="2"/>
  <c r="Z376" i="2"/>
  <c r="Y380" i="2"/>
  <c r="Y384" i="2"/>
  <c r="Y383" i="2"/>
  <c r="BP382" i="2"/>
  <c r="BN382" i="2"/>
  <c r="Z382" i="2"/>
  <c r="Z383" i="2" s="1"/>
  <c r="Y426" i="2"/>
  <c r="BP422" i="2"/>
  <c r="BN422" i="2"/>
  <c r="Z422" i="2"/>
  <c r="Z425" i="2" s="1"/>
  <c r="BP443" i="2"/>
  <c r="BN443" i="2"/>
  <c r="Z443" i="2"/>
  <c r="BN445" i="2"/>
  <c r="Z445" i="2"/>
  <c r="BP450" i="2"/>
  <c r="BN450" i="2"/>
  <c r="Z450" i="2"/>
  <c r="Y453" i="2"/>
  <c r="BP467" i="2"/>
  <c r="BN468" i="2"/>
  <c r="BP468" i="2"/>
  <c r="Y476" i="2"/>
  <c r="BP472" i="2"/>
  <c r="BN488" i="2"/>
  <c r="BP488" i="2"/>
  <c r="AB524" i="2"/>
  <c r="Y513" i="2"/>
  <c r="BN327" i="2"/>
  <c r="BN350" i="2"/>
  <c r="BP353" i="2"/>
  <c r="BN354" i="2"/>
  <c r="BP354" i="2"/>
  <c r="Y388" i="2"/>
  <c r="Y389" i="2"/>
  <c r="Y392" i="2"/>
  <c r="Y393" i="2"/>
  <c r="V524" i="2"/>
  <c r="BN397" i="2"/>
  <c r="BP400" i="2"/>
  <c r="BN401" i="2"/>
  <c r="BP401" i="2"/>
  <c r="BP410" i="2"/>
  <c r="BN411" i="2"/>
  <c r="BP411" i="2"/>
  <c r="Y412" i="2"/>
  <c r="Y413" i="2"/>
  <c r="BN444" i="2"/>
  <c r="BP447" i="2"/>
  <c r="BN448" i="2"/>
  <c r="BP448" i="2"/>
  <c r="BP457" i="2"/>
  <c r="BN458" i="2"/>
  <c r="BP458" i="2"/>
  <c r="Y459" i="2"/>
  <c r="Y460" i="2"/>
  <c r="BN473" i="2"/>
  <c r="BP473" i="2"/>
  <c r="BN482" i="2"/>
  <c r="BP482" i="2"/>
  <c r="Y490" i="2"/>
  <c r="BP22" i="2"/>
  <c r="Y45" i="2"/>
  <c r="BP57" i="2"/>
  <c r="BN77" i="2"/>
  <c r="Y80" i="2"/>
  <c r="BP90" i="2"/>
  <c r="BP95" i="2"/>
  <c r="BP106" i="2"/>
  <c r="BN126" i="2"/>
  <c r="BP152" i="2"/>
  <c r="BN164" i="2"/>
  <c r="BP187" i="2"/>
  <c r="BN197" i="2"/>
  <c r="BN228" i="2"/>
  <c r="Y239" i="2"/>
  <c r="Y244" i="2"/>
  <c r="BN248" i="2"/>
  <c r="BN259" i="2"/>
  <c r="Y277" i="2"/>
  <c r="Y291" i="2"/>
  <c r="BP303" i="2"/>
  <c r="BP313" i="2"/>
  <c r="BP323" i="2"/>
  <c r="BN336" i="2"/>
  <c r="BP351" i="2"/>
  <c r="BP361" i="2"/>
  <c r="Y372" i="2"/>
  <c r="BP398" i="2"/>
  <c r="BN406" i="2"/>
  <c r="Y431" i="2"/>
  <c r="BP445" i="2"/>
  <c r="Y454" i="2"/>
  <c r="BP465" i="2"/>
  <c r="Z480" i="2"/>
  <c r="Y483" i="2"/>
  <c r="BN493" i="2"/>
  <c r="BP503" i="2"/>
  <c r="BP506" i="2"/>
  <c r="J524" i="2"/>
  <c r="Z52" i="2"/>
  <c r="Z62" i="2"/>
  <c r="Z192" i="2"/>
  <c r="BP27" i="2"/>
  <c r="BP52" i="2"/>
  <c r="Y85" i="2"/>
  <c r="Y101" i="2"/>
  <c r="Y110" i="2"/>
  <c r="BP121" i="2"/>
  <c r="Y156" i="2"/>
  <c r="BP169" i="2"/>
  <c r="BP192" i="2"/>
  <c r="BP202" i="2"/>
  <c r="BP212" i="2"/>
  <c r="BP284" i="2"/>
  <c r="BP331" i="2"/>
  <c r="Y345" i="2"/>
  <c r="Y357" i="2"/>
  <c r="BP366" i="2"/>
  <c r="BP424" i="2"/>
  <c r="BP440" i="2"/>
  <c r="BP498" i="2"/>
  <c r="K524" i="2"/>
  <c r="Z121" i="2"/>
  <c r="Z169" i="2"/>
  <c r="Z202" i="2"/>
  <c r="BP62" i="2"/>
  <c r="Y23" i="2"/>
  <c r="Z42" i="2"/>
  <c r="Y58" i="2"/>
  <c r="Y66" i="2"/>
  <c r="Z75" i="2"/>
  <c r="BP77" i="2"/>
  <c r="BP126" i="2"/>
  <c r="Z148" i="2"/>
  <c r="Z149" i="2" s="1"/>
  <c r="BP164" i="2"/>
  <c r="Z182" i="2"/>
  <c r="Z183" i="2" s="1"/>
  <c r="BP197" i="2"/>
  <c r="Y206" i="2"/>
  <c r="Z226" i="2"/>
  <c r="BP228" i="2"/>
  <c r="Z236" i="2"/>
  <c r="Z241" i="2"/>
  <c r="BP248" i="2"/>
  <c r="Z257" i="2"/>
  <c r="BP259" i="2"/>
  <c r="Z274" i="2"/>
  <c r="Z299" i="2"/>
  <c r="Z309" i="2"/>
  <c r="Y324" i="2"/>
  <c r="BP336" i="2"/>
  <c r="Y362" i="2"/>
  <c r="Z404" i="2"/>
  <c r="BP406" i="2"/>
  <c r="Z451" i="2"/>
  <c r="BP493" i="2"/>
  <c r="Z504" i="2"/>
  <c r="Y507" i="2"/>
  <c r="L524" i="2"/>
  <c r="Z27" i="2"/>
  <c r="Y81" i="2"/>
  <c r="Y285" i="2"/>
  <c r="Y332" i="2"/>
  <c r="Y367" i="2"/>
  <c r="Y425" i="2"/>
  <c r="Z499" i="2"/>
  <c r="M524" i="2"/>
  <c r="Z22" i="2"/>
  <c r="Z23" i="2" s="1"/>
  <c r="Z28" i="2"/>
  <c r="BN42" i="2"/>
  <c r="Z53" i="2"/>
  <c r="Z63" i="2"/>
  <c r="BN75" i="2"/>
  <c r="Y86" i="2"/>
  <c r="Y102" i="2"/>
  <c r="Z112" i="2"/>
  <c r="Z122" i="2"/>
  <c r="BN148" i="2"/>
  <c r="Z160" i="2"/>
  <c r="Z161" i="2" s="1"/>
  <c r="Z170" i="2"/>
  <c r="BN182" i="2"/>
  <c r="Z193" i="2"/>
  <c r="Z203" i="2"/>
  <c r="Z213" i="2"/>
  <c r="BN226" i="2"/>
  <c r="BN236" i="2"/>
  <c r="BN241" i="2"/>
  <c r="BN257" i="2"/>
  <c r="BN274" i="2"/>
  <c r="BN299" i="2"/>
  <c r="BN309" i="2"/>
  <c r="Y346" i="2"/>
  <c r="Y358" i="2"/>
  <c r="BN404" i="2"/>
  <c r="Y407" i="2"/>
  <c r="Z441" i="2"/>
  <c r="BN451" i="2"/>
  <c r="Z494" i="2"/>
  <c r="Z495" i="2" s="1"/>
  <c r="BN504" i="2"/>
  <c r="O524" i="2"/>
  <c r="Y59" i="2"/>
  <c r="Y363" i="2"/>
  <c r="Y469" i="2"/>
  <c r="Z486" i="2"/>
  <c r="Z489" i="2"/>
  <c r="BN499" i="2"/>
  <c r="Y508" i="2"/>
  <c r="P524" i="2"/>
  <c r="Z83" i="2"/>
  <c r="Z85" i="2" s="1"/>
  <c r="Z99" i="2"/>
  <c r="Z101" i="2" s="1"/>
  <c r="BN112" i="2"/>
  <c r="BN122" i="2"/>
  <c r="Z133" i="2"/>
  <c r="Z134" i="2" s="1"/>
  <c r="BP148" i="2"/>
  <c r="BN160" i="2"/>
  <c r="BN170" i="2"/>
  <c r="Y173" i="2"/>
  <c r="BP182" i="2"/>
  <c r="BN193" i="2"/>
  <c r="BN203" i="2"/>
  <c r="BN213" i="2"/>
  <c r="BP226" i="2"/>
  <c r="Z266" i="2"/>
  <c r="Z269" i="2" s="1"/>
  <c r="Y286" i="2"/>
  <c r="Z297" i="2"/>
  <c r="Z307" i="2"/>
  <c r="Z310" i="2" s="1"/>
  <c r="Z317" i="2"/>
  <c r="Z318" i="2" s="1"/>
  <c r="Y333" i="2"/>
  <c r="Z343" i="2"/>
  <c r="Z345" i="2" s="1"/>
  <c r="Z355" i="2"/>
  <c r="Y368" i="2"/>
  <c r="Z378" i="2"/>
  <c r="Z379" i="2" s="1"/>
  <c r="Z402" i="2"/>
  <c r="Y418" i="2"/>
  <c r="BN441" i="2"/>
  <c r="Z449" i="2"/>
  <c r="Z481" i="2"/>
  <c r="BN494" i="2"/>
  <c r="Q524" i="2"/>
  <c r="Y24" i="2"/>
  <c r="BN28" i="2"/>
  <c r="BN53" i="2"/>
  <c r="BN63" i="2"/>
  <c r="Y115" i="2"/>
  <c r="F9" i="2"/>
  <c r="Z31" i="2"/>
  <c r="BP47" i="2"/>
  <c r="Z56" i="2"/>
  <c r="BN68" i="2"/>
  <c r="Y71" i="2"/>
  <c r="BN78" i="2"/>
  <c r="Z89" i="2"/>
  <c r="Z92" i="2" s="1"/>
  <c r="Z105" i="2"/>
  <c r="Z109" i="2" s="1"/>
  <c r="BN127" i="2"/>
  <c r="Z138" i="2"/>
  <c r="Z139" i="2" s="1"/>
  <c r="BN165" i="2"/>
  <c r="BN198" i="2"/>
  <c r="BN208" i="2"/>
  <c r="Z216" i="2"/>
  <c r="BN229" i="2"/>
  <c r="BP246" i="2"/>
  <c r="BN249" i="2"/>
  <c r="BN260" i="2"/>
  <c r="Y269" i="2"/>
  <c r="BP280" i="2"/>
  <c r="BP294" i="2"/>
  <c r="Z322" i="2"/>
  <c r="Z327" i="2"/>
  <c r="Z332" i="2" s="1"/>
  <c r="BN337" i="2"/>
  <c r="Z350" i="2"/>
  <c r="Z360" i="2"/>
  <c r="Z362" i="2" s="1"/>
  <c r="BP375" i="2"/>
  <c r="Z397" i="2"/>
  <c r="Y408" i="2"/>
  <c r="BP434" i="2"/>
  <c r="Z444" i="2"/>
  <c r="Z464" i="2"/>
  <c r="Z474" i="2"/>
  <c r="BN486" i="2"/>
  <c r="BN489" i="2"/>
  <c r="Z511" i="2"/>
  <c r="Z512" i="2" s="1"/>
  <c r="R524" i="2"/>
  <c r="BN266" i="2"/>
  <c r="BN297" i="2"/>
  <c r="Y300" i="2"/>
  <c r="BN307" i="2"/>
  <c r="Y310" i="2"/>
  <c r="BN317" i="2"/>
  <c r="Y470" i="2"/>
  <c r="Z505" i="2"/>
  <c r="S524" i="2"/>
  <c r="H9" i="2"/>
  <c r="BN83" i="2"/>
  <c r="BN99" i="2"/>
  <c r="BP112" i="2"/>
  <c r="BN133" i="2"/>
  <c r="BP160" i="2"/>
  <c r="J9" i="2"/>
  <c r="Z43" i="2"/>
  <c r="Y48" i="2"/>
  <c r="Z76" i="2"/>
  <c r="Z80" i="2" s="1"/>
  <c r="Y92" i="2"/>
  <c r="Y174" i="2"/>
  <c r="Y189" i="2"/>
  <c r="BP208" i="2"/>
  <c r="Z227" i="2"/>
  <c r="Z237" i="2"/>
  <c r="Z242" i="2"/>
  <c r="Z247" i="2"/>
  <c r="Z252" i="2" s="1"/>
  <c r="Z258" i="2"/>
  <c r="Z275" i="2"/>
  <c r="Y281" i="2"/>
  <c r="Z289" i="2"/>
  <c r="Z290" i="2" s="1"/>
  <c r="Z335" i="2"/>
  <c r="Z338" i="2" s="1"/>
  <c r="Z370" i="2"/>
  <c r="Z371" i="2" s="1"/>
  <c r="Z405" i="2"/>
  <c r="Y419" i="2"/>
  <c r="Z429" i="2"/>
  <c r="Z430" i="2" s="1"/>
  <c r="Y435" i="2"/>
  <c r="Z452" i="2"/>
  <c r="BN474" i="2"/>
  <c r="BP486" i="2"/>
  <c r="Y500" i="2"/>
  <c r="BN511" i="2"/>
  <c r="T524" i="2"/>
  <c r="Y123" i="2"/>
  <c r="Y161" i="2"/>
  <c r="Y194" i="2"/>
  <c r="Y253" i="2"/>
  <c r="BP266" i="2"/>
  <c r="Y495" i="2"/>
  <c r="BN505" i="2"/>
  <c r="B524" i="2"/>
  <c r="U524" i="2"/>
  <c r="A10" i="2"/>
  <c r="Z54" i="2"/>
  <c r="Z64" i="2"/>
  <c r="BN76" i="2"/>
  <c r="BP89" i="2"/>
  <c r="BP105" i="2"/>
  <c r="Z113" i="2"/>
  <c r="Y128" i="2"/>
  <c r="BP138" i="2"/>
  <c r="Y150" i="2"/>
  <c r="Z171" i="2"/>
  <c r="Z204" i="2"/>
  <c r="Z214" i="2"/>
  <c r="BN227" i="2"/>
  <c r="BN237" i="2"/>
  <c r="BN242" i="2"/>
  <c r="BN247" i="2"/>
  <c r="BN258" i="2"/>
  <c r="Y261" i="2"/>
  <c r="BN275" i="2"/>
  <c r="BN289" i="2"/>
  <c r="Y311" i="2"/>
  <c r="BN335" i="2"/>
  <c r="Y338" i="2"/>
  <c r="BP397" i="2"/>
  <c r="Z416" i="2"/>
  <c r="Z418" i="2" s="1"/>
  <c r="BN429" i="2"/>
  <c r="Z442" i="2"/>
  <c r="Z453" i="2" s="1"/>
  <c r="BN452" i="2"/>
  <c r="Z462" i="2"/>
  <c r="Z472" i="2"/>
  <c r="Z487" i="2"/>
  <c r="BP511" i="2"/>
  <c r="C524" i="2"/>
  <c r="Y93" i="2"/>
  <c r="Y134" i="2"/>
  <c r="Y190" i="2"/>
  <c r="Y318" i="2"/>
  <c r="Y436" i="2"/>
  <c r="Y501" i="2"/>
  <c r="D524" i="2"/>
  <c r="W524" i="2"/>
  <c r="Y124" i="2"/>
  <c r="Y162" i="2"/>
  <c r="Y195" i="2"/>
  <c r="Y217" i="2"/>
  <c r="BN472" i="2"/>
  <c r="Y475" i="2"/>
  <c r="BN487" i="2"/>
  <c r="Y496" i="2"/>
  <c r="Y512" i="2"/>
  <c r="Y262" i="2"/>
  <c r="Y339" i="2"/>
  <c r="Z503" i="2"/>
  <c r="Z506" i="2"/>
  <c r="F524" i="2"/>
  <c r="Z498" i="2"/>
  <c r="G524" i="2"/>
  <c r="Z524" i="2"/>
  <c r="Y32" i="2"/>
  <c r="BN152" i="2"/>
  <c r="Z212" i="2"/>
  <c r="Y33" i="2"/>
  <c r="Z197" i="2"/>
  <c r="Z407" i="2" l="1"/>
  <c r="Z71" i="2"/>
  <c r="Z324" i="2"/>
  <c r="Z155" i="2"/>
  <c r="Z469" i="2"/>
  <c r="Z357" i="2"/>
  <c r="Z300" i="2"/>
  <c r="X517" i="2"/>
  <c r="Z32" i="2"/>
  <c r="Z123" i="2"/>
  <c r="Z65" i="2"/>
  <c r="Y515" i="2"/>
  <c r="Z276" i="2"/>
  <c r="Z261" i="2"/>
  <c r="Z44" i="2"/>
  <c r="Z173" i="2"/>
  <c r="Y518" i="2"/>
  <c r="Z238" i="2"/>
  <c r="Z115" i="2"/>
  <c r="Z233" i="2"/>
  <c r="Z194" i="2"/>
  <c r="Z205" i="2"/>
  <c r="Z58" i="2"/>
  <c r="Z507" i="2"/>
  <c r="Y516" i="2"/>
  <c r="Z217" i="2"/>
  <c r="Z243" i="2"/>
  <c r="Y514" i="2"/>
  <c r="Z490" i="2"/>
  <c r="Z500" i="2"/>
  <c r="Z475" i="2"/>
  <c r="Z483" i="2"/>
  <c r="Z519" i="2" l="1"/>
  <c r="Y517" i="2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<sst xmlns="http://schemas.openxmlformats.org/spreadsheetml/2006/main" count="3842" uniqueCount="818">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</sst>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2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45827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Четверг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0.41666666666666669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600</v>
      </c>
      <c r="Y41" s="55">
        <f>IFERROR(IF(X41="",0,CEILING((X41/$H41),1)*$H41),"")</f>
        <v>604.80000000000007</v>
      </c>
      <c r="Z41" s="41">
        <f>IFERROR(IF(Y41=0,"",ROUNDUP(Y41/H41,0)*0.01898),"")</f>
        <v>1.06288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624.16666666666663</v>
      </c>
      <c r="BN41" s="78">
        <f>IFERROR(Y41*I41/H41,"0")</f>
        <v>629.16000000000008</v>
      </c>
      <c r="BO41" s="78">
        <f>IFERROR(1/J41*(X41/H41),"0")</f>
        <v>0.86805555555555547</v>
      </c>
      <c r="BP41" s="78">
        <f>IFERROR(1/J41*(Y41/H41),"0")</f>
        <v>0.875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55">
        <v>4680115882539</v>
      </c>
      <c r="E42" s="655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55">
        <v>4607091385687</v>
      </c>
      <c r="E43" s="655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240</v>
      </c>
      <c r="Y43" s="55">
        <f>IFERROR(IF(X43="",0,CEILING((X43/$H43),1)*$H43),"")</f>
        <v>240</v>
      </c>
      <c r="Z43" s="41">
        <f>IFERROR(IF(Y43=0,"",ROUNDUP(Y43/H43,0)*0.00902),"")</f>
        <v>0.54120000000000001</v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252.6</v>
      </c>
      <c r="BN43" s="78">
        <f>IFERROR(Y43*I43/H43,"0")</f>
        <v>252.6</v>
      </c>
      <c r="BO43" s="78">
        <f>IFERROR(1/J43*(X43/H43),"0")</f>
        <v>0.45454545454545459</v>
      </c>
      <c r="BP43" s="78">
        <f>IFERROR(1/J43*(Y43/H43),"0")</f>
        <v>0.45454545454545459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115.55555555555554</v>
      </c>
      <c r="Y44" s="43">
        <f>IFERROR(Y41/H41,"0")+IFERROR(Y42/H42,"0")+IFERROR(Y43/H43,"0")</f>
        <v>116</v>
      </c>
      <c r="Z44" s="43">
        <f>IFERROR(IF(Z41="",0,Z41),"0")+IFERROR(IF(Z42="",0,Z42),"0")+IFERROR(IF(Z43="",0,Z43),"0")</f>
        <v>1.6040800000000002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840</v>
      </c>
      <c r="Y45" s="43">
        <f>IFERROR(SUM(Y41:Y43),"0")</f>
        <v>844.80000000000007</v>
      </c>
      <c r="Z45" s="42"/>
      <c r="AA45" s="67"/>
      <c r="AB45" s="67"/>
      <c r="AC45" s="67"/>
    </row>
    <row r="46" spans="1:68" ht="14.25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4" t="s">
        <v>150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customHeight="1" x14ac:dyDescent="0.25">
      <c r="A82" s="654" t="s">
        <v>185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40</v>
      </c>
      <c r="Y83" s="55">
        <f>IFERROR(IF(X83="",0,CEILING((X83/$H83),1)*$H83),"")</f>
        <v>46.8</v>
      </c>
      <c r="Z83" s="41">
        <f>IFERROR(IF(Y83=0,"",ROUNDUP(Y83/H83,0)*0.01898),"")</f>
        <v>0.11388000000000001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42.230769230769226</v>
      </c>
      <c r="BN83" s="78">
        <f>IFERROR(Y83*I83/H83,"0")</f>
        <v>49.41</v>
      </c>
      <c r="BO83" s="78">
        <f>IFERROR(1/J83*(X83/H83),"0")</f>
        <v>8.0128205128205135E-2</v>
      </c>
      <c r="BP83" s="78">
        <f>IFERROR(1/J83*(Y83/H83),"0")</f>
        <v>9.375E-2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5.1282051282051286</v>
      </c>
      <c r="Y85" s="43">
        <f>IFERROR(Y83/H83,"0")+IFERROR(Y84/H84,"0")</f>
        <v>6</v>
      </c>
      <c r="Z85" s="43">
        <f>IFERROR(IF(Z83="",0,Z83),"0")+IFERROR(IF(Z84="",0,Z84),"0")</f>
        <v>0.11388000000000001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40</v>
      </c>
      <c r="Y86" s="43">
        <f>IFERROR(SUM(Y83:Y84),"0")</f>
        <v>46.8</v>
      </c>
      <c r="Z86" s="42"/>
      <c r="AA86" s="67"/>
      <c r="AB86" s="67"/>
      <c r="AC86" s="67"/>
    </row>
    <row r="87" spans="1:68" ht="16.5" customHeight="1" x14ac:dyDescent="0.25">
      <c r="A87" s="653" t="s">
        <v>192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216</v>
      </c>
      <c r="Y91" s="55">
        <f>IFERROR(IF(X91="",0,CEILING((X91/$H91),1)*$H91),"")</f>
        <v>216</v>
      </c>
      <c r="Z91" s="41">
        <f>IFERROR(IF(Y91=0,"",ROUNDUP(Y91/H91,0)*0.00902),"")</f>
        <v>0.43296000000000001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226.08</v>
      </c>
      <c r="BN91" s="78">
        <f>IFERROR(Y91*I91/H91,"0")</f>
        <v>226.08</v>
      </c>
      <c r="BO91" s="78">
        <f>IFERROR(1/J91*(X91/H91),"0")</f>
        <v>0.36363636363636365</v>
      </c>
      <c r="BP91" s="78">
        <f>IFERROR(1/J91*(Y91/H91),"0")</f>
        <v>0.36363636363636365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48</v>
      </c>
      <c r="Y92" s="43">
        <f>IFERROR(Y89/H89,"0")+IFERROR(Y90/H90,"0")+IFERROR(Y91/H91,"0")</f>
        <v>48</v>
      </c>
      <c r="Z92" s="43">
        <f>IFERROR(IF(Z89="",0,Z89),"0")+IFERROR(IF(Z90="",0,Z90),"0")+IFERROR(IF(Z91="",0,Z91),"0")</f>
        <v>0.43296000000000001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216</v>
      </c>
      <c r="Y93" s="43">
        <f>IFERROR(SUM(Y89:Y91),"0")</f>
        <v>216</v>
      </c>
      <c r="Z93" s="42"/>
      <c r="AA93" s="67"/>
      <c r="AB93" s="67"/>
      <c r="AC93" s="67"/>
    </row>
    <row r="94" spans="1:68" ht="14.25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202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215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150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150</v>
      </c>
      <c r="Y119" s="55">
        <f>IFERROR(IF(X119="",0,CEILING((X119/$H119),1)*$H119),"")</f>
        <v>153.9</v>
      </c>
      <c r="Z119" s="41">
        <f>IFERROR(IF(Y119=0,"",ROUNDUP(Y119/H119,0)*0.01898),"")</f>
        <v>0.36062</v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159.49999999999997</v>
      </c>
      <c r="BN119" s="78">
        <f>IFERROR(Y119*I119/H119,"0")</f>
        <v>163.64700000000002</v>
      </c>
      <c r="BO119" s="78">
        <f>IFERROR(1/J119*(X119/H119),"0")</f>
        <v>0.28935185185185186</v>
      </c>
      <c r="BP119" s="78">
        <f>IFERROR(1/J119*(Y119/H119),"0")</f>
        <v>0.296875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18.518518518518519</v>
      </c>
      <c r="Y123" s="43">
        <f>IFERROR(Y118/H118,"0")+IFERROR(Y119/H119,"0")+IFERROR(Y120/H120,"0")+IFERROR(Y121/H121,"0")+IFERROR(Y122/H122,"0")</f>
        <v>19</v>
      </c>
      <c r="Z123" s="43">
        <f>IFERROR(IF(Z118="",0,Z118),"0")+IFERROR(IF(Z119="",0,Z119),"0")+IFERROR(IF(Z120="",0,Z120),"0")+IFERROR(IF(Z121="",0,Z121),"0")+IFERROR(IF(Z122="",0,Z122),"0")</f>
        <v>0.36062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150</v>
      </c>
      <c r="Y124" s="43">
        <f>IFERROR(SUM(Y118:Y122),"0")</f>
        <v>153.9</v>
      </c>
      <c r="Z124" s="42"/>
      <c r="AA124" s="67"/>
      <c r="AB124" s="67"/>
      <c r="AC124" s="67"/>
    </row>
    <row r="125" spans="1:68" ht="14.25" customHeight="1" x14ac:dyDescent="0.25">
      <c r="A125" s="654" t="s">
        <v>185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250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50</v>
      </c>
      <c r="Y152" s="55">
        <f>IFERROR(IF(X152="",0,CEILING((X152/$H152),1)*$H152),"")</f>
        <v>54</v>
      </c>
      <c r="Z152" s="41">
        <f>IFERROR(IF(Y152=0,"",ROUNDUP(Y152/H152,0)*0.01898),"")</f>
        <v>0.11388000000000001</v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53.250000000000007</v>
      </c>
      <c r="BN152" s="78">
        <f>IFERROR(Y152*I152/H152,"0")</f>
        <v>57.510000000000005</v>
      </c>
      <c r="BO152" s="78">
        <f>IFERROR(1/J152*(X152/H152),"0")</f>
        <v>8.6805555555555552E-2</v>
      </c>
      <c r="BP152" s="78">
        <f>IFERROR(1/J152*(Y152/H152),"0")</f>
        <v>9.375E-2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42</v>
      </c>
      <c r="Y153" s="55">
        <f>IFERROR(IF(X153="",0,CEILING((X153/$H153),1)*$H153),"")</f>
        <v>42</v>
      </c>
      <c r="Z153" s="41">
        <f>IFERROR(IF(Y153=0,"",ROUNDUP(Y153/H153,0)*0.00651),"")</f>
        <v>6.5100000000000005E-2</v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44.699999999999996</v>
      </c>
      <c r="BN153" s="78">
        <f>IFERROR(Y153*I153/H153,"0")</f>
        <v>44.699999999999996</v>
      </c>
      <c r="BO153" s="78">
        <f>IFERROR(1/J153*(X153/H153),"0")</f>
        <v>5.4945054945054951E-2</v>
      </c>
      <c r="BP153" s="78">
        <f>IFERROR(1/J153*(Y153/H153),"0")</f>
        <v>5.4945054945054951E-2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200</v>
      </c>
      <c r="Y154" s="55">
        <f>IFERROR(IF(X154="",0,CEILING((X154/$H154),1)*$H154),"")</f>
        <v>207</v>
      </c>
      <c r="Z154" s="41">
        <f>IFERROR(IF(Y154=0,"",ROUNDUP(Y154/H154,0)*0.01898),"")</f>
        <v>0.43653999999999998</v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213.00000000000003</v>
      </c>
      <c r="BN154" s="78">
        <f>IFERROR(Y154*I154/H154,"0")</f>
        <v>220.45500000000004</v>
      </c>
      <c r="BO154" s="78">
        <f>IFERROR(1/J154*(X154/H154),"0")</f>
        <v>0.34722222222222221</v>
      </c>
      <c r="BP154" s="78">
        <f>IFERROR(1/J154*(Y154/H154),"0")</f>
        <v>0.359375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37.777777777777779</v>
      </c>
      <c r="Y155" s="43">
        <f>IFERROR(Y152/H152,"0")+IFERROR(Y153/H153,"0")+IFERROR(Y154/H154,"0")</f>
        <v>39</v>
      </c>
      <c r="Z155" s="43">
        <f>IFERROR(IF(Z152="",0,Z152),"0")+IFERROR(IF(Z153="",0,Z153),"0")+IFERROR(IF(Z154="",0,Z154),"0")</f>
        <v>0.61552000000000007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292</v>
      </c>
      <c r="Y156" s="43">
        <f>IFERROR(SUM(Y152:Y154),"0")</f>
        <v>303</v>
      </c>
      <c r="Z156" s="42"/>
      <c r="AA156" s="67"/>
      <c r="AB156" s="67"/>
      <c r="AC156" s="67"/>
    </row>
    <row r="157" spans="1:68" ht="27.75" customHeight="1" x14ac:dyDescent="0.2">
      <c r="A157" s="652" t="s">
        <v>274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275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150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50</v>
      </c>
      <c r="Y164" s="55">
        <f t="shared" ref="Y164:Y172" si="21">IFERROR(IF(X164="",0,CEILING((X164/$H164),1)*$H164),"")</f>
        <v>50.400000000000006</v>
      </c>
      <c r="Z164" s="41">
        <f>IFERROR(IF(Y164=0,"",ROUNDUP(Y164/H164,0)*0.00902),"")</f>
        <v>0.10824</v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53.214285714285715</v>
      </c>
      <c r="BN164" s="78">
        <f t="shared" ref="BN164:BN172" si="23">IFERROR(Y164*I164/H164,"0")</f>
        <v>53.64</v>
      </c>
      <c r="BO164" s="78">
        <f t="shared" ref="BO164:BO172" si="24">IFERROR(1/J164*(X164/H164),"0")</f>
        <v>9.0187590187590191E-2</v>
      </c>
      <c r="BP164" s="78">
        <f t="shared" ref="BP164:BP172" si="25">IFERROR(1/J164*(Y164/H164),"0")</f>
        <v>9.0909090909090912E-2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50</v>
      </c>
      <c r="Y165" s="55">
        <f t="shared" si="21"/>
        <v>50.400000000000006</v>
      </c>
      <c r="Z165" s="41">
        <f>IFERROR(IF(Y165=0,"",ROUNDUP(Y165/H165,0)*0.00902),"")</f>
        <v>0.10824</v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53.214285714285715</v>
      </c>
      <c r="BN165" s="78">
        <f t="shared" si="23"/>
        <v>53.64</v>
      </c>
      <c r="BO165" s="78">
        <f t="shared" si="24"/>
        <v>9.0187590187590191E-2</v>
      </c>
      <c r="BP165" s="78">
        <f t="shared" si="25"/>
        <v>9.0909090909090912E-2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60</v>
      </c>
      <c r="Y166" s="55">
        <f t="shared" si="21"/>
        <v>63</v>
      </c>
      <c r="Z166" s="41">
        <f>IFERROR(IF(Y166=0,"",ROUNDUP(Y166/H166,0)*0.00902),"")</f>
        <v>0.1353</v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63</v>
      </c>
      <c r="BN166" s="78">
        <f t="shared" si="23"/>
        <v>66.149999999999991</v>
      </c>
      <c r="BO166" s="78">
        <f t="shared" si="24"/>
        <v>0.10822510822510822</v>
      </c>
      <c r="BP166" s="78">
        <f t="shared" si="25"/>
        <v>0.11363636363636365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38.095238095238095</v>
      </c>
      <c r="Y173" s="43">
        <f>IFERROR(Y164/H164,"0")+IFERROR(Y165/H165,"0")+IFERROR(Y166/H166,"0")+IFERROR(Y167/H167,"0")+IFERROR(Y168/H168,"0")+IFERROR(Y169/H169,"0")+IFERROR(Y170/H170,"0")+IFERROR(Y171/H171,"0")+IFERROR(Y172/H172,"0")</f>
        <v>39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0.35177999999999998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160</v>
      </c>
      <c r="Y174" s="43">
        <f>IFERROR(SUM(Y164:Y172),"0")</f>
        <v>163.80000000000001</v>
      </c>
      <c r="Z174" s="42"/>
      <c r="AA174" s="67"/>
      <c r="AB174" s="67"/>
      <c r="AC174" s="67"/>
    </row>
    <row r="175" spans="1:68" ht="14.25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312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315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150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300</v>
      </c>
      <c r="Y197" s="55">
        <f t="shared" ref="Y197:Y204" si="26">IFERROR(IF(X197="",0,CEILING((X197/$H197),1)*$H197),"")</f>
        <v>302.40000000000003</v>
      </c>
      <c r="Z197" s="41">
        <f>IFERROR(IF(Y197=0,"",ROUNDUP(Y197/H197,0)*0.00902),"")</f>
        <v>0.50512000000000001</v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311.66666666666663</v>
      </c>
      <c r="BN197" s="78">
        <f t="shared" ref="BN197:BN204" si="28">IFERROR(Y197*I197/H197,"0")</f>
        <v>314.16000000000003</v>
      </c>
      <c r="BO197" s="78">
        <f t="shared" ref="BO197:BO204" si="29">IFERROR(1/J197*(X197/H197),"0")</f>
        <v>0.42087542087542085</v>
      </c>
      <c r="BP197" s="78">
        <f t="shared" ref="BP197:BP204" si="30">IFERROR(1/J197*(Y197/H197),"0")</f>
        <v>0.42424242424242425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250</v>
      </c>
      <c r="Y198" s="55">
        <f t="shared" si="26"/>
        <v>253.8</v>
      </c>
      <c r="Z198" s="41">
        <f>IFERROR(IF(Y198=0,"",ROUNDUP(Y198/H198,0)*0.00902),"")</f>
        <v>0.42393999999999998</v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259.72222222222223</v>
      </c>
      <c r="BN198" s="78">
        <f t="shared" si="28"/>
        <v>263.67</v>
      </c>
      <c r="BO198" s="78">
        <f t="shared" si="29"/>
        <v>0.35072951739618402</v>
      </c>
      <c r="BP198" s="78">
        <f t="shared" si="30"/>
        <v>0.35606060606060608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250</v>
      </c>
      <c r="Y199" s="55">
        <f t="shared" si="26"/>
        <v>253.8</v>
      </c>
      <c r="Z199" s="41">
        <f>IFERROR(IF(Y199=0,"",ROUNDUP(Y199/H199,0)*0.00902),"")</f>
        <v>0.42393999999999998</v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259.72222222222223</v>
      </c>
      <c r="BN199" s="78">
        <f t="shared" si="28"/>
        <v>263.67</v>
      </c>
      <c r="BO199" s="78">
        <f t="shared" si="29"/>
        <v>0.35072951739618402</v>
      </c>
      <c r="BP199" s="78">
        <f t="shared" si="30"/>
        <v>0.35606060606060608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300</v>
      </c>
      <c r="Y200" s="55">
        <f t="shared" si="26"/>
        <v>302.40000000000003</v>
      </c>
      <c r="Z200" s="41">
        <f>IFERROR(IF(Y200=0,"",ROUNDUP(Y200/H200,0)*0.00902),"")</f>
        <v>0.50512000000000001</v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311.66666666666663</v>
      </c>
      <c r="BN200" s="78">
        <f t="shared" si="28"/>
        <v>314.16000000000003</v>
      </c>
      <c r="BO200" s="78">
        <f t="shared" si="29"/>
        <v>0.42087542087542085</v>
      </c>
      <c r="BP200" s="78">
        <f t="shared" si="30"/>
        <v>0.42424242424242425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203.7037037037037</v>
      </c>
      <c r="Y205" s="43">
        <f>IFERROR(Y197/H197,"0")+IFERROR(Y198/H198,"0")+IFERROR(Y199/H199,"0")+IFERROR(Y200/H200,"0")+IFERROR(Y201/H201,"0")+IFERROR(Y202/H202,"0")+IFERROR(Y203/H203,"0")+IFERROR(Y204/H204,"0")</f>
        <v>206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1.85812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1100</v>
      </c>
      <c r="Y206" s="43">
        <f>IFERROR(SUM(Y197:Y204),"0")</f>
        <v>1112.4000000000001</v>
      </c>
      <c r="Z206" s="42"/>
      <c r="AA206" s="67"/>
      <c r="AB206" s="67"/>
      <c r="AC206" s="67"/>
    </row>
    <row r="207" spans="1:68" ht="14.25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185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376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150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399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75" t="s">
        <v>402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405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78" t="s">
        <v>411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419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800</v>
      </c>
      <c r="Y257" s="55">
        <f>IFERROR(IF(X257="",0,CEILING((X257/$H257),1)*$H257),"")</f>
        <v>810</v>
      </c>
      <c r="Z257" s="41">
        <f>IFERROR(IF(Y257=0,"",ROUNDUP(Y257/H257,0)*0.01898),"")</f>
        <v>1.4235</v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832.22222222222217</v>
      </c>
      <c r="BN257" s="78">
        <f>IFERROR(Y257*I257/H257,"0")</f>
        <v>842.625</v>
      </c>
      <c r="BO257" s="78">
        <f>IFERROR(1/J257*(X257/H257),"0")</f>
        <v>1.1574074074074074</v>
      </c>
      <c r="BP257" s="78">
        <f>IFERROR(1/J257*(Y257/H257),"0")</f>
        <v>1.171875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80</v>
      </c>
      <c r="Y260" s="55">
        <f>IFERROR(IF(X260="",0,CEILING((X260/$H260),1)*$H260),"")</f>
        <v>80</v>
      </c>
      <c r="Z260" s="41">
        <f>IFERROR(IF(Y260=0,"",ROUNDUP(Y260/H260,0)*0.00902),"")</f>
        <v>0.1804</v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84.2</v>
      </c>
      <c r="BN260" s="78">
        <f>IFERROR(Y260*I260/H260,"0")</f>
        <v>84.2</v>
      </c>
      <c r="BO260" s="78">
        <f>IFERROR(1/J260*(X260/H260),"0")</f>
        <v>0.15151515151515152</v>
      </c>
      <c r="BP260" s="78">
        <f>IFERROR(1/J260*(Y260/H260),"0")</f>
        <v>0.15151515151515152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94.074074074074076</v>
      </c>
      <c r="Y261" s="43">
        <f>IFERROR(Y256/H256,"0")+IFERROR(Y257/H257,"0")+IFERROR(Y258/H258,"0")+IFERROR(Y259/H259,"0")+IFERROR(Y260/H260,"0")</f>
        <v>95</v>
      </c>
      <c r="Z261" s="43">
        <f>IFERROR(IF(Z256="",0,Z256),"0")+IFERROR(IF(Z257="",0,Z257),"0")+IFERROR(IF(Z258="",0,Z258),"0")+IFERROR(IF(Z259="",0,Z259),"0")+IFERROR(IF(Z260="",0,Z260),"0")</f>
        <v>1.6038999999999999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880</v>
      </c>
      <c r="Y262" s="43">
        <f>IFERROR(SUM(Y256:Y260),"0")</f>
        <v>890</v>
      </c>
      <c r="Z262" s="42"/>
      <c r="AA262" s="67"/>
      <c r="AB262" s="67"/>
      <c r="AC262" s="67"/>
    </row>
    <row r="263" spans="1:68" ht="16.5" customHeight="1" x14ac:dyDescent="0.25">
      <c r="A263" s="653" t="s">
        <v>435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446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448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458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72</v>
      </c>
      <c r="Y284" s="55">
        <f>IFERROR(IF(X284="",0,CEILING((X284/$H284),1)*$H284),"")</f>
        <v>72</v>
      </c>
      <c r="Z284" s="41">
        <f>IFERROR(IF(Y284=0,"",ROUNDUP(Y284/H284,0)*0.00902),"")</f>
        <v>0.1804</v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76.2</v>
      </c>
      <c r="BN284" s="78">
        <f>IFERROR(Y284*I284/H284,"0")</f>
        <v>76.2</v>
      </c>
      <c r="BO284" s="78">
        <f>IFERROR(1/J284*(X284/H284),"0")</f>
        <v>0.15151515151515152</v>
      </c>
      <c r="BP284" s="78">
        <f>IFERROR(1/J284*(Y284/H284),"0")</f>
        <v>0.15151515151515152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20</v>
      </c>
      <c r="Y285" s="43">
        <f>IFERROR(Y284/H284,"0")</f>
        <v>20</v>
      </c>
      <c r="Z285" s="43">
        <f>IFERROR(IF(Z284="",0,Z284),"0")</f>
        <v>0.1804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72</v>
      </c>
      <c r="Y286" s="43">
        <f>IFERROR(SUM(Y284:Y284),"0")</f>
        <v>72</v>
      </c>
      <c r="Z286" s="42"/>
      <c r="AA286" s="67"/>
      <c r="AB286" s="67"/>
      <c r="AC286" s="67"/>
    </row>
    <row r="287" spans="1:68" ht="16.5" customHeight="1" x14ac:dyDescent="0.25">
      <c r="A287" s="653" t="s">
        <v>465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470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200</v>
      </c>
      <c r="Y294" s="55">
        <f t="shared" ref="Y294:Y299" si="48">IFERROR(IF(X294="",0,CEILING((X294/$H294),1)*$H294),"")</f>
        <v>205.20000000000002</v>
      </c>
      <c r="Z294" s="41">
        <f>IFERROR(IF(Y294=0,"",ROUNDUP(Y294/H294,0)*0.01898),"")</f>
        <v>0.36062</v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208.05555555555554</v>
      </c>
      <c r="BN294" s="78">
        <f t="shared" ref="BN294:BN299" si="50">IFERROR(Y294*I294/H294,"0")</f>
        <v>213.46499999999997</v>
      </c>
      <c r="BO294" s="78">
        <f t="shared" ref="BO294:BO299" si="51">IFERROR(1/J294*(X294/H294),"0")</f>
        <v>0.28935185185185186</v>
      </c>
      <c r="BP294" s="78">
        <f t="shared" ref="BP294:BP299" si="52">IFERROR(1/J294*(Y294/H294),"0")</f>
        <v>0.296875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1000</v>
      </c>
      <c r="Y295" s="55">
        <f t="shared" si="48"/>
        <v>1004.4000000000001</v>
      </c>
      <c r="Z295" s="41">
        <f>IFERROR(IF(Y295=0,"",ROUNDUP(Y295/H295,0)*0.02039),"")</f>
        <v>1.8962699999999999</v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1044.4444444444443</v>
      </c>
      <c r="BN295" s="78">
        <f t="shared" si="50"/>
        <v>1049.04</v>
      </c>
      <c r="BO295" s="78">
        <f t="shared" si="51"/>
        <v>1.929012345679012</v>
      </c>
      <c r="BP295" s="78">
        <f t="shared" si="52"/>
        <v>1.9375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300</v>
      </c>
      <c r="Y297" s="55">
        <f t="shared" si="48"/>
        <v>302.40000000000003</v>
      </c>
      <c r="Z297" s="41">
        <f>IFERROR(IF(Y297=0,"",ROUNDUP(Y297/H297,0)*0.01898),"")</f>
        <v>0.53144000000000002</v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312.08333333333331</v>
      </c>
      <c r="BN297" s="78">
        <f t="shared" si="50"/>
        <v>314.58000000000004</v>
      </c>
      <c r="BO297" s="78">
        <f t="shared" si="51"/>
        <v>0.43402777777777773</v>
      </c>
      <c r="BP297" s="78">
        <f t="shared" si="52"/>
        <v>0.4375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120</v>
      </c>
      <c r="Y298" s="55">
        <f t="shared" si="48"/>
        <v>120</v>
      </c>
      <c r="Z298" s="41">
        <f>IFERROR(IF(Y298=0,"",ROUNDUP(Y298/H298,0)*0.00902),"")</f>
        <v>0.27060000000000001</v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126.3</v>
      </c>
      <c r="BN298" s="78">
        <f t="shared" si="50"/>
        <v>126.3</v>
      </c>
      <c r="BO298" s="78">
        <f t="shared" si="51"/>
        <v>0.22727272727272729</v>
      </c>
      <c r="BP298" s="78">
        <f t="shared" si="52"/>
        <v>0.22727272727272729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528</v>
      </c>
      <c r="Y299" s="55">
        <f t="shared" si="48"/>
        <v>528</v>
      </c>
      <c r="Z299" s="41">
        <f>IFERROR(IF(Y299=0,"",ROUNDUP(Y299/H299,0)*0.00902),"")</f>
        <v>1.1906400000000001</v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555.72</v>
      </c>
      <c r="BN299" s="78">
        <f t="shared" si="50"/>
        <v>555.72</v>
      </c>
      <c r="BO299" s="78">
        <f t="shared" si="51"/>
        <v>1</v>
      </c>
      <c r="BP299" s="78">
        <f t="shared" si="52"/>
        <v>1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300.88888888888891</v>
      </c>
      <c r="Y300" s="43">
        <f>IFERROR(Y294/H294,"0")+IFERROR(Y295/H295,"0")+IFERROR(Y296/H296,"0")+IFERROR(Y297/H297,"0")+IFERROR(Y298/H298,"0")+IFERROR(Y299/H299,"0")</f>
        <v>302</v>
      </c>
      <c r="Z300" s="43">
        <f>IFERROR(IF(Z294="",0,Z294),"0")+IFERROR(IF(Z295="",0,Z295),"0")+IFERROR(IF(Z296="",0,Z296),"0")+IFERROR(IF(Z297="",0,Z297),"0")+IFERROR(IF(Z298="",0,Z298),"0")+IFERROR(IF(Z299="",0,Z299),"0")</f>
        <v>4.2495700000000003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2148</v>
      </c>
      <c r="Y301" s="43">
        <f>IFERROR(SUM(Y294:Y299),"0")</f>
        <v>2160</v>
      </c>
      <c r="Z301" s="42"/>
      <c r="AA301" s="67"/>
      <c r="AB301" s="67"/>
      <c r="AC301" s="67"/>
    </row>
    <row r="302" spans="1:68" ht="14.25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300</v>
      </c>
      <c r="Y303" s="55">
        <f t="shared" ref="Y303:Y309" si="53">IFERROR(IF(X303="",0,CEILING((X303/$H303),1)*$H303),"")</f>
        <v>302.40000000000003</v>
      </c>
      <c r="Z303" s="41">
        <f>IFERROR(IF(Y303=0,"",ROUNDUP(Y303/H303,0)*0.00902),"")</f>
        <v>0.64944000000000002</v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319.28571428571428</v>
      </c>
      <c r="BN303" s="78">
        <f t="shared" ref="BN303:BN309" si="55">IFERROR(Y303*I303/H303,"0")</f>
        <v>321.83999999999997</v>
      </c>
      <c r="BO303" s="78">
        <f t="shared" ref="BO303:BO309" si="56">IFERROR(1/J303*(X303/H303),"0")</f>
        <v>0.54112554112554112</v>
      </c>
      <c r="BP303" s="78">
        <f t="shared" ref="BP303:BP309" si="57">IFERROR(1/J303*(Y303/H303),"0")</f>
        <v>0.54545454545454541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400</v>
      </c>
      <c r="Y304" s="55">
        <f t="shared" si="53"/>
        <v>403.20000000000005</v>
      </c>
      <c r="Z304" s="41">
        <f>IFERROR(IF(Y304=0,"",ROUNDUP(Y304/H304,0)*0.00902),"")</f>
        <v>0.86592000000000002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425.71428571428572</v>
      </c>
      <c r="BN304" s="78">
        <f t="shared" si="55"/>
        <v>429.12</v>
      </c>
      <c r="BO304" s="78">
        <f t="shared" si="56"/>
        <v>0.72150072150072153</v>
      </c>
      <c r="BP304" s="78">
        <f t="shared" si="57"/>
        <v>0.72727272727272729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105</v>
      </c>
      <c r="Y306" s="55">
        <f t="shared" si="53"/>
        <v>105</v>
      </c>
      <c r="Z306" s="41">
        <f>IFERROR(IF(Y306=0,"",ROUNDUP(Y306/H306,0)*0.00502),"")</f>
        <v>0.251</v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111.5</v>
      </c>
      <c r="BN306" s="78">
        <f t="shared" si="55"/>
        <v>111.5</v>
      </c>
      <c r="BO306" s="78">
        <f t="shared" si="56"/>
        <v>0.21367521367521369</v>
      </c>
      <c r="BP306" s="78">
        <f t="shared" si="57"/>
        <v>0.21367521367521369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216.66666666666669</v>
      </c>
      <c r="Y310" s="43">
        <f>IFERROR(Y303/H303,"0")+IFERROR(Y304/H304,"0")+IFERROR(Y305/H305,"0")+IFERROR(Y306/H306,"0")+IFERROR(Y307/H307,"0")+IFERROR(Y308/H308,"0")+IFERROR(Y309/H309,"0")</f>
        <v>218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1.7663600000000002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805</v>
      </c>
      <c r="Y311" s="43">
        <f>IFERROR(SUM(Y303:Y309),"0")</f>
        <v>810.60000000000014</v>
      </c>
      <c r="Z311" s="42"/>
      <c r="AA311" s="67"/>
      <c r="AB311" s="67"/>
      <c r="AC311" s="67"/>
    </row>
    <row r="312" spans="1:68" ht="14.25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180</v>
      </c>
      <c r="Y316" s="55">
        <f>IFERROR(IF(X316="",0,CEILING((X316/$H316),1)*$H316),"")</f>
        <v>180</v>
      </c>
      <c r="Z316" s="41">
        <f>IFERROR(IF(Y316=0,"",ROUNDUP(Y316/H316,0)*0.00651),"")</f>
        <v>0.3906</v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194.76</v>
      </c>
      <c r="BN316" s="78">
        <f>IFERROR(Y316*I316/H316,"0")</f>
        <v>194.76</v>
      </c>
      <c r="BO316" s="78">
        <f>IFERROR(1/J316*(X316/H316),"0")</f>
        <v>0.32967032967032972</v>
      </c>
      <c r="BP316" s="78">
        <f>IFERROR(1/J316*(Y316/H316),"0")</f>
        <v>0.32967032967032972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60</v>
      </c>
      <c r="Y318" s="43">
        <f>IFERROR(Y313/H313,"0")+IFERROR(Y314/H314,"0")+IFERROR(Y315/H315,"0")+IFERROR(Y316/H316,"0")+IFERROR(Y317/H317,"0")</f>
        <v>60</v>
      </c>
      <c r="Z318" s="43">
        <f>IFERROR(IF(Z313="",0,Z313),"0")+IFERROR(IF(Z314="",0,Z314),"0")+IFERROR(IF(Z315="",0,Z315),"0")+IFERROR(IF(Z316="",0,Z316),"0")+IFERROR(IF(Z317="",0,Z317),"0")</f>
        <v>0.3906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180</v>
      </c>
      <c r="Y319" s="43">
        <f>IFERROR(SUM(Y313:Y317),"0")</f>
        <v>180</v>
      </c>
      <c r="Z319" s="42"/>
      <c r="AA319" s="67"/>
      <c r="AB319" s="67"/>
      <c r="AC319" s="67"/>
    </row>
    <row r="320" spans="1:68" ht="14.25" customHeight="1" x14ac:dyDescent="0.25">
      <c r="A320" s="654" t="s">
        <v>185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400</v>
      </c>
      <c r="Y322" s="55">
        <f>IFERROR(IF(X322="",0,CEILING((X322/$H322),1)*$H322),"")</f>
        <v>405.59999999999997</v>
      </c>
      <c r="Z322" s="41">
        <f>IFERROR(IF(Y322=0,"",ROUNDUP(Y322/H322,0)*0.01898),"")</f>
        <v>0.98696000000000006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426.6153846153847</v>
      </c>
      <c r="BN322" s="78">
        <f>IFERROR(Y322*I322/H322,"0")</f>
        <v>432.58800000000002</v>
      </c>
      <c r="BO322" s="78">
        <f>IFERROR(1/J322*(X322/H322),"0")</f>
        <v>0.80128205128205132</v>
      </c>
      <c r="BP322" s="78">
        <f>IFERROR(1/J322*(Y322/H322),"0")</f>
        <v>0.8125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160</v>
      </c>
      <c r="Y323" s="55">
        <f>IFERROR(IF(X323="",0,CEILING((X323/$H323),1)*$H323),"")</f>
        <v>168</v>
      </c>
      <c r="Z323" s="41">
        <f>IFERROR(IF(Y323=0,"",ROUNDUP(Y323/H323,0)*0.01898),"")</f>
        <v>0.37959999999999999</v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169.88571428571427</v>
      </c>
      <c r="BN323" s="78">
        <f>IFERROR(Y323*I323/H323,"0")</f>
        <v>178.38</v>
      </c>
      <c r="BO323" s="78">
        <f>IFERROR(1/J323*(X323/H323),"0")</f>
        <v>0.29761904761904762</v>
      </c>
      <c r="BP323" s="78">
        <f>IFERROR(1/J323*(Y323/H323),"0")</f>
        <v>0.3125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79.853479853479854</v>
      </c>
      <c r="Y324" s="43">
        <f>IFERROR(Y321/H321,"0")+IFERROR(Y322/H322,"0")+IFERROR(Y323/H323,"0")</f>
        <v>82</v>
      </c>
      <c r="Z324" s="43">
        <f>IFERROR(IF(Z321="",0,Z321),"0")+IFERROR(IF(Z322="",0,Z322),"0")+IFERROR(IF(Z323="",0,Z323),"0")</f>
        <v>1.55636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640</v>
      </c>
      <c r="Y325" s="43">
        <f>IFERROR(SUM(Y321:Y323),"0")</f>
        <v>657.59999999999991</v>
      </c>
      <c r="Z325" s="42"/>
      <c r="AA325" s="67"/>
      <c r="AB325" s="67"/>
      <c r="AC325" s="67"/>
    </row>
    <row r="326" spans="1:68" ht="14.25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300</v>
      </c>
      <c r="Y342" s="55">
        <f>IFERROR(IF(X342="",0,CEILING((X342/$H342),1)*$H342),"")</f>
        <v>307.8</v>
      </c>
      <c r="Z342" s="41">
        <f>IFERROR(IF(Y342=0,"",ROUNDUP(Y342/H342,0)*0.01898),"")</f>
        <v>0.72123999999999999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319.22222222222223</v>
      </c>
      <c r="BN342" s="78">
        <f>IFERROR(Y342*I342/H342,"0")</f>
        <v>327.52199999999999</v>
      </c>
      <c r="BO342" s="78">
        <f>IFERROR(1/J342*(X342/H342),"0")</f>
        <v>0.57870370370370372</v>
      </c>
      <c r="BP342" s="78">
        <f>IFERROR(1/J342*(Y342/H342),"0")</f>
        <v>0.59375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70</v>
      </c>
      <c r="Y343" s="55">
        <f>IFERROR(IF(X343="",0,CEILING((X343/$H343),1)*$H343),"")</f>
        <v>71.400000000000006</v>
      </c>
      <c r="Z343" s="41">
        <f>IFERROR(IF(Y343=0,"",ROUNDUP(Y343/H343,0)*0.00651),"")</f>
        <v>0.22134000000000001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78.399999999999991</v>
      </c>
      <c r="BN343" s="78">
        <f>IFERROR(Y343*I343/H343,"0")</f>
        <v>79.968000000000004</v>
      </c>
      <c r="BO343" s="78">
        <f>IFERROR(1/J343*(X343/H343),"0")</f>
        <v>0.18315018315018314</v>
      </c>
      <c r="BP343" s="78">
        <f>IFERROR(1/J343*(Y343/H343),"0")</f>
        <v>0.18681318681318682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105</v>
      </c>
      <c r="Y344" s="55">
        <f>IFERROR(IF(X344="",0,CEILING((X344/$H344),1)*$H344),"")</f>
        <v>105</v>
      </c>
      <c r="Z344" s="41">
        <f>IFERROR(IF(Y344=0,"",ROUNDUP(Y344/H344,0)*0.00651),"")</f>
        <v>0.32550000000000001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116.99999999999999</v>
      </c>
      <c r="BN344" s="78">
        <f>IFERROR(Y344*I344/H344,"0")</f>
        <v>116.99999999999999</v>
      </c>
      <c r="BO344" s="78">
        <f>IFERROR(1/J344*(X344/H344),"0")</f>
        <v>0.27472527472527475</v>
      </c>
      <c r="BP344" s="78">
        <f>IFERROR(1/J344*(Y344/H344),"0")</f>
        <v>0.27472527472527475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120.37037037037037</v>
      </c>
      <c r="Y345" s="43">
        <f>IFERROR(Y342/H342,"0")+IFERROR(Y343/H343,"0")+IFERROR(Y344/H344,"0")</f>
        <v>122</v>
      </c>
      <c r="Z345" s="43">
        <f>IFERROR(IF(Z342="",0,Z342),"0")+IFERROR(IF(Z343="",0,Z343),"0")+IFERROR(IF(Z344="",0,Z344),"0")</f>
        <v>1.2680799999999999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475</v>
      </c>
      <c r="Y346" s="43">
        <f>IFERROR(SUM(Y342:Y344),"0")</f>
        <v>484.20000000000005</v>
      </c>
      <c r="Z346" s="42"/>
      <c r="AA346" s="67"/>
      <c r="AB346" s="67"/>
      <c r="AC346" s="67"/>
    </row>
    <row r="347" spans="1:68" ht="27.75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ref="Y350:Y356" si="58">IFERROR(IF(X350="",0,CEILING((X350/$H350),1)*$H350),"")</f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1486.0800000000002</v>
      </c>
      <c r="BN350" s="78">
        <f t="shared" ref="BN350:BN356" si="60">IFERROR(Y350*I350/H350,"0")</f>
        <v>1486.0800000000002</v>
      </c>
      <c r="BO350" s="78">
        <f t="shared" ref="BO350:BO356" si="61">IFERROR(1/J350*(X350/H350),"0")</f>
        <v>2</v>
      </c>
      <c r="BP350" s="78">
        <f t="shared" ref="BP350:BP356" si="62">IFERROR(1/J350*(Y350/H350),"0")</f>
        <v>2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574</v>
      </c>
      <c r="B352" s="63" t="s">
        <v>575</v>
      </c>
      <c r="C352" s="36">
        <v>4301011832</v>
      </c>
      <c r="D352" s="655">
        <v>4607091383997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45</v>
      </c>
      <c r="M352" s="38" t="s">
        <v>105</v>
      </c>
      <c r="N352" s="38"/>
      <c r="O352" s="37">
        <v>60</v>
      </c>
      <c r="P352" s="8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37.5" customHeight="1" x14ac:dyDescent="0.25">
      <c r="A353" s="63" t="s">
        <v>577</v>
      </c>
      <c r="B353" s="63" t="s">
        <v>578</v>
      </c>
      <c r="C353" s="36">
        <v>4301011867</v>
      </c>
      <c r="D353" s="655">
        <v>4680115884830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83</v>
      </c>
      <c r="N353" s="38"/>
      <c r="O353" s="37">
        <v>60</v>
      </c>
      <c r="P353" s="8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138</v>
      </c>
      <c r="AK353" s="84">
        <v>720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579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96</v>
      </c>
      <c r="Y357" s="43">
        <f>IFERROR(Y350/H350,"0")+IFERROR(Y351/H351,"0")+IFERROR(Y352/H352,"0")+IFERROR(Y353/H353,"0")+IFERROR(Y354/H354,"0")+IFERROR(Y355/H355,"0")+IFERROR(Y356/H356,"0")</f>
        <v>96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2.0880000000000001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1440</v>
      </c>
      <c r="Y358" s="43">
        <f>IFERROR(SUM(Y350:Y356),"0")</f>
        <v>1440</v>
      </c>
      <c r="Z358" s="42"/>
      <c r="AA358" s="67"/>
      <c r="AB358" s="67"/>
      <c r="AC358" s="67"/>
    </row>
    <row r="359" spans="1:68" ht="14.25" customHeight="1" x14ac:dyDescent="0.25">
      <c r="A359" s="654" t="s">
        <v>150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2160</v>
      </c>
      <c r="Y360" s="55">
        <f>IFERROR(IF(X360="",0,CEILING((X360/$H360),1)*$H360),"")</f>
        <v>2160</v>
      </c>
      <c r="Z360" s="41">
        <f>IFERROR(IF(Y360=0,"",ROUNDUP(Y360/H360,0)*0.02175),"")</f>
        <v>3.1319999999999997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2229.1200000000003</v>
      </c>
      <c r="BN360" s="78">
        <f>IFERROR(Y360*I360/H360,"0")</f>
        <v>2229.1200000000003</v>
      </c>
      <c r="BO360" s="78">
        <f>IFERROR(1/J360*(X360/H360),"0")</f>
        <v>3</v>
      </c>
      <c r="BP360" s="78">
        <f>IFERROR(1/J360*(Y360/H360),"0")</f>
        <v>3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144</v>
      </c>
      <c r="Y362" s="43">
        <f>IFERROR(Y360/H360,"0")+IFERROR(Y361/H361,"0")</f>
        <v>144</v>
      </c>
      <c r="Z362" s="43">
        <f>IFERROR(IF(Z360="",0,Z360),"0")+IFERROR(IF(Z361="",0,Z361),"0")</f>
        <v>3.1319999999999997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2160</v>
      </c>
      <c r="Y363" s="43">
        <f>IFERROR(SUM(Y360:Y361),"0")</f>
        <v>2160</v>
      </c>
      <c r="Z363" s="42"/>
      <c r="AA363" s="67"/>
      <c r="AB363" s="67"/>
      <c r="AC363" s="67"/>
    </row>
    <row r="364" spans="1:68" ht="14.25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135</v>
      </c>
      <c r="Y366" s="55">
        <f>IFERROR(IF(X366="",0,CEILING((X366/$H366),1)*$H366),"")</f>
        <v>135</v>
      </c>
      <c r="Z366" s="41">
        <f>IFERROR(IF(Y366=0,"",ROUNDUP(Y366/H366,0)*0.01898),"")</f>
        <v>0.28470000000000001</v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142.785</v>
      </c>
      <c r="BN366" s="78">
        <f>IFERROR(Y366*I366/H366,"0")</f>
        <v>142.785</v>
      </c>
      <c r="BO366" s="78">
        <f>IFERROR(1/J366*(X366/H366),"0")</f>
        <v>0.234375</v>
      </c>
      <c r="BP366" s="78">
        <f>IFERROR(1/J366*(Y366/H366),"0")</f>
        <v>0.234375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15</v>
      </c>
      <c r="Y367" s="43">
        <f>IFERROR(Y365/H365,"0")+IFERROR(Y366/H366,"0")</f>
        <v>15</v>
      </c>
      <c r="Z367" s="43">
        <f>IFERROR(IF(Z365="",0,Z365),"0")+IFERROR(IF(Z366="",0,Z366),"0")</f>
        <v>0.28470000000000001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135</v>
      </c>
      <c r="Y368" s="43">
        <f>IFERROR(SUM(Y365:Y366),"0")</f>
        <v>135</v>
      </c>
      <c r="Z368" s="42"/>
      <c r="AA368" s="67"/>
      <c r="AB368" s="67"/>
      <c r="AC368" s="67"/>
    </row>
    <row r="369" spans="1:68" ht="14.25" customHeight="1" x14ac:dyDescent="0.25">
      <c r="A369" s="654" t="s">
        <v>185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40</v>
      </c>
      <c r="Y386" s="55">
        <f>IFERROR(IF(X386="",0,CEILING((X386/$H386),1)*$H386),"")</f>
        <v>45</v>
      </c>
      <c r="Z386" s="41">
        <f>IFERROR(IF(Y386=0,"",ROUNDUP(Y386/H386,0)*0.01898),"")</f>
        <v>9.4899999999999998E-2</v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42.306666666666665</v>
      </c>
      <c r="BN386" s="78">
        <f>IFERROR(Y386*I386/H386,"0")</f>
        <v>47.594999999999999</v>
      </c>
      <c r="BO386" s="78">
        <f>IFERROR(1/J386*(X386/H386),"0")</f>
        <v>6.9444444444444448E-2</v>
      </c>
      <c r="BP386" s="78">
        <f>IFERROR(1/J386*(Y386/H386),"0")</f>
        <v>7.8125E-2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4.4444444444444446</v>
      </c>
      <c r="Y388" s="43">
        <f>IFERROR(Y386/H386,"0")+IFERROR(Y387/H387,"0")</f>
        <v>5</v>
      </c>
      <c r="Z388" s="43">
        <f>IFERROR(IF(Z386="",0,Z386),"0")+IFERROR(IF(Z387="",0,Z387),"0")</f>
        <v>9.4899999999999998E-2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40</v>
      </c>
      <c r="Y389" s="43">
        <f>IFERROR(SUM(Y386:Y387),"0")</f>
        <v>45</v>
      </c>
      <c r="Z389" s="42"/>
      <c r="AA389" s="67"/>
      <c r="AB389" s="67"/>
      <c r="AC389" s="67"/>
    </row>
    <row r="390" spans="1:68" ht="14.25" customHeight="1" x14ac:dyDescent="0.25">
      <c r="A390" s="654" t="s">
        <v>185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50</v>
      </c>
      <c r="Y397" s="55">
        <f t="shared" ref="Y397:Y406" si="63">IFERROR(IF(X397="",0,CEILING((X397/$H397),1)*$H397),"")</f>
        <v>54</v>
      </c>
      <c r="Z397" s="41">
        <f>IFERROR(IF(Y397=0,"",ROUNDUP(Y397/H397,0)*0.00902),"")</f>
        <v>9.0200000000000002E-2</v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51.944444444444443</v>
      </c>
      <c r="BN397" s="78">
        <f t="shared" ref="BN397:BN406" si="65">IFERROR(Y397*I397/H397,"0")</f>
        <v>56.099999999999994</v>
      </c>
      <c r="BO397" s="78">
        <f t="shared" ref="BO397:BO406" si="66">IFERROR(1/J397*(X397/H397),"0")</f>
        <v>7.0145903479236812E-2</v>
      </c>
      <c r="BP397" s="78">
        <f t="shared" ref="BP397:BP406" si="67">IFERROR(1/J397*(Y397/H397),"0")</f>
        <v>7.575757575757576E-2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9.2592592592592595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10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9.0200000000000002E-2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50</v>
      </c>
      <c r="Y408" s="43">
        <f>IFERROR(SUM(Y397:Y406),"0")</f>
        <v>54</v>
      </c>
      <c r="Z408" s="42"/>
      <c r="AA408" s="67"/>
      <c r="AB408" s="67"/>
      <c r="AC408" s="67"/>
    </row>
    <row r="409" spans="1:68" ht="14.25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150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1650</v>
      </c>
      <c r="Y442" s="55">
        <f t="shared" si="69"/>
        <v>1652.64</v>
      </c>
      <c r="Z442" s="41">
        <f t="shared" si="70"/>
        <v>3.7434799999999999</v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1762.5</v>
      </c>
      <c r="BN442" s="78">
        <f t="shared" si="72"/>
        <v>1765.32</v>
      </c>
      <c r="BO442" s="78">
        <f t="shared" si="73"/>
        <v>3.0048076923076925</v>
      </c>
      <c r="BP442" s="78">
        <f t="shared" si="74"/>
        <v>3.0096153846153846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1100</v>
      </c>
      <c r="Y444" s="55">
        <f t="shared" si="69"/>
        <v>1103.52</v>
      </c>
      <c r="Z444" s="41">
        <f t="shared" si="70"/>
        <v>2.4996399999999999</v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1175</v>
      </c>
      <c r="BN444" s="78">
        <f t="shared" si="72"/>
        <v>1178.76</v>
      </c>
      <c r="BO444" s="78">
        <f t="shared" si="73"/>
        <v>2.0032051282051282</v>
      </c>
      <c r="BP444" s="78">
        <f t="shared" si="74"/>
        <v>2.0096153846153846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520.83333333333326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522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6.2431199999999993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2750</v>
      </c>
      <c r="Y454" s="43">
        <f>IFERROR(SUM(Y440:Y452),"0")</f>
        <v>2756.16</v>
      </c>
      <c r="Z454" s="42"/>
      <c r="AA454" s="67"/>
      <c r="AB454" s="67"/>
      <c r="AC454" s="67"/>
    </row>
    <row r="455" spans="1:68" ht="14.25" customHeight="1" x14ac:dyDescent="0.25">
      <c r="A455" s="654" t="s">
        <v>150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1650</v>
      </c>
      <c r="Y456" s="55">
        <f>IFERROR(IF(X456="",0,CEILING((X456/$H456),1)*$H456),"")</f>
        <v>1652.64</v>
      </c>
      <c r="Z456" s="41">
        <f>IFERROR(IF(Y456=0,"",ROUNDUP(Y456/H456,0)*0.01196),"")</f>
        <v>3.7434799999999999</v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1762.5</v>
      </c>
      <c r="BN456" s="78">
        <f>IFERROR(Y456*I456/H456,"0")</f>
        <v>1765.32</v>
      </c>
      <c r="BO456" s="78">
        <f>IFERROR(1/J456*(X456/H456),"0")</f>
        <v>3.0048076923076925</v>
      </c>
      <c r="BP456" s="78">
        <f>IFERROR(1/J456*(Y456/H456),"0")</f>
        <v>3.0096153846153846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312.5</v>
      </c>
      <c r="Y459" s="43">
        <f>IFERROR(Y456/H456,"0")+IFERROR(Y457/H457,"0")+IFERROR(Y458/H458,"0")</f>
        <v>313</v>
      </c>
      <c r="Z459" s="43">
        <f>IFERROR(IF(Z456="",0,Z456),"0")+IFERROR(IF(Z457="",0,Z457),"0")+IFERROR(IF(Z458="",0,Z458),"0")</f>
        <v>3.7434799999999999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1650</v>
      </c>
      <c r="Y460" s="43">
        <f>IFERROR(SUM(Y456:Y458),"0")</f>
        <v>1652.64</v>
      </c>
      <c r="Z460" s="42"/>
      <c r="AA460" s="67"/>
      <c r="AB460" s="67"/>
      <c r="AC460" s="67"/>
    </row>
    <row r="461" spans="1:68" ht="14.25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200</v>
      </c>
      <c r="Y464" s="55">
        <f t="shared" si="75"/>
        <v>200.64000000000001</v>
      </c>
      <c r="Z464" s="41">
        <f>IFERROR(IF(Y464=0,"",ROUNDUP(Y464/H464,0)*0.01196),"")</f>
        <v>0.45448</v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213.63636363636363</v>
      </c>
      <c r="BN464" s="78">
        <f t="shared" si="77"/>
        <v>214.32</v>
      </c>
      <c r="BO464" s="78">
        <f t="shared" si="78"/>
        <v>0.36421911421911418</v>
      </c>
      <c r="BP464" s="78">
        <f t="shared" si="79"/>
        <v>0.36538461538461542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37.878787878787875</v>
      </c>
      <c r="Y469" s="43">
        <f>IFERROR(Y462/H462,"0")+IFERROR(Y463/H463,"0")+IFERROR(Y464/H464,"0")+IFERROR(Y465/H465,"0")+IFERROR(Y466/H466,"0")+IFERROR(Y467/H467,"0")+IFERROR(Y468/H468,"0")</f>
        <v>38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0.45448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200</v>
      </c>
      <c r="Y470" s="43">
        <f>IFERROR(SUM(Y462:Y468),"0")</f>
        <v>200.64000000000001</v>
      </c>
      <c r="Z470" s="42"/>
      <c r="AA470" s="67"/>
      <c r="AB470" s="67"/>
      <c r="AC470" s="67"/>
    </row>
    <row r="471" spans="1:68" ht="14.25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240</v>
      </c>
      <c r="Y482" s="55">
        <f>IFERROR(IF(X482="",0,CEILING((X482/$H482),1)*$H482),"")</f>
        <v>240</v>
      </c>
      <c r="Z482" s="41">
        <f>IFERROR(IF(Y482=0,"",ROUNDUP(Y482/H482,0)*0.01898),"")</f>
        <v>0.37959999999999999</v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248.70000000000002</v>
      </c>
      <c r="BN482" s="78">
        <f>IFERROR(Y482*I482/H482,"0")</f>
        <v>248.70000000000002</v>
      </c>
      <c r="BO482" s="78">
        <f>IFERROR(1/J482*(X482/H482),"0")</f>
        <v>0.3125</v>
      </c>
      <c r="BP482" s="78">
        <f>IFERROR(1/J482*(Y482/H482),"0")</f>
        <v>0.3125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20</v>
      </c>
      <c r="Y483" s="43">
        <f>IFERROR(Y480/H480,"0")+IFERROR(Y481/H481,"0")+IFERROR(Y482/H482,"0")</f>
        <v>20</v>
      </c>
      <c r="Z483" s="43">
        <f>IFERROR(IF(Z480="",0,Z480),"0")+IFERROR(IF(Z481="",0,Z481),"0")+IFERROR(IF(Z482="",0,Z482),"0")</f>
        <v>0.37959999999999999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240</v>
      </c>
      <c r="Y484" s="43">
        <f>IFERROR(SUM(Y480:Y482),"0")</f>
        <v>240</v>
      </c>
      <c r="Z484" s="42"/>
      <c r="AA484" s="67"/>
      <c r="AB484" s="67"/>
      <c r="AC484" s="67"/>
    </row>
    <row r="485" spans="1:68" ht="14.25" customHeight="1" x14ac:dyDescent="0.25">
      <c r="A485" s="654" t="s">
        <v>150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1220</v>
      </c>
      <c r="Y494" s="55">
        <f>IFERROR(IF(X494="",0,CEILING((X494/$H494),1)*$H494),"")</f>
        <v>1222.2</v>
      </c>
      <c r="Z494" s="41">
        <f>IFERROR(IF(Y494=0,"",ROUNDUP(Y494/H494,0)*0.00902),"")</f>
        <v>2.6248200000000002</v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1298.4285714285713</v>
      </c>
      <c r="BN494" s="78">
        <f>IFERROR(Y494*I494/H494,"0")</f>
        <v>1300.7699999999998</v>
      </c>
      <c r="BO494" s="78">
        <f>IFERROR(1/J494*(X494/H494),"0")</f>
        <v>2.2005772005772006</v>
      </c>
      <c r="BP494" s="78">
        <f>IFERROR(1/J494*(Y494/H494),"0")</f>
        <v>2.2045454545454546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290.47619047619048</v>
      </c>
      <c r="Y495" s="43">
        <f>IFERROR(Y493/H493,"0")+IFERROR(Y494/H494,"0")</f>
        <v>291</v>
      </c>
      <c r="Z495" s="43">
        <f>IFERROR(IF(Z493="",0,Z493),"0")+IFERROR(IF(Z494="",0,Z494),"0")</f>
        <v>2.6248200000000002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1220</v>
      </c>
      <c r="Y496" s="43">
        <f>IFERROR(SUM(Y493:Y494),"0")</f>
        <v>1222.2</v>
      </c>
      <c r="Z496" s="42"/>
      <c r="AA496" s="67"/>
      <c r="AB496" s="67"/>
      <c r="AC496" s="67"/>
    </row>
    <row r="497" spans="1:68" ht="14.25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185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150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17963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18084.739999999998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18912.115136530141</v>
      </c>
      <c r="Y515" s="43">
        <f>IFERROR(SUM(BN22:BN511),"0")</f>
        <v>19040.590000000004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31</v>
      </c>
      <c r="Y516" s="44">
        <f>ROUNDUP(SUM(BP22:BP511),0)</f>
        <v>31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19687.115136530141</v>
      </c>
      <c r="Y517" s="43">
        <f>GrossWeightTotalR+PalletQtyTotalR*25</f>
        <v>19815.590000000004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2818.5483035483035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2836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35.677329999999998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274</v>
      </c>
      <c r="J521" s="912" t="s">
        <v>274</v>
      </c>
      <c r="K521" s="912" t="s">
        <v>274</v>
      </c>
      <c r="L521" s="912" t="s">
        <v>274</v>
      </c>
      <c r="M521" s="912" t="s">
        <v>274</v>
      </c>
      <c r="N521" s="917"/>
      <c r="O521" s="912" t="s">
        <v>274</v>
      </c>
      <c r="P521" s="912" t="s">
        <v>274</v>
      </c>
      <c r="Q521" s="912" t="s">
        <v>274</v>
      </c>
      <c r="R521" s="912" t="s">
        <v>274</v>
      </c>
      <c r="S521" s="912" t="s">
        <v>274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192</v>
      </c>
      <c r="F522" s="912" t="s">
        <v>215</v>
      </c>
      <c r="G522" s="912" t="s">
        <v>250</v>
      </c>
      <c r="H522" s="912" t="s">
        <v>112</v>
      </c>
      <c r="I522" s="912" t="s">
        <v>275</v>
      </c>
      <c r="J522" s="912" t="s">
        <v>315</v>
      </c>
      <c r="K522" s="912" t="s">
        <v>376</v>
      </c>
      <c r="L522" s="912" t="s">
        <v>419</v>
      </c>
      <c r="M522" s="912" t="s">
        <v>435</v>
      </c>
      <c r="N522" s="1"/>
      <c r="O522" s="912" t="s">
        <v>448</v>
      </c>
      <c r="P522" s="912" t="s">
        <v>458</v>
      </c>
      <c r="Q522" s="912" t="s">
        <v>465</v>
      </c>
      <c r="R522" s="912" t="s">
        <v>470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844.80000000000007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130.80000000000001</v>
      </c>
      <c r="E524" s="52">
        <f>IFERROR(Y89*1,"0")+IFERROR(Y90*1,"0")+IFERROR(Y91*1,"0")+IFERROR(Y95*1,"0")+IFERROR(Y96*1,"0")+IFERROR(Y97*1,"0")+IFERROR(Y98*1,"0")+IFERROR(Y99*1,"0")+IFERROR(Y100*1,"0")</f>
        <v>216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153.9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303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163.80000000000001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1112.4000000000001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890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72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3808.2000000000003</v>
      </c>
      <c r="S524" s="52">
        <f>IFERROR(Y342*1,"0")+IFERROR(Y343*1,"0")+IFERROR(Y344*1,"0")</f>
        <v>484.20000000000005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3735</v>
      </c>
      <c r="U524" s="52">
        <f>IFERROR(Y375*1,"0")+IFERROR(Y376*1,"0")+IFERROR(Y377*1,"0")+IFERROR(Y378*1,"0")+IFERROR(Y382*1,"0")+IFERROR(Y386*1,"0")+IFERROR(Y387*1,"0")+IFERROR(Y391*1,"0")</f>
        <v>45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54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4609.4400000000005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1462.2</v>
      </c>
      <c r="AB524" s="52">
        <f>IFERROR(Y511*1,"0")</f>
        <v>0</v>
      </c>
      <c r="AC524" s="60"/>
      <c r="AF524" s="1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3 X350:X351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2025-06-17T07:49:34Z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