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ACE168-ACD6-460B-959E-538E3E3440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O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BP220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8" i="1" s="1"/>
  <c r="BO22" i="1"/>
  <c r="BM22" i="1"/>
  <c r="X515" i="1" s="1"/>
  <c r="Y22" i="1"/>
  <c r="H10" i="1"/>
  <c r="A9" i="1"/>
  <c r="A10" i="1" s="1"/>
  <c r="D7" i="1"/>
  <c r="Q6" i="1"/>
  <c r="P2" i="1"/>
  <c r="BP54" i="1" l="1"/>
  <c r="BN54" i="1"/>
  <c r="BP68" i="1"/>
  <c r="BN68" i="1"/>
  <c r="Z68" i="1"/>
  <c r="BP100" i="1"/>
  <c r="BN100" i="1"/>
  <c r="Z100" i="1"/>
  <c r="BP142" i="1"/>
  <c r="BN142" i="1"/>
  <c r="Z142" i="1"/>
  <c r="BP198" i="1"/>
  <c r="BN198" i="1"/>
  <c r="Z198" i="1"/>
  <c r="BP216" i="1"/>
  <c r="BN216" i="1"/>
  <c r="Z216" i="1"/>
  <c r="BP242" i="1"/>
  <c r="BN242" i="1"/>
  <c r="Z242" i="1"/>
  <c r="BP260" i="1"/>
  <c r="BN260" i="1"/>
  <c r="Z260" i="1"/>
  <c r="BP298" i="1"/>
  <c r="BN298" i="1"/>
  <c r="Z298" i="1"/>
  <c r="BP342" i="1"/>
  <c r="BN342" i="1"/>
  <c r="Z342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31" i="1"/>
  <c r="BN31" i="1"/>
  <c r="Z54" i="1"/>
  <c r="BP78" i="1"/>
  <c r="BN78" i="1"/>
  <c r="Z78" i="1"/>
  <c r="BP119" i="1"/>
  <c r="BN119" i="1"/>
  <c r="Z119" i="1"/>
  <c r="BP169" i="1"/>
  <c r="BN169" i="1"/>
  <c r="Z169" i="1"/>
  <c r="BP208" i="1"/>
  <c r="BN208" i="1"/>
  <c r="Z208" i="1"/>
  <c r="BP231" i="1"/>
  <c r="BN231" i="1"/>
  <c r="Z231" i="1"/>
  <c r="BP249" i="1"/>
  <c r="BN249" i="1"/>
  <c r="Z249" i="1"/>
  <c r="BP273" i="1"/>
  <c r="BN273" i="1"/>
  <c r="Z273" i="1"/>
  <c r="BP314" i="1"/>
  <c r="BN314" i="1"/>
  <c r="Z314" i="1"/>
  <c r="BP356" i="1"/>
  <c r="BN356" i="1"/>
  <c r="Z356" i="1"/>
  <c r="BP404" i="1"/>
  <c r="BN404" i="1"/>
  <c r="Z404" i="1"/>
  <c r="BP447" i="1"/>
  <c r="BN447" i="1"/>
  <c r="Z447" i="1"/>
  <c r="Y496" i="1"/>
  <c r="Y495" i="1"/>
  <c r="BP493" i="1"/>
  <c r="BN493" i="1"/>
  <c r="Z493" i="1"/>
  <c r="Y92" i="1"/>
  <c r="Y109" i="1"/>
  <c r="Y253" i="1"/>
  <c r="J9" i="1"/>
  <c r="Y269" i="1"/>
  <c r="BP337" i="1"/>
  <c r="BN337" i="1"/>
  <c r="Z337" i="1"/>
  <c r="BP354" i="1"/>
  <c r="BN354" i="1"/>
  <c r="Z354" i="1"/>
  <c r="BP378" i="1"/>
  <c r="BN378" i="1"/>
  <c r="Z378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BP377" i="1"/>
  <c r="BN377" i="1"/>
  <c r="Z377" i="1"/>
  <c r="BP402" i="1"/>
  <c r="BN402" i="1"/>
  <c r="Z402" i="1"/>
  <c r="F9" i="1"/>
  <c r="F10" i="1"/>
  <c r="B524" i="1"/>
  <c r="X516" i="1"/>
  <c r="X517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8" i="1"/>
  <c r="BN98" i="1"/>
  <c r="Z105" i="1"/>
  <c r="BN105" i="1"/>
  <c r="BP105" i="1"/>
  <c r="Z113" i="1"/>
  <c r="BN113" i="1"/>
  <c r="Z121" i="1"/>
  <c r="BN121" i="1"/>
  <c r="Z138" i="1"/>
  <c r="BN138" i="1"/>
  <c r="Y144" i="1"/>
  <c r="Z153" i="1"/>
  <c r="BN153" i="1"/>
  <c r="Z167" i="1"/>
  <c r="BN167" i="1"/>
  <c r="Z171" i="1"/>
  <c r="BN171" i="1"/>
  <c r="Z188" i="1"/>
  <c r="BN188" i="1"/>
  <c r="Z192" i="1"/>
  <c r="BN192" i="1"/>
  <c r="Z200" i="1"/>
  <c r="BN200" i="1"/>
  <c r="Z204" i="1"/>
  <c r="BN204" i="1"/>
  <c r="Z210" i="1"/>
  <c r="BN210" i="1"/>
  <c r="Z214" i="1"/>
  <c r="BN214" i="1"/>
  <c r="Z220" i="1"/>
  <c r="BN220" i="1"/>
  <c r="Z229" i="1"/>
  <c r="BN229" i="1"/>
  <c r="Z237" i="1"/>
  <c r="BN237" i="1"/>
  <c r="Z246" i="1"/>
  <c r="BN246" i="1"/>
  <c r="BP246" i="1"/>
  <c r="Z247" i="1"/>
  <c r="BN247" i="1"/>
  <c r="Z251" i="1"/>
  <c r="BN251" i="1"/>
  <c r="Z258" i="1"/>
  <c r="BN258" i="1"/>
  <c r="Z265" i="1"/>
  <c r="BN265" i="1"/>
  <c r="Z275" i="1"/>
  <c r="BN275" i="1"/>
  <c r="Z296" i="1"/>
  <c r="BN296" i="1"/>
  <c r="Z304" i="1"/>
  <c r="BN304" i="1"/>
  <c r="Z308" i="1"/>
  <c r="BN308" i="1"/>
  <c r="Z316" i="1"/>
  <c r="BN316" i="1"/>
  <c r="BP328" i="1"/>
  <c r="BN328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S524" i="1"/>
  <c r="Y345" i="1"/>
  <c r="Y412" i="1"/>
  <c r="Y24" i="1"/>
  <c r="Y44" i="1"/>
  <c r="Y65" i="1"/>
  <c r="Y71" i="1"/>
  <c r="Y81" i="1"/>
  <c r="BP108" i="1"/>
  <c r="BN108" i="1"/>
  <c r="Z108" i="1"/>
  <c r="Y11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13" i="1"/>
  <c r="BN213" i="1"/>
  <c r="Z213" i="1"/>
  <c r="Y217" i="1"/>
  <c r="BP221" i="1"/>
  <c r="BN221" i="1"/>
  <c r="Z221" i="1"/>
  <c r="Y223" i="1"/>
  <c r="K524" i="1"/>
  <c r="Y233" i="1"/>
  <c r="BP226" i="1"/>
  <c r="BN226" i="1"/>
  <c r="Z226" i="1"/>
  <c r="Y234" i="1"/>
  <c r="BP230" i="1"/>
  <c r="BN230" i="1"/>
  <c r="Z230" i="1"/>
  <c r="Y244" i="1"/>
  <c r="BP241" i="1"/>
  <c r="BN241" i="1"/>
  <c r="Z241" i="1"/>
  <c r="Y243" i="1"/>
  <c r="BP259" i="1"/>
  <c r="BN259" i="1"/>
  <c r="Z259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BP336" i="1"/>
  <c r="BN336" i="1"/>
  <c r="Z336" i="1"/>
  <c r="Z338" i="1" s="1"/>
  <c r="Y338" i="1"/>
  <c r="BP376" i="1"/>
  <c r="BN376" i="1"/>
  <c r="Z376" i="1"/>
  <c r="Z379" i="1" s="1"/>
  <c r="Y379" i="1"/>
  <c r="F524" i="1"/>
  <c r="Y32" i="1"/>
  <c r="Y59" i="1"/>
  <c r="Y85" i="1"/>
  <c r="Y102" i="1"/>
  <c r="BP95" i="1"/>
  <c r="BN95" i="1"/>
  <c r="Z95" i="1"/>
  <c r="BP99" i="1"/>
  <c r="BN99" i="1"/>
  <c r="Z99" i="1"/>
  <c r="Y115" i="1"/>
  <c r="BP112" i="1"/>
  <c r="BN112" i="1"/>
  <c r="Z112" i="1"/>
  <c r="BP120" i="1"/>
  <c r="BN120" i="1"/>
  <c r="Z120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Y139" i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BP250" i="1"/>
  <c r="BN250" i="1"/>
  <c r="Z250" i="1"/>
  <c r="BP274" i="1"/>
  <c r="BN274" i="1"/>
  <c r="Z274" i="1"/>
  <c r="Z276" i="1" s="1"/>
  <c r="O524" i="1"/>
  <c r="Y276" i="1"/>
  <c r="BP351" i="1"/>
  <c r="BN351" i="1"/>
  <c r="Z351" i="1"/>
  <c r="Y357" i="1"/>
  <c r="BP355" i="1"/>
  <c r="BN355" i="1"/>
  <c r="Z355" i="1"/>
  <c r="BP422" i="1"/>
  <c r="BN422" i="1"/>
  <c r="Z422" i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E524" i="1"/>
  <c r="Y93" i="1"/>
  <c r="G524" i="1"/>
  <c r="Y134" i="1"/>
  <c r="Y218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BP248" i="1"/>
  <c r="BN248" i="1"/>
  <c r="Z248" i="1"/>
  <c r="Z252" i="1" s="1"/>
  <c r="Y252" i="1"/>
  <c r="BP257" i="1"/>
  <c r="BN257" i="1"/>
  <c r="Z257" i="1"/>
  <c r="Z261" i="1" s="1"/>
  <c r="Y261" i="1"/>
  <c r="Z269" i="1"/>
  <c r="BP266" i="1"/>
  <c r="BN266" i="1"/>
  <c r="Z266" i="1"/>
  <c r="Y277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BP343" i="1"/>
  <c r="BN343" i="1"/>
  <c r="Z343" i="1"/>
  <c r="BP353" i="1"/>
  <c r="BN353" i="1"/>
  <c r="Z353" i="1"/>
  <c r="Z357" i="1" s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418" i="1" l="1"/>
  <c r="Z345" i="1"/>
  <c r="Z238" i="1"/>
  <c r="Z123" i="1"/>
  <c r="Z109" i="1"/>
  <c r="Z65" i="1"/>
  <c r="Z243" i="1"/>
  <c r="Z222" i="1"/>
  <c r="Z507" i="1"/>
  <c r="Z483" i="1"/>
  <c r="Z495" i="1"/>
  <c r="Z300" i="1"/>
  <c r="Z425" i="1"/>
  <c r="Z80" i="1"/>
  <c r="Z58" i="1"/>
  <c r="Z217" i="1"/>
  <c r="Z310" i="1"/>
  <c r="Z32" i="1"/>
  <c r="Y518" i="1"/>
  <c r="Y515" i="1"/>
  <c r="Z115" i="1"/>
  <c r="Z205" i="1"/>
  <c r="Z179" i="1"/>
  <c r="Z453" i="1"/>
  <c r="Z407" i="1"/>
  <c r="Z490" i="1"/>
  <c r="Z469" i="1"/>
  <c r="Y516" i="1"/>
  <c r="Z101" i="1"/>
  <c r="Z324" i="1"/>
  <c r="Z318" i="1"/>
  <c r="Z233" i="1"/>
  <c r="Z173" i="1"/>
  <c r="Y514" i="1"/>
  <c r="Z519" i="1" l="1"/>
  <c r="Y517" i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<sst xmlns="http://schemas.openxmlformats.org/spreadsheetml/2006/main" count="2311" uniqueCount="818">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</sst>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0.58333333333333337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30</v>
      </c>
      <c r="Y41" s="576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4"/>
      <c r="V43" s="34"/>
      <c r="W43" s="35" t="s">
        <v>70</v>
      </c>
      <c r="X43" s="575">
        <v>12</v>
      </c>
      <c r="Y43" s="576">
        <f>IFERROR(IF(X43="",0,CEILING((X43/$H43),1)*$H43),"")</f>
        <v>12</v>
      </c>
      <c r="Z43" s="36">
        <f>IFERROR(IF(Y43=0,"",ROUNDUP(Y43/H43,0)*0.00902),"")</f>
        <v>2.7060000000000001E-2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12.629999999999999</v>
      </c>
      <c r="BN43" s="64">
        <f>IFERROR(Y43*I43/H43,"0")</f>
        <v>12.629999999999999</v>
      </c>
      <c r="BO43" s="64">
        <f>IFERROR(1/J43*(X43/H43),"0")</f>
        <v>2.2727272727272728E-2</v>
      </c>
      <c r="BP43" s="64">
        <f>IFERROR(1/J43*(Y43/H43),"0")</f>
        <v>2.2727272727272728E-2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5.7777777777777777</v>
      </c>
      <c r="Y44" s="577">
        <f>IFERROR(Y41/H41,"0")+IFERROR(Y42/H42,"0")+IFERROR(Y43/H43,"0")</f>
        <v>6</v>
      </c>
      <c r="Z44" s="577">
        <f>IFERROR(IF(Z41="",0,Z41),"0")+IFERROR(IF(Z42="",0,Z42),"0")+IFERROR(IF(Z43="",0,Z43),"0")</f>
        <v>8.4000000000000005E-2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42</v>
      </c>
      <c r="Y45" s="577">
        <f>IFERROR(SUM(Y41:Y43),"0")</f>
        <v>44.400000000000006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40</v>
      </c>
      <c r="Y53" s="576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3.7037037037037033</v>
      </c>
      <c r="Y58" s="577">
        <f>IFERROR(Y52/H52,"0")+IFERROR(Y53/H53,"0")+IFERROR(Y54/H54,"0")+IFERROR(Y55/H55,"0")+IFERROR(Y56/H56,"0")+IFERROR(Y57/H57,"0")</f>
        <v>4</v>
      </c>
      <c r="Z58" s="577">
        <f>IFERROR(IF(Z52="",0,Z52),"0")+IFERROR(IF(Z53="",0,Z53),"0")+IFERROR(IF(Z54="",0,Z54),"0")+IFERROR(IF(Z55="",0,Z55),"0")+IFERROR(IF(Z56="",0,Z56),"0")+IFERROR(IF(Z57="",0,Z57),"0")</f>
        <v>7.5920000000000001E-2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40</v>
      </c>
      <c r="Y59" s="577">
        <f>IFERROR(SUM(Y52:Y57),"0")</f>
        <v>43.2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350</v>
      </c>
      <c r="Y61" s="576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364.09722222222217</v>
      </c>
      <c r="BN61" s="64">
        <f>IFERROR(Y61*I61/H61,"0")</f>
        <v>370.755</v>
      </c>
      <c r="BO61" s="64">
        <f>IFERROR(1/J61*(X61/H61),"0")</f>
        <v>0.5063657407407407</v>
      </c>
      <c r="BP61" s="64">
        <f>IFERROR(1/J61*(Y61/H61),"0")</f>
        <v>0.515625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32.407407407407405</v>
      </c>
      <c r="Y65" s="577">
        <f>IFERROR(Y61/H61,"0")+IFERROR(Y62/H62,"0")+IFERROR(Y63/H63,"0")+IFERROR(Y64/H64,"0")</f>
        <v>33</v>
      </c>
      <c r="Z65" s="577">
        <f>IFERROR(IF(Z61="",0,Z61),"0")+IFERROR(IF(Z62="",0,Z62),"0")+IFERROR(IF(Z63="",0,Z63),"0")+IFERROR(IF(Z64="",0,Z64),"0")</f>
        <v>0.62634000000000001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350</v>
      </c>
      <c r="Y66" s="577">
        <f>IFERROR(SUM(Y61:Y64),"0")</f>
        <v>356.40000000000003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50</v>
      </c>
      <c r="Y89" s="576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4.6296296296296298</v>
      </c>
      <c r="Y92" s="577">
        <f>IFERROR(Y89/H89,"0")+IFERROR(Y90/H90,"0")+IFERROR(Y91/H91,"0")</f>
        <v>5</v>
      </c>
      <c r="Z92" s="577">
        <f>IFERROR(IF(Z89="",0,Z89),"0")+IFERROR(IF(Z90="",0,Z90),"0")+IFERROR(IF(Z91="",0,Z91),"0")</f>
        <v>9.4899999999999998E-2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50</v>
      </c>
      <c r="Y93" s="577">
        <f>IFERROR(SUM(Y89:Y91),"0")</f>
        <v>54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80</v>
      </c>
      <c r="Y95" s="576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9.8765432098765444</v>
      </c>
      <c r="Y101" s="577">
        <f>IFERROR(Y95/H95,"0")+IFERROR(Y96/H96,"0")+IFERROR(Y97/H97,"0")+IFERROR(Y98/H98,"0")+IFERROR(Y99/H99,"0")+IFERROR(Y100/H100,"0")</f>
        <v>10</v>
      </c>
      <c r="Z101" s="577">
        <f>IFERROR(IF(Z95="",0,Z95),"0")+IFERROR(IF(Z96="",0,Z96),"0")+IFERROR(IF(Z97="",0,Z97),"0")+IFERROR(IF(Z98="",0,Z98),"0")+IFERROR(IF(Z99="",0,Z99),"0")+IFERROR(IF(Z100="",0,Z100),"0")</f>
        <v>0.1898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80</v>
      </c>
      <c r="Y102" s="577">
        <f>IFERROR(SUM(Y95:Y100),"0")</f>
        <v>81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40</v>
      </c>
      <c r="Y118" s="576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4.9382716049382722</v>
      </c>
      <c r="Y123" s="577">
        <f>IFERROR(Y118/H118,"0")+IFERROR(Y119/H119,"0")+IFERROR(Y120/H120,"0")+IFERROR(Y121/H121,"0")+IFERROR(Y122/H122,"0")</f>
        <v>5</v>
      </c>
      <c r="Z123" s="577">
        <f>IFERROR(IF(Z118="",0,Z118),"0")+IFERROR(IF(Z119="",0,Z119),"0")+IFERROR(IF(Z120="",0,Z120),"0")+IFERROR(IF(Z121="",0,Z121),"0")+IFERROR(IF(Z122="",0,Z122),"0")</f>
        <v>9.4899999999999998E-2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40</v>
      </c>
      <c r="Y124" s="577">
        <f>IFERROR(SUM(Y118:Y122),"0")</f>
        <v>40.5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280</v>
      </c>
      <c r="Y296" s="576">
        <f t="shared" si="48"/>
        <v>280.8</v>
      </c>
      <c r="Z296" s="36">
        <f>IFERROR(IF(Y296=0,"",ROUNDUP(Y296/H296,0)*0.01898),"")</f>
        <v>0.49348000000000003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291.27777777777771</v>
      </c>
      <c r="BN296" s="64">
        <f t="shared" si="50"/>
        <v>292.10999999999996</v>
      </c>
      <c r="BO296" s="64">
        <f t="shared" si="51"/>
        <v>0.40509259259259256</v>
      </c>
      <c r="BP296" s="64">
        <f t="shared" si="52"/>
        <v>0.40625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25.925925925925924</v>
      </c>
      <c r="Y300" s="577">
        <f>IFERROR(Y294/H294,"0")+IFERROR(Y295/H295,"0")+IFERROR(Y296/H296,"0")+IFERROR(Y297/H297,"0")+IFERROR(Y298/H298,"0")+IFERROR(Y299/H299,"0")</f>
        <v>26</v>
      </c>
      <c r="Z300" s="577">
        <f>IFERROR(IF(Z294="",0,Z294),"0")+IFERROR(IF(Z295="",0,Z295),"0")+IFERROR(IF(Z296="",0,Z296),"0")+IFERROR(IF(Z297="",0,Z297),"0")+IFERROR(IF(Z298="",0,Z298),"0")+IFERROR(IF(Z299="",0,Z299),"0")</f>
        <v>0.49348000000000003</v>
      </c>
      <c r="AA300" s="578"/>
      <c r="AB300" s="578"/>
      <c r="AC300" s="578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280</v>
      </c>
      <c r="Y301" s="577">
        <f>IFERROR(SUM(Y294:Y299),"0")</f>
        <v>280.8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90</v>
      </c>
      <c r="Y303" s="576">
        <f t="shared" ref="Y303:Y309" si="53">IFERROR(IF(X303="",0,CEILING((X303/$H303),1)*$H303),"")</f>
        <v>92.4</v>
      </c>
      <c r="Z303" s="36">
        <f>IFERROR(IF(Y303=0,"",ROUNDUP(Y303/H303,0)*0.00902),"")</f>
        <v>0.19844000000000001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95.785714285714278</v>
      </c>
      <c r="BN303" s="64">
        <f t="shared" ref="BN303:BN309" si="55">IFERROR(Y303*I303/H303,"0")</f>
        <v>98.34</v>
      </c>
      <c r="BO303" s="64">
        <f t="shared" ref="BO303:BO309" si="56">IFERROR(1/J303*(X303/H303),"0")</f>
        <v>0.16233766233766234</v>
      </c>
      <c r="BP303" s="64">
        <f t="shared" ref="BP303:BP309" si="57">IFERROR(1/J303*(Y303/H303),"0")</f>
        <v>0.16666666666666669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220</v>
      </c>
      <c r="Y304" s="576">
        <f t="shared" si="53"/>
        <v>222.60000000000002</v>
      </c>
      <c r="Z304" s="36">
        <f>IFERROR(IF(Y304=0,"",ROUNDUP(Y304/H304,0)*0.00902),"")</f>
        <v>0.47806000000000004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234.14285714285714</v>
      </c>
      <c r="BN304" s="64">
        <f t="shared" si="55"/>
        <v>236.91</v>
      </c>
      <c r="BO304" s="64">
        <f t="shared" si="56"/>
        <v>0.3968253968253968</v>
      </c>
      <c r="BP304" s="64">
        <f t="shared" si="57"/>
        <v>0.40151515151515155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73.80952380952381</v>
      </c>
      <c r="Y310" s="577">
        <f>IFERROR(Y303/H303,"0")+IFERROR(Y304/H304,"0")+IFERROR(Y305/H305,"0")+IFERROR(Y306/H306,"0")+IFERROR(Y307/H307,"0")+IFERROR(Y308/H308,"0")+IFERROR(Y309/H309,"0")</f>
        <v>75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0.6765000000000001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310</v>
      </c>
      <c r="Y311" s="577">
        <f>IFERROR(SUM(Y303:Y309),"0")</f>
        <v>315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1200</v>
      </c>
      <c r="Y313" s="576">
        <f>IFERROR(IF(X313="",0,CEILING((X313/$H313),1)*$H313),"")</f>
        <v>1201.2</v>
      </c>
      <c r="Z313" s="36">
        <f>IFERROR(IF(Y313=0,"",ROUNDUP(Y313/H313,0)*0.01898),"")</f>
        <v>2.92292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1278.9230769230769</v>
      </c>
      <c r="BN313" s="64">
        <f>IFERROR(Y313*I313/H313,"0")</f>
        <v>1280.2020000000002</v>
      </c>
      <c r="BO313" s="64">
        <f>IFERROR(1/J313*(X313/H313),"0")</f>
        <v>2.4038461538461537</v>
      </c>
      <c r="BP313" s="64">
        <f>IFERROR(1/J313*(Y313/H313),"0")</f>
        <v>2.40625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153.84615384615384</v>
      </c>
      <c r="Y318" s="577">
        <f>IFERROR(Y313/H313,"0")+IFERROR(Y314/H314,"0")+IFERROR(Y315/H315,"0")+IFERROR(Y316/H316,"0")+IFERROR(Y317/H317,"0")</f>
        <v>154</v>
      </c>
      <c r="Z318" s="577">
        <f>IFERROR(IF(Z313="",0,Z313),"0")+IFERROR(IF(Z314="",0,Z314),"0")+IFERROR(IF(Z315="",0,Z315),"0")+IFERROR(IF(Z316="",0,Z316),"0")+IFERROR(IF(Z317="",0,Z317),"0")</f>
        <v>2.92292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1200</v>
      </c>
      <c r="Y319" s="577">
        <f>IFERROR(SUM(Y313:Y317),"0")</f>
        <v>1201.2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100</v>
      </c>
      <c r="Y350" s="576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150</v>
      </c>
      <c r="Y351" s="576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1000</v>
      </c>
      <c r="Y352" s="576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83.333333333333343</v>
      </c>
      <c r="Y357" s="577">
        <f>IFERROR(Y350/H350,"0")+IFERROR(Y351/H351,"0")+IFERROR(Y352/H352,"0")+IFERROR(Y353/H353,"0")+IFERROR(Y354/H354,"0")+IFERROR(Y355/H355,"0")+IFERROR(Y356/H356,"0")</f>
        <v>84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1.827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1250</v>
      </c>
      <c r="Y358" s="577">
        <f>IFERROR(SUM(Y350:Y356),"0")</f>
        <v>1260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1000</v>
      </c>
      <c r="Y360" s="576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66.666666666666671</v>
      </c>
      <c r="Y362" s="577">
        <f>IFERROR(Y360/H360,"0")+IFERROR(Y361/H361,"0")</f>
        <v>67</v>
      </c>
      <c r="Z362" s="577">
        <f>IFERROR(IF(Z360="",0,Z360),"0")+IFERROR(IF(Z361="",0,Z361),"0")</f>
        <v>1.4572499999999999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1000</v>
      </c>
      <c r="Y363" s="577">
        <f>IFERROR(SUM(Y360:Y361),"0")</f>
        <v>1005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90</v>
      </c>
      <c r="Y386" s="576">
        <f>IFERROR(IF(X386="",0,CEILING((X386/$H386),1)*$H386),"")</f>
        <v>90</v>
      </c>
      <c r="Z386" s="36">
        <f>IFERROR(IF(Y386=0,"",ROUNDUP(Y386/H386,0)*0.01898),"")</f>
        <v>0.1898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95.19</v>
      </c>
      <c r="BN386" s="64">
        <f>IFERROR(Y386*I386/H386,"0")</f>
        <v>95.19</v>
      </c>
      <c r="BO386" s="64">
        <f>IFERROR(1/J386*(X386/H386),"0")</f>
        <v>0.15625</v>
      </c>
      <c r="BP386" s="64">
        <f>IFERROR(1/J386*(Y386/H386),"0")</f>
        <v>0.15625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10</v>
      </c>
      <c r="Y388" s="577">
        <f>IFERROR(Y386/H386,"0")+IFERROR(Y387/H387,"0")</f>
        <v>10</v>
      </c>
      <c r="Z388" s="577">
        <f>IFERROR(IF(Z386="",0,Z386),"0")+IFERROR(IF(Z387="",0,Z387),"0")</f>
        <v>0.1898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90</v>
      </c>
      <c r="Y389" s="577">
        <f>IFERROR(SUM(Y386:Y387),"0")</f>
        <v>90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17</v>
      </c>
      <c r="Y398" s="576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17.661111111111111</v>
      </c>
      <c r="BN398" s="64">
        <f t="shared" si="65"/>
        <v>22.44</v>
      </c>
      <c r="BO398" s="64">
        <f t="shared" si="66"/>
        <v>2.3849607182940515E-2</v>
      </c>
      <c r="BP398" s="64">
        <f t="shared" si="67"/>
        <v>3.0303030303030304E-2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17</v>
      </c>
      <c r="Y400" s="576">
        <f t="shared" si="63"/>
        <v>21.6</v>
      </c>
      <c r="Z400" s="36">
        <f>IFERROR(IF(Y400=0,"",ROUNDUP(Y400/H400,0)*0.00902),"")</f>
        <v>3.6080000000000001E-2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17.661111111111111</v>
      </c>
      <c r="BN400" s="64">
        <f t="shared" si="65"/>
        <v>22.44</v>
      </c>
      <c r="BO400" s="64">
        <f t="shared" si="66"/>
        <v>2.3849607182940515E-2</v>
      </c>
      <c r="BP400" s="64">
        <f t="shared" si="67"/>
        <v>3.0303030303030304E-2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6.2962962962962958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7.2160000000000002E-2</v>
      </c>
      <c r="AA407" s="578"/>
      <c r="AB407" s="578"/>
      <c r="AC407" s="578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34</v>
      </c>
      <c r="Y408" s="577">
        <f>IFERROR(SUM(Y397:Y406),"0")</f>
        <v>43.2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270</v>
      </c>
      <c r="Y442" s="576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120</v>
      </c>
      <c r="Y444" s="576">
        <f t="shared" si="69"/>
        <v>121.44000000000001</v>
      </c>
      <c r="Z444" s="36">
        <f t="shared" si="70"/>
        <v>0.27507999999999999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128.18181818181816</v>
      </c>
      <c r="BN444" s="64">
        <f t="shared" si="72"/>
        <v>129.72</v>
      </c>
      <c r="BO444" s="64">
        <f t="shared" si="73"/>
        <v>0.21853146853146854</v>
      </c>
      <c r="BP444" s="64">
        <f t="shared" si="74"/>
        <v>0.22115384615384617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73.86363636363636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75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0.89700000000000002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390</v>
      </c>
      <c r="Y454" s="577">
        <f>IFERROR(SUM(Y440:Y452),"0")</f>
        <v>396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300</v>
      </c>
      <c r="Y456" s="576">
        <f>IFERROR(IF(X456="",0,CEILING((X456/$H456),1)*$H456),"")</f>
        <v>300.96000000000004</v>
      </c>
      <c r="Z456" s="36">
        <f>IFERROR(IF(Y456=0,"",ROUNDUP(Y456/H456,0)*0.01196),"")</f>
        <v>0.68171999999999999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320.45454545454544</v>
      </c>
      <c r="BN456" s="64">
        <f>IFERROR(Y456*I456/H456,"0")</f>
        <v>321.48</v>
      </c>
      <c r="BO456" s="64">
        <f>IFERROR(1/J456*(X456/H456),"0")</f>
        <v>0.54632867132867136</v>
      </c>
      <c r="BP456" s="64">
        <f>IFERROR(1/J456*(Y456/H456),"0")</f>
        <v>0.54807692307692313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56.818181818181813</v>
      </c>
      <c r="Y459" s="577">
        <f>IFERROR(Y456/H456,"0")+IFERROR(Y457/H457,"0")+IFERROR(Y458/H458,"0")</f>
        <v>57.000000000000007</v>
      </c>
      <c r="Z459" s="577">
        <f>IFERROR(IF(Z456="",0,Z456),"0")+IFERROR(IF(Z457="",0,Z457),"0")+IFERROR(IF(Z458="",0,Z458),"0")</f>
        <v>0.68171999999999999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300</v>
      </c>
      <c r="Y460" s="577">
        <f>IFERROR(SUM(Y456:Y458),"0")</f>
        <v>300.96000000000004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40</v>
      </c>
      <c r="Y463" s="576">
        <f t="shared" si="75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42.727272727272727</v>
      </c>
      <c r="BN463" s="64">
        <f t="shared" si="77"/>
        <v>45.12</v>
      </c>
      <c r="BO463" s="64">
        <f t="shared" si="78"/>
        <v>7.2843822843822847E-2</v>
      </c>
      <c r="BP463" s="64">
        <f t="shared" si="79"/>
        <v>7.6923076923076927E-2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200</v>
      </c>
      <c r="Y464" s="576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45.454545454545453</v>
      </c>
      <c r="Y469" s="577">
        <f>IFERROR(Y462/H462,"0")+IFERROR(Y463/H463,"0")+IFERROR(Y464/H464,"0")+IFERROR(Y465/H465,"0")+IFERROR(Y466/H466,"0")+IFERROR(Y467/H467,"0")+IFERROR(Y468/H468,"0")</f>
        <v>46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0.55015999999999998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240</v>
      </c>
      <c r="Y470" s="577">
        <f>IFERROR(SUM(Y462:Y468),"0")</f>
        <v>242.88000000000002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100</v>
      </c>
      <c r="Y482" s="576">
        <f>IFERROR(IF(X482="",0,CEILING((X482/$H482),1)*$H482),"")</f>
        <v>108</v>
      </c>
      <c r="Z482" s="36">
        <f>IFERROR(IF(Y482=0,"",ROUNDUP(Y482/H482,0)*0.01898),"")</f>
        <v>0.17082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103.625</v>
      </c>
      <c r="BN482" s="64">
        <f>IFERROR(Y482*I482/H482,"0")</f>
        <v>111.91500000000001</v>
      </c>
      <c r="BO482" s="64">
        <f>IFERROR(1/J482*(X482/H482),"0")</f>
        <v>0.13020833333333334</v>
      </c>
      <c r="BP482" s="64">
        <f>IFERROR(1/J482*(Y482/H482),"0")</f>
        <v>0.140625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8.3333333333333339</v>
      </c>
      <c r="Y483" s="577">
        <f>IFERROR(Y480/H480,"0")+IFERROR(Y481/H481,"0")+IFERROR(Y482/H482,"0")</f>
        <v>9</v>
      </c>
      <c r="Z483" s="577">
        <f>IFERROR(IF(Z480="",0,Z480),"0")+IFERROR(IF(Z481="",0,Z481),"0")+IFERROR(IF(Z482="",0,Z482),"0")</f>
        <v>0.17082</v>
      </c>
      <c r="AA483" s="578"/>
      <c r="AB483" s="578"/>
      <c r="AC483" s="578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100</v>
      </c>
      <c r="Y484" s="577">
        <f>IFERROR(SUM(Y480:Y482),"0")</f>
        <v>108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100</v>
      </c>
      <c r="Y494" s="576">
        <f>IFERROR(IF(X494="",0,CEILING((X494/$H494),1)*$H494),"")</f>
        <v>100.80000000000001</v>
      </c>
      <c r="Z494" s="36">
        <f>IFERROR(IF(Y494=0,"",ROUNDUP(Y494/H494,0)*0.00902),"")</f>
        <v>0.21648000000000001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106.42857142857143</v>
      </c>
      <c r="BN494" s="64">
        <f>IFERROR(Y494*I494/H494,"0")</f>
        <v>107.28</v>
      </c>
      <c r="BO494" s="64">
        <f>IFERROR(1/J494*(X494/H494),"0")</f>
        <v>0.18037518037518038</v>
      </c>
      <c r="BP494" s="64">
        <f>IFERROR(1/J494*(Y494/H494),"0")</f>
        <v>0.18181818181818182</v>
      </c>
    </row>
    <row r="495" spans="1:68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23.80952380952381</v>
      </c>
      <c r="Y495" s="577">
        <f>IFERROR(Y493/H493,"0")+IFERROR(Y494/H494,"0")</f>
        <v>24</v>
      </c>
      <c r="Z495" s="577">
        <f>IFERROR(IF(Z493="",0,Z493),"0")+IFERROR(IF(Z494="",0,Z494),"0")</f>
        <v>0.21648000000000001</v>
      </c>
      <c r="AA495" s="578"/>
      <c r="AB495" s="578"/>
      <c r="AC495" s="578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100</v>
      </c>
      <c r="Y496" s="577">
        <f>IFERROR(SUM(Y493:Y494),"0")</f>
        <v>100.80000000000001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5896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5963.34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6185.3241255041257</v>
      </c>
      <c r="Y515" s="577">
        <f>IFERROR(SUM(BN22:BN511),"0")</f>
        <v>6255.686999999999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10</v>
      </c>
      <c r="Y516" s="38">
        <f>ROUNDUP(SUM(BP22:BP511),0)</f>
        <v>10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6435.3241255041257</v>
      </c>
      <c r="Y517" s="577">
        <f>GrossWeightTotalR+PalletQtyTotalR*25</f>
        <v>6505.686999999999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689.49045399045406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698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11.321150000000003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44.400000000000006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399.6</v>
      </c>
      <c r="E524" s="46">
        <f>IFERROR(Y89*1,"0")+IFERROR(Y90*1,"0")+IFERROR(Y91*1,"0")+IFERROR(Y95*1,"0")+IFERROR(Y96*1,"0")+IFERROR(Y97*1,"0")+IFERROR(Y98*1,"0")+IFERROR(Y99*1,"0")+IFERROR(Y100*1,"0")</f>
        <v>135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40.5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1797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2265</v>
      </c>
      <c r="U524" s="46">
        <f>IFERROR(Y375*1,"0")+IFERROR(Y376*1,"0")+IFERROR(Y377*1,"0")+IFERROR(Y378*1,"0")+IFERROR(Y382*1,"0")+IFERROR(Y386*1,"0")+IFERROR(Y387*1,"0")+IFERROR(Y391*1,"0")</f>
        <v>90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43.2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939.84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208.8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50,00"/>
        <filter val="10"/>
        <filter val="10,00"/>
        <filter val="100,00"/>
        <filter val="12,00"/>
        <filter val="120,00"/>
        <filter val="150,00"/>
        <filter val="153,85"/>
        <filter val="17,00"/>
        <filter val="200,00"/>
        <filter val="220,00"/>
        <filter val="23,81"/>
        <filter val="240,00"/>
        <filter val="25,93"/>
        <filter val="270,00"/>
        <filter val="280,00"/>
        <filter val="3,70"/>
        <filter val="30,00"/>
        <filter val="300,00"/>
        <filter val="310,00"/>
        <filter val="32,41"/>
        <filter val="34,00"/>
        <filter val="350,00"/>
        <filter val="390,00"/>
        <filter val="4,63"/>
        <filter val="4,94"/>
        <filter val="40,00"/>
        <filter val="42,00"/>
        <filter val="45,45"/>
        <filter val="5 896,00"/>
        <filter val="5,78"/>
        <filter val="50,00"/>
        <filter val="56,82"/>
        <filter val="6 185,32"/>
        <filter val="6 435,32"/>
        <filter val="6,30"/>
        <filter val="66,67"/>
        <filter val="689,49"/>
        <filter val="73,81"/>
        <filter val="73,86"/>
        <filter val="8,33"/>
        <filter val="80,00"/>
        <filter val="83,33"/>
        <filter val="9,88"/>
        <filter val="9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