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44926B-4D3B-458B-9C55-4304325187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N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Y457" i="2"/>
  <c r="BN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P421" i="2" s="1"/>
  <c r="P421" i="2"/>
  <c r="X419" i="2"/>
  <c r="X418" i="2"/>
  <c r="BO417" i="2"/>
  <c r="BM417" i="2"/>
  <c r="Y417" i="2"/>
  <c r="P417" i="2"/>
  <c r="BP416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P387" i="2"/>
  <c r="BO386" i="2"/>
  <c r="BM386" i="2"/>
  <c r="Y386" i="2"/>
  <c r="BP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Z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N344" i="2"/>
  <c r="BM344" i="2"/>
  <c r="Z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Y325" i="2" s="1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Y301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Z284" i="2"/>
  <c r="Z285" i="2" s="1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N273" i="2"/>
  <c r="BM273" i="2"/>
  <c r="Z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N232" i="2"/>
  <c r="BM232" i="2"/>
  <c r="Z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Y234" i="2" s="1"/>
  <c r="P226" i="2"/>
  <c r="X223" i="2"/>
  <c r="X222" i="2"/>
  <c r="BO221" i="2"/>
  <c r="BM221" i="2"/>
  <c r="Y221" i="2"/>
  <c r="BP221" i="2" s="1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Y205" i="2" s="1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E524" i="2" s="1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Z55" i="2" l="1"/>
  <c r="BN55" i="2"/>
  <c r="Z167" i="2"/>
  <c r="BN167" i="2"/>
  <c r="Z210" i="2"/>
  <c r="BN210" i="2"/>
  <c r="Z446" i="2"/>
  <c r="BN446" i="2"/>
  <c r="Z447" i="2"/>
  <c r="Z35" i="2"/>
  <c r="Z36" i="2" s="1"/>
  <c r="BP64" i="2"/>
  <c r="Y109" i="2"/>
  <c r="Z119" i="2"/>
  <c r="BN119" i="2"/>
  <c r="Z153" i="2"/>
  <c r="BN153" i="2"/>
  <c r="Z154" i="2"/>
  <c r="Z176" i="2"/>
  <c r="BN176" i="2"/>
  <c r="Z201" i="2"/>
  <c r="Z221" i="2"/>
  <c r="BN221" i="2"/>
  <c r="Z314" i="2"/>
  <c r="BN314" i="2"/>
  <c r="Z315" i="2"/>
  <c r="Z330" i="2"/>
  <c r="BN330" i="2"/>
  <c r="Z361" i="2"/>
  <c r="Z391" i="2"/>
  <c r="Z392" i="2" s="1"/>
  <c r="BN391" i="2"/>
  <c r="Z399" i="2"/>
  <c r="BN399" i="2"/>
  <c r="Z400" i="2"/>
  <c r="Z423" i="2"/>
  <c r="BN423" i="2"/>
  <c r="Z456" i="2"/>
  <c r="Z459" i="2" s="1"/>
  <c r="BN456" i="2"/>
  <c r="Z457" i="2"/>
  <c r="Z30" i="2"/>
  <c r="BN30" i="2"/>
  <c r="Y37" i="2"/>
  <c r="Z57" i="2"/>
  <c r="Z69" i="2"/>
  <c r="BN69" i="2"/>
  <c r="Z90" i="2"/>
  <c r="Z95" i="2"/>
  <c r="Z114" i="2"/>
  <c r="BN114" i="2"/>
  <c r="Z127" i="2"/>
  <c r="Z142" i="2"/>
  <c r="BN142" i="2"/>
  <c r="Z165" i="2"/>
  <c r="BP171" i="2"/>
  <c r="Z178" i="2"/>
  <c r="BN178" i="2"/>
  <c r="Z199" i="2"/>
  <c r="BN199" i="2"/>
  <c r="BP214" i="2"/>
  <c r="Z230" i="2"/>
  <c r="BN230" i="2"/>
  <c r="Y252" i="2"/>
  <c r="Z249" i="2"/>
  <c r="Z267" i="2"/>
  <c r="BN267" i="2"/>
  <c r="Z294" i="2"/>
  <c r="BN294" i="2"/>
  <c r="Z298" i="2"/>
  <c r="BN298" i="2"/>
  <c r="Z303" i="2"/>
  <c r="Z328" i="2"/>
  <c r="BN328" i="2"/>
  <c r="Z337" i="2"/>
  <c r="BP355" i="2"/>
  <c r="Z366" i="2"/>
  <c r="Z386" i="2"/>
  <c r="BN386" i="2"/>
  <c r="BP402" i="2"/>
  <c r="Z465" i="2"/>
  <c r="BN35" i="2"/>
  <c r="BP35" i="2"/>
  <c r="Y135" i="2"/>
  <c r="BN201" i="2"/>
  <c r="Z410" i="2"/>
  <c r="Z412" i="2" s="1"/>
  <c r="Z421" i="2"/>
  <c r="BN421" i="2"/>
  <c r="BP429" i="2"/>
  <c r="Y430" i="2"/>
  <c r="Z434" i="2"/>
  <c r="Z435" i="2" s="1"/>
  <c r="BN434" i="2"/>
  <c r="BP442" i="2"/>
  <c r="BP449" i="2"/>
  <c r="BP462" i="2"/>
  <c r="AA524" i="2"/>
  <c r="BP481" i="2"/>
  <c r="Z295" i="2"/>
  <c r="BN352" i="2"/>
  <c r="Z352" i="2"/>
  <c r="X516" i="2"/>
  <c r="X514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BP387" i="2"/>
  <c r="BN387" i="2"/>
  <c r="Z387" i="2"/>
  <c r="Z388" i="2" s="1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Z128" i="2"/>
  <c r="Y129" i="2"/>
  <c r="BN132" i="2"/>
  <c r="BP132" i="2"/>
  <c r="Z137" i="2"/>
  <c r="BN137" i="2"/>
  <c r="Y140" i="2"/>
  <c r="BN138" i="2"/>
  <c r="Y145" i="2"/>
  <c r="Z143" i="2"/>
  <c r="Z144" i="2" s="1"/>
  <c r="BN143" i="2"/>
  <c r="Y144" i="2"/>
  <c r="H524" i="2"/>
  <c r="Y149" i="2"/>
  <c r="Z152" i="2"/>
  <c r="Z155" i="2" s="1"/>
  <c r="BP154" i="2"/>
  <c r="I524" i="2"/>
  <c r="Z166" i="2"/>
  <c r="BN166" i="2"/>
  <c r="Z168" i="2"/>
  <c r="BN168" i="2"/>
  <c r="Z172" i="2"/>
  <c r="BN172" i="2"/>
  <c r="Y180" i="2"/>
  <c r="Z177" i="2"/>
  <c r="BN177" i="2"/>
  <c r="Z188" i="2"/>
  <c r="Z189" i="2" s="1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Z222" i="2" s="1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99" i="2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Z269" i="2" s="1"/>
  <c r="Y286" i="2"/>
  <c r="Z297" i="2"/>
  <c r="Z307" i="2"/>
  <c r="Z317" i="2"/>
  <c r="Y333" i="2"/>
  <c r="Z343" i="2"/>
  <c r="Z345" i="2" s="1"/>
  <c r="Z355" i="2"/>
  <c r="Y368" i="2"/>
  <c r="Z378" i="2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105" i="2"/>
  <c r="Z109" i="2" s="1"/>
  <c r="BN127" i="2"/>
  <c r="Z138" i="2"/>
  <c r="Z139" i="2" s="1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7" i="2"/>
  <c r="BN337" i="2"/>
  <c r="Z350" i="2"/>
  <c r="Z360" i="2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Y92" i="2"/>
  <c r="Y174" i="2"/>
  <c r="Y189" i="2"/>
  <c r="BP208" i="2"/>
  <c r="Z227" i="2"/>
  <c r="Z237" i="2"/>
  <c r="Z242" i="2"/>
  <c r="Z247" i="2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Z418" i="2" s="1"/>
  <c r="BN429" i="2"/>
  <c r="Z442" i="2"/>
  <c r="BN452" i="2"/>
  <c r="Z462" i="2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252" i="2" l="1"/>
  <c r="Z80" i="2"/>
  <c r="Z362" i="2"/>
  <c r="Z324" i="2"/>
  <c r="Z318" i="2"/>
  <c r="Z300" i="2"/>
  <c r="Z85" i="2"/>
  <c r="Z425" i="2"/>
  <c r="Z179" i="2"/>
  <c r="Z469" i="2"/>
  <c r="Z453" i="2"/>
  <c r="Z357" i="2"/>
  <c r="Z332" i="2"/>
  <c r="Z92" i="2"/>
  <c r="Z379" i="2"/>
  <c r="Z310" i="2"/>
  <c r="Z101" i="2"/>
  <c r="Z71" i="2"/>
  <c r="Z407" i="2"/>
  <c r="X517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Z519" i="2" s="1"/>
  <c r="Y517" i="2" l="1"/>
</calcChain>
</file>

<file path=xl/sharedStrings.xml><?xml version="1.0" encoding="utf-8"?>
<sst xmlns="http://schemas.openxmlformats.org/spreadsheetml/2006/main" count="3843" uniqueCount="819">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</sst>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 t="s">
        <v>818</v>
      </c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0.5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hidden="1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hidden="1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hidden="1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hidden="1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hidden="1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hidden="1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hidden="1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hidden="1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hidden="1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hidden="1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hidden="1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hidden="1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hidden="1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hidden="1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hidden="1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hidden="1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hidden="1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hidden="1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hidden="1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hidden="1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hidden="1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hidden="1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hidden="1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idden="1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hidden="1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hidden="1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hidden="1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idden="1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hidden="1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hidden="1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hidden="1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hidden="1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idden="1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hidden="1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hidden="1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hidden="1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hidden="1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idden="1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hidden="1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hidden="1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hidden="1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hidden="1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hidden="1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hidden="1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hidden="1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hidden="1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hidden="1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1000</v>
      </c>
      <c r="Y295" s="55">
        <f t="shared" si="48"/>
        <v>1004.4000000000001</v>
      </c>
      <c r="Z295" s="41">
        <f>IFERROR(IF(Y295=0,"",ROUNDUP(Y295/H295,0)*0.02039),"")</f>
        <v>1.8962699999999999</v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1044.4444444444443</v>
      </c>
      <c r="BN295" s="78">
        <f t="shared" si="50"/>
        <v>1049.04</v>
      </c>
      <c r="BO295" s="78">
        <f t="shared" si="51"/>
        <v>1.929012345679012</v>
      </c>
      <c r="BP295" s="78">
        <f t="shared" si="52"/>
        <v>1.9375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hidden="1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92.592592592592581</v>
      </c>
      <c r="Y300" s="43">
        <f>IFERROR(Y294/H294,"0")+IFERROR(Y295/H295,"0")+IFERROR(Y296/H296,"0")+IFERROR(Y297/H297,"0")+IFERROR(Y298/H298,"0")+IFERROR(Y299/H299,"0")</f>
        <v>93</v>
      </c>
      <c r="Z300" s="43">
        <f>IFERROR(IF(Z294="",0,Z294),"0")+IFERROR(IF(Z295="",0,Z295),"0")+IFERROR(IF(Z296="",0,Z296),"0")+IFERROR(IF(Z297="",0,Z297),"0")+IFERROR(IF(Z298="",0,Z298),"0")+IFERROR(IF(Z299="",0,Z299),"0")</f>
        <v>1.8962699999999999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1000</v>
      </c>
      <c r="Y301" s="43">
        <f>IFERROR(SUM(Y294:Y299),"0")</f>
        <v>1004.4000000000001</v>
      </c>
      <c r="Z301" s="42"/>
      <c r="AA301" s="67"/>
      <c r="AB301" s="67"/>
      <c r="AC301" s="67"/>
    </row>
    <row r="302" spans="1:68" ht="14.25" hidden="1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hidden="1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hidden="1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hidden="1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hidden="1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hidden="1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10000</v>
      </c>
      <c r="Y313" s="55">
        <f>IFERROR(IF(X313="",0,CEILING((X313/$H313),1)*$H313),"")</f>
        <v>10007.4</v>
      </c>
      <c r="Z313" s="41">
        <f>IFERROR(IF(Y313=0,"",ROUNDUP(Y313/H313,0)*0.01898),"")</f>
        <v>24.35134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10657.692307692309</v>
      </c>
      <c r="BN313" s="78">
        <f>IFERROR(Y313*I313/H313,"0")</f>
        <v>10665.579</v>
      </c>
      <c r="BO313" s="78">
        <f>IFERROR(1/J313*(X313/H313),"0")</f>
        <v>20.032051282051281</v>
      </c>
      <c r="BP313" s="78">
        <f>IFERROR(1/J313*(Y313/H313),"0")</f>
        <v>20.046875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1282.051282051282</v>
      </c>
      <c r="Y318" s="43">
        <f>IFERROR(Y313/H313,"0")+IFERROR(Y314/H314,"0")+IFERROR(Y315/H315,"0")+IFERROR(Y316/H316,"0")+IFERROR(Y317/H317,"0")</f>
        <v>1283</v>
      </c>
      <c r="Z318" s="43">
        <f>IFERROR(IF(Z313="",0,Z313),"0")+IFERROR(IF(Z314="",0,Z314),"0")+IFERROR(IF(Z315="",0,Z315),"0")+IFERROR(IF(Z316="",0,Z316),"0")+IFERROR(IF(Z317="",0,Z317),"0")</f>
        <v>24.35134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10000</v>
      </c>
      <c r="Y319" s="43">
        <f>IFERROR(SUM(Y313:Y317),"0")</f>
        <v>10007.4</v>
      </c>
      <c r="Z319" s="42"/>
      <c r="AA319" s="67"/>
      <c r="AB319" s="67"/>
      <c r="AC319" s="67"/>
    </row>
    <row r="320" spans="1:68" ht="14.25" hidden="1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hidden="1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hidden="1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hidden="1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hidden="1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hidden="1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idden="1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hidden="1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hidden="1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hidden="1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hidden="1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hidden="1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hidden="1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6000</v>
      </c>
      <c r="Y352" s="55">
        <f t="shared" si="58"/>
        <v>6000</v>
      </c>
      <c r="Z352" s="41">
        <f>IFERROR(IF(Y352=0,"",ROUNDUP(Y352/H352,0)*0.02175),"")</f>
        <v>8.6999999999999993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6192</v>
      </c>
      <c r="BN352" s="78">
        <f t="shared" si="60"/>
        <v>6192</v>
      </c>
      <c r="BO352" s="78">
        <f t="shared" si="61"/>
        <v>8.3333333333333321</v>
      </c>
      <c r="BP352" s="78">
        <f t="shared" si="62"/>
        <v>8.3333333333333321</v>
      </c>
    </row>
    <row r="353" spans="1:68" ht="37.5" hidden="1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400</v>
      </c>
      <c r="Y357" s="43">
        <f>IFERROR(Y350/H350,"0")+IFERROR(Y351/H351,"0")+IFERROR(Y352/H352,"0")+IFERROR(Y353/H353,"0")+IFERROR(Y354/H354,"0")+IFERROR(Y355/H355,"0")+IFERROR(Y356/H356,"0")</f>
        <v>400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8.6999999999999993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6000</v>
      </c>
      <c r="Y358" s="43">
        <f>IFERROR(SUM(Y350:Y356),"0")</f>
        <v>6000</v>
      </c>
      <c r="Z358" s="42"/>
      <c r="AA358" s="67"/>
      <c r="AB358" s="67"/>
      <c r="AC358" s="67"/>
    </row>
    <row r="359" spans="1:68" ht="14.25" hidden="1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hidden="1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hidden="1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hidden="1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1000</v>
      </c>
      <c r="Y365" s="55">
        <f>IFERROR(IF(X365="",0,CEILING((X365/$H365),1)*$H365),"")</f>
        <v>1008</v>
      </c>
      <c r="Z365" s="41">
        <f>IFERROR(IF(Y365=0,"",ROUNDUP(Y365/H365,0)*0.01898),"")</f>
        <v>2.1257600000000001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1058.3333333333333</v>
      </c>
      <c r="BN365" s="78">
        <f>IFERROR(Y365*I365/H365,"0")</f>
        <v>1066.8000000000002</v>
      </c>
      <c r="BO365" s="78">
        <f>IFERROR(1/J365*(X365/H365),"0")</f>
        <v>1.7361111111111112</v>
      </c>
      <c r="BP365" s="78">
        <f>IFERROR(1/J365*(Y365/H365),"0")</f>
        <v>1.75</v>
      </c>
    </row>
    <row r="366" spans="1:68" ht="27" hidden="1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111.11111111111111</v>
      </c>
      <c r="Y367" s="43">
        <f>IFERROR(Y365/H365,"0")+IFERROR(Y366/H366,"0")</f>
        <v>112</v>
      </c>
      <c r="Z367" s="43">
        <f>IFERROR(IF(Z365="",0,Z365),"0")+IFERROR(IF(Z366="",0,Z366),"0")</f>
        <v>2.1257600000000001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1000</v>
      </c>
      <c r="Y368" s="43">
        <f>IFERROR(SUM(Y365:Y366),"0")</f>
        <v>1008</v>
      </c>
      <c r="Z368" s="42"/>
      <c r="AA368" s="67"/>
      <c r="AB368" s="67"/>
      <c r="AC368" s="67"/>
    </row>
    <row r="369" spans="1:68" ht="14.25" hidden="1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hidden="1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hidden="1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hidden="1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hidden="1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hidden="1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hidden="1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hidden="1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hidden="1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hidden="1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hidden="1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hidden="1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hidden="1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hidden="1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hidden="1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hidden="1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hidden="1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hidden="1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hidden="1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hidden="1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hidden="1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hidden="1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hidden="1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hidden="1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hidden="1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hidden="1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hidden="1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hidden="1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hidden="1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idden="1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hidden="1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hidden="1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hidden="1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hidden="1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hidden="1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idden="1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hidden="1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hidden="1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hidden="1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hidden="1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idden="1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hidden="1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hidden="1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hidden="1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hidden="1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hidden="1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hidden="1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hidden="1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hidden="1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hidden="1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hidden="1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hidden="1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hidden="1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hidden="1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hidden="1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hidden="1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hidden="1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hidden="1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hidden="1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idden="1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hidden="1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hidden="1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hidden="1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hidden="1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idden="1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hidden="1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18000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18019.8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18952.470085470086</v>
      </c>
      <c r="Y515" s="43">
        <f>IFERROR(SUM(BN22:BN511),"0")</f>
        <v>18973.418999999998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33</v>
      </c>
      <c r="Y516" s="44">
        <f>ROUNDUP(SUM(BP22:BP511),0)</f>
        <v>33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19777.470085470086</v>
      </c>
      <c r="Y517" s="43">
        <f>GrossWeightTotalR+PalletQtyTotalR*25</f>
        <v>19798.418999999998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1885.7549857549857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1888</v>
      </c>
      <c r="Z518" s="42"/>
      <c r="AA518" s="67"/>
      <c r="AB518" s="67"/>
      <c r="AC518" s="67"/>
    </row>
    <row r="519" spans="1:32" ht="14.25" hidden="1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37.073369999999997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11011.8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7008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82,05"/>
        <filter val="1 885,75"/>
        <filter val="10 000,00"/>
        <filter val="111,11"/>
        <filter val="18 000,00"/>
        <filter val="18 952,47"/>
        <filter val="19 777,47"/>
        <filter val="33"/>
        <filter val="400,00"/>
        <filter val="6 000,00"/>
        <filter val="92,59"/>
      </filters>
    </filterColumn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