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603F2B-2614-4C7B-8364-9650436AAC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BP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O376" i="2"/>
  <c r="BM376" i="2"/>
  <c r="Y376" i="2"/>
  <c r="BP376" i="2" s="1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Z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M294" i="2"/>
  <c r="Y294" i="2"/>
  <c r="Y301" i="2" s="1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Y234" i="2" s="1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Y205" i="2" s="1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E524" i="2" s="1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Z35" i="2" l="1"/>
  <c r="Z36" i="2" s="1"/>
  <c r="BN35" i="2"/>
  <c r="BP35" i="2"/>
  <c r="Y135" i="2"/>
  <c r="Z187" i="2"/>
  <c r="Z232" i="2"/>
  <c r="BN232" i="2"/>
  <c r="Z298" i="2"/>
  <c r="BN298" i="2"/>
  <c r="Z303" i="2"/>
  <c r="Z337" i="2"/>
  <c r="BP402" i="2"/>
  <c r="Z456" i="2"/>
  <c r="BN456" i="2"/>
  <c r="Z457" i="2"/>
  <c r="Z55" i="2"/>
  <c r="BN55" i="2"/>
  <c r="Z119" i="2"/>
  <c r="BN119" i="2"/>
  <c r="Z153" i="2"/>
  <c r="BN153" i="2"/>
  <c r="Z154" i="2"/>
  <c r="Z176" i="2"/>
  <c r="BN176" i="2"/>
  <c r="Z201" i="2"/>
  <c r="BN201" i="2"/>
  <c r="Z221" i="2"/>
  <c r="BN221" i="2"/>
  <c r="Z251" i="2"/>
  <c r="BN251" i="2"/>
  <c r="Z273" i="2"/>
  <c r="BN273" i="2"/>
  <c r="Z284" i="2"/>
  <c r="Z285" i="2" s="1"/>
  <c r="Z328" i="2"/>
  <c r="BN328" i="2"/>
  <c r="BP355" i="2"/>
  <c r="Z386" i="2"/>
  <c r="BN386" i="2"/>
  <c r="BP416" i="2"/>
  <c r="Z446" i="2"/>
  <c r="BN446" i="2"/>
  <c r="Z447" i="2"/>
  <c r="Z465" i="2"/>
  <c r="Z30" i="2"/>
  <c r="BN30" i="2"/>
  <c r="Y37" i="2"/>
  <c r="Z69" i="2"/>
  <c r="BN69" i="2"/>
  <c r="Z90" i="2"/>
  <c r="Z95" i="2"/>
  <c r="Y109" i="2"/>
  <c r="Z114" i="2"/>
  <c r="BN114" i="2"/>
  <c r="Z127" i="2"/>
  <c r="Z142" i="2"/>
  <c r="BN142" i="2"/>
  <c r="Z165" i="2"/>
  <c r="BP171" i="2"/>
  <c r="Z178" i="2"/>
  <c r="BN178" i="2"/>
  <c r="Z199" i="2"/>
  <c r="BN199" i="2"/>
  <c r="BP214" i="2"/>
  <c r="Z230" i="2"/>
  <c r="BN230" i="2"/>
  <c r="Y252" i="2"/>
  <c r="Z249" i="2"/>
  <c r="Z267" i="2"/>
  <c r="BN267" i="2"/>
  <c r="Z294" i="2"/>
  <c r="BN294" i="2"/>
  <c r="Z295" i="2"/>
  <c r="Z314" i="2"/>
  <c r="BN314" i="2"/>
  <c r="Z315" i="2"/>
  <c r="Z330" i="2"/>
  <c r="BN330" i="2"/>
  <c r="Z344" i="2"/>
  <c r="BN344" i="2"/>
  <c r="Z352" i="2"/>
  <c r="BN352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AA524" i="2"/>
  <c r="BP481" i="2"/>
  <c r="BP64" i="2"/>
  <c r="Z57" i="2"/>
  <c r="X516" i="2"/>
  <c r="X514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Z155" i="2" s="1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Z459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0" i="2" s="1"/>
  <c r="Z307" i="2"/>
  <c r="Z317" i="2"/>
  <c r="Y333" i="2"/>
  <c r="Z343" i="2"/>
  <c r="Z345" i="2" s="1"/>
  <c r="Z355" i="2"/>
  <c r="Y368" i="2"/>
  <c r="Z378" i="2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4" i="2" s="1"/>
  <c r="Z327" i="2"/>
  <c r="BN337" i="2"/>
  <c r="Z350" i="2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469" i="2" l="1"/>
  <c r="Z453" i="2"/>
  <c r="Z357" i="2"/>
  <c r="Z332" i="2"/>
  <c r="Z379" i="2"/>
  <c r="Z310" i="2"/>
  <c r="Z101" i="2"/>
  <c r="Z71" i="2"/>
  <c r="Z407" i="2"/>
  <c r="Z318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Y517" i="2" l="1"/>
  <c r="Z519" i="2"/>
</calcChain>
</file>

<file path=xl/sharedStrings.xml><?xml version="1.0" encoding="utf-8"?>
<sst xmlns="http://schemas.openxmlformats.org/spreadsheetml/2006/main" count="3843" uniqueCount="819">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</sst>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 t="s">
        <v>818</v>
      </c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0.54166666666666663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hidden="1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hidden="1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hidden="1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hidden="1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hidden="1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hidden="1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4838.3999999999996</v>
      </c>
      <c r="Y53" s="55">
        <f t="shared" si="6"/>
        <v>4838.4000000000005</v>
      </c>
      <c r="Z53" s="41">
        <f>IFERROR(IF(Y53=0,"",ROUNDUP(Y53/H53,0)*0.01898),"")</f>
        <v>8.5030400000000004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5033.2799999999988</v>
      </c>
      <c r="BN53" s="78">
        <f t="shared" si="8"/>
        <v>5033.2800000000007</v>
      </c>
      <c r="BO53" s="78">
        <f t="shared" si="9"/>
        <v>6.9999999999999991</v>
      </c>
      <c r="BP53" s="78">
        <f t="shared" si="10"/>
        <v>7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2970</v>
      </c>
      <c r="Y57" s="55">
        <f t="shared" si="6"/>
        <v>2970</v>
      </c>
      <c r="Z57" s="41">
        <f>IFERROR(IF(Y57=0,"",ROUNDUP(Y57/H57,0)*0.00902),"")</f>
        <v>5.9531999999999998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3108.6000000000004</v>
      </c>
      <c r="BN57" s="78">
        <f t="shared" si="8"/>
        <v>3108.6000000000004</v>
      </c>
      <c r="BO57" s="78">
        <f t="shared" si="9"/>
        <v>5</v>
      </c>
      <c r="BP57" s="78">
        <f t="shared" si="10"/>
        <v>5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1108</v>
      </c>
      <c r="Y58" s="43">
        <f>IFERROR(Y52/H52,"0")+IFERROR(Y53/H53,"0")+IFERROR(Y54/H54,"0")+IFERROR(Y55/H55,"0")+IFERROR(Y56/H56,"0")+IFERROR(Y57/H57,"0")</f>
        <v>1108</v>
      </c>
      <c r="Z58" s="43">
        <f>IFERROR(IF(Z52="",0,Z52),"0")+IFERROR(IF(Z53="",0,Z53),"0")+IFERROR(IF(Z54="",0,Z54),"0")+IFERROR(IF(Z55="",0,Z55),"0")+IFERROR(IF(Z56="",0,Z56),"0")+IFERROR(IF(Z57="",0,Z57),"0")</f>
        <v>14.456240000000001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7808.4</v>
      </c>
      <c r="Y59" s="43">
        <f>IFERROR(SUM(Y52:Y57),"0")</f>
        <v>7808.4000000000005</v>
      </c>
      <c r="Z59" s="42"/>
      <c r="AA59" s="67"/>
      <c r="AB59" s="67"/>
      <c r="AC59" s="67"/>
    </row>
    <row r="60" spans="1:68" ht="14.25" hidden="1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2760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2871.1666666666665</v>
      </c>
      <c r="BN61" s="78">
        <f>IFERROR(Y61*I61/H61,"0")</f>
        <v>2876.16</v>
      </c>
      <c r="BO61" s="78">
        <f>IFERROR(1/J61*(X61/H61),"0")</f>
        <v>3.9930555555555554</v>
      </c>
      <c r="BP61" s="78">
        <f>IFERROR(1/J61*(Y61/H61),"0")</f>
        <v>4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982.8</v>
      </c>
      <c r="Y64" s="55">
        <f>IFERROR(IF(X64="",0,CEILING((X64/$H64),1)*$H64),"")</f>
        <v>982.80000000000007</v>
      </c>
      <c r="Z64" s="41">
        <f>IFERROR(IF(Y64=0,"",ROUNDUP(Y64/H64,0)*0.00651),"")</f>
        <v>2.36964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1048.32</v>
      </c>
      <c r="BN64" s="78">
        <f>IFERROR(Y64*I64/H64,"0")</f>
        <v>1048.32</v>
      </c>
      <c r="BO64" s="78">
        <f>IFERROR(1/J64*(X64/H64),"0")</f>
        <v>1.9999999999999998</v>
      </c>
      <c r="BP64" s="78">
        <f>IFERROR(1/J64*(Y64/H64),"0")</f>
        <v>2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619.55555555555543</v>
      </c>
      <c r="Y65" s="43">
        <f>IFERROR(Y61/H61,"0")+IFERROR(Y62/H62,"0")+IFERROR(Y63/H63,"0")+IFERROR(Y64/H64,"0")</f>
        <v>620</v>
      </c>
      <c r="Z65" s="43">
        <f>IFERROR(IF(Z61="",0,Z61),"0")+IFERROR(IF(Z62="",0,Z62),"0")+IFERROR(IF(Z63="",0,Z63),"0")+IFERROR(IF(Z64="",0,Z64),"0")</f>
        <v>7.2285199999999996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3742.8</v>
      </c>
      <c r="Y66" s="43">
        <f>IFERROR(SUM(Y61:Y64),"0")</f>
        <v>3747.6000000000004</v>
      </c>
      <c r="Z66" s="42"/>
      <c r="AA66" s="67"/>
      <c r="AB66" s="67"/>
      <c r="AC66" s="67"/>
    </row>
    <row r="67" spans="1:68" ht="14.25" hidden="1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hidden="1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hidden="1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idden="1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hidden="1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hidden="1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hidden="1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hidden="1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idden="1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hidden="1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hidden="1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hidden="1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hidden="1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hidden="1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idden="1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hidden="1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hidden="1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hidden="1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hidden="1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hidden="1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hidden="1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hidden="1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hidden="1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idden="1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hidden="1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hidden="1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hidden="1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hidden="1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idden="1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hidden="1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hidden="1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hidden="1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hidden="1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idden="1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hidden="1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hidden="1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hidden="1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hidden="1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hidden="1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hidden="1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hidden="1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hidden="1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hidden="1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hidden="1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hidden="1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hidden="1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hidden="1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hidden="1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idden="1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hidden="1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hidden="1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hidden="1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hidden="1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hidden="1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hidden="1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hidden="1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hidden="1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hidden="1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idden="1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hidden="1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hidden="1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idden="1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hidden="1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hidden="1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hidden="1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hidden="1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hidden="1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hidden="1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hidden="1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hidden="1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idden="1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hidden="1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hidden="1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hidden="1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hidden="1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idden="1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hidden="1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hidden="1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hidden="1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hidden="1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hidden="1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hidden="1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hidden="1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hidden="1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idden="1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hidden="1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hidden="1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hidden="1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hidden="1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hidden="1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hidden="1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hidden="1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hidden="1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hidden="1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hidden="1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idden="1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hidden="1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hidden="1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hidden="1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hidden="1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hidden="1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hidden="1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hidden="1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hidden="1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hidden="1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hidden="1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hidden="1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hidden="1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hidden="1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hidden="1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hidden="1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idden="1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hidden="1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hidden="1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hidden="1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hidden="1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idden="1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hidden="1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hidden="1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hidden="1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idden="1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hidden="1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hidden="1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hidden="1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hidden="1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hidden="1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hidden="1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hidden="1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hidden="1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hidden="1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hidden="1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hidden="1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hidden="1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hidden="1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hidden="1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hidden="1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hidden="1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hidden="1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hidden="1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hidden="1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hidden="1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hidden="1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hidden="1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hidden="1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hidden="1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hidden="1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hidden="1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idden="1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hidden="1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hidden="1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hidden="1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hidden="1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idden="1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hidden="1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hidden="1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hidden="1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hidden="1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hidden="1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hidden="1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hidden="1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hidden="1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hidden="1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hidden="1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hidden="1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hidden="1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hidden="1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hidden="1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hidden="1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hidden="1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hidden="1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hidden="1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hidden="1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hidden="1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hidden="1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hidden="1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3600</v>
      </c>
      <c r="Y313" s="55">
        <f>IFERROR(IF(X313="",0,CEILING((X313/$H313),1)*$H313),"")</f>
        <v>3603.6</v>
      </c>
      <c r="Z313" s="41">
        <f>IFERROR(IF(Y313=0,"",ROUNDUP(Y313/H313,0)*0.01898),"")</f>
        <v>8.7687600000000003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3836.7692307692314</v>
      </c>
      <c r="BN313" s="78">
        <f>IFERROR(Y313*I313/H313,"0")</f>
        <v>3840.6060000000002</v>
      </c>
      <c r="BO313" s="78">
        <f>IFERROR(1/J313*(X313/H313),"0")</f>
        <v>7.2115384615384617</v>
      </c>
      <c r="BP313" s="78">
        <f>IFERROR(1/J313*(Y313/H313),"0")</f>
        <v>7.21875</v>
      </c>
    </row>
    <row r="314" spans="1:68" ht="27" hidden="1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hidden="1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hidden="1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hidden="1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461.53846153846155</v>
      </c>
      <c r="Y318" s="43">
        <f>IFERROR(Y313/H313,"0")+IFERROR(Y314/H314,"0")+IFERROR(Y315/H315,"0")+IFERROR(Y316/H316,"0")+IFERROR(Y317/H317,"0")</f>
        <v>462</v>
      </c>
      <c r="Z318" s="43">
        <f>IFERROR(IF(Z313="",0,Z313),"0")+IFERROR(IF(Z314="",0,Z314),"0")+IFERROR(IF(Z315="",0,Z315),"0")+IFERROR(IF(Z316="",0,Z316),"0")+IFERROR(IF(Z317="",0,Z317),"0")</f>
        <v>8.7687600000000003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3600</v>
      </c>
      <c r="Y319" s="43">
        <f>IFERROR(SUM(Y313:Y317),"0")</f>
        <v>3603.6</v>
      </c>
      <c r="Z319" s="42"/>
      <c r="AA319" s="67"/>
      <c r="AB319" s="67"/>
      <c r="AC319" s="67"/>
    </row>
    <row r="320" spans="1:68" ht="14.25" hidden="1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hidden="1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hidden="1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hidden="1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idden="1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hidden="1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hidden="1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hidden="1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hidden="1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idden="1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hidden="1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hidden="1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hidden="1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hidden="1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hidden="1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hidden="1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idden="1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hidden="1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hidden="1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hidden="1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hidden="1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hidden="1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2880</v>
      </c>
      <c r="Y351" s="55">
        <f t="shared" si="58"/>
        <v>2880</v>
      </c>
      <c r="Z351" s="41">
        <f>IFERROR(IF(Y351=0,"",ROUNDUP(Y351/H351,0)*0.02175),"")</f>
        <v>4.1760000000000002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2972.1600000000003</v>
      </c>
      <c r="BN351" s="78">
        <f t="shared" si="60"/>
        <v>2972.1600000000003</v>
      </c>
      <c r="BO351" s="78">
        <f t="shared" si="61"/>
        <v>4</v>
      </c>
      <c r="BP351" s="78">
        <f t="shared" si="62"/>
        <v>4</v>
      </c>
    </row>
    <row r="352" spans="1:68" ht="27" hidden="1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hidden="1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hidden="1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hidden="1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hidden="1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192</v>
      </c>
      <c r="Y357" s="43">
        <f>IFERROR(Y350/H350,"0")+IFERROR(Y351/H351,"0")+IFERROR(Y352/H352,"0")+IFERROR(Y353/H353,"0")+IFERROR(Y354/H354,"0")+IFERROR(Y355/H355,"0")+IFERROR(Y356/H356,"0")</f>
        <v>192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4.1760000000000002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2880</v>
      </c>
      <c r="Y358" s="43">
        <f>IFERROR(SUM(Y350:Y356),"0")</f>
        <v>2880</v>
      </c>
      <c r="Z358" s="42"/>
      <c r="AA358" s="67"/>
      <c r="AB358" s="67"/>
      <c r="AC358" s="67"/>
    </row>
    <row r="359" spans="1:68" ht="14.25" hidden="1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hidden="1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hidden="1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hidden="1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idden="1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hidden="1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hidden="1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hidden="1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hidden="1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hidden="1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hidden="1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hidden="1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hidden="1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hidden="1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hidden="1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idden="1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hidden="1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hidden="1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hidden="1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hidden="1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hidden="1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hidden="1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idden="1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hidden="1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hidden="1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hidden="1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idden="1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hidden="1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hidden="1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hidden="1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hidden="1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hidden="1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hidden="1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hidden="1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hidden="1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hidden="1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hidden="1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hidden="1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hidden="1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hidden="1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hidden="1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hidden="1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hidden="1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hidden="1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hidden="1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hidden="1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hidden="1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hidden="1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hidden="1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hidden="1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hidden="1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hidden="1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hidden="1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hidden="1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hidden="1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hidden="1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hidden="1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hidden="1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hidden="1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idden="1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hidden="1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hidden="1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hidden="1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hidden="1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hidden="1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hidden="1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hidden="1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hidden="1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hidden="1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hidden="1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hidden="1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hidden="1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hidden="1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hidden="1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hidden="1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hidden="1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hidden="1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hidden="1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idden="1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hidden="1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hidden="1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hidden="1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hidden="1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hidden="1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idden="1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hidden="1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hidden="1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hidden="1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hidden="1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hidden="1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hidden="1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hidden="1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idden="1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hidden="1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hidden="1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hidden="1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hidden="1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idden="1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hidden="1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hidden="1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hidden="1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hidden="1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hidden="1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hidden="1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hidden="1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hidden="1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hidden="1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hidden="1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hidden="1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hidden="1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hidden="1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hidden="1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hidden="1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idden="1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hidden="1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hidden="1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hidden="1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hidden="1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idden="1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hidden="1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18031.2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18039.599999999999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18870.295897435895</v>
      </c>
      <c r="Y515" s="43">
        <f>IFERROR(SUM(BN22:BN511),"0")</f>
        <v>18879.126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30</v>
      </c>
      <c r="Y516" s="44">
        <f>ROUNDUP(SUM(BP22:BP511),0)</f>
        <v>30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19620.295897435895</v>
      </c>
      <c r="Y517" s="43">
        <f>GrossWeightTotalR+PalletQtyTotalR*25</f>
        <v>19629.126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2381.0940170940171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2382</v>
      </c>
      <c r="Z518" s="42"/>
      <c r="AA518" s="67"/>
      <c r="AB518" s="67"/>
      <c r="AC518" s="67"/>
    </row>
    <row r="519" spans="1:32" ht="14.25" hidden="1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34.629519999999999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11556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3603.6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2880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8,00"/>
        <filter val="18 031,20"/>
        <filter val="18 870,30"/>
        <filter val="19 620,30"/>
        <filter val="192,00"/>
        <filter val="2 381,09"/>
        <filter val="2 760,00"/>
        <filter val="2 880,00"/>
        <filter val="2 970,00"/>
        <filter val="3 600,00"/>
        <filter val="3 742,80"/>
        <filter val="30"/>
        <filter val="4 838,40"/>
        <filter val="461,54"/>
        <filter val="619,56"/>
        <filter val="7 808,40"/>
        <filter val="982,80"/>
      </filters>
    </filterColumn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2025-06-17T11:28:10Z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