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80D096-CA65-4C79-95A6-B912EAF144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Y457" i="2"/>
  <c r="BN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BP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Y325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BN294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BP171" i="2" l="1"/>
  <c r="Z366" i="2"/>
  <c r="Z69" i="2"/>
  <c r="BN69" i="2"/>
  <c r="Z114" i="2"/>
  <c r="BN114" i="2"/>
  <c r="BP214" i="2"/>
  <c r="Z423" i="2"/>
  <c r="BN423" i="2"/>
  <c r="Z30" i="2"/>
  <c r="BN30" i="2"/>
  <c r="Z142" i="2"/>
  <c r="BN142" i="2"/>
  <c r="Z199" i="2"/>
  <c r="BN199" i="2"/>
  <c r="Y252" i="2"/>
  <c r="Z249" i="2"/>
  <c r="Z294" i="2"/>
  <c r="Z295" i="2"/>
  <c r="Z344" i="2"/>
  <c r="BN344" i="2"/>
  <c r="Z352" i="2"/>
  <c r="BP402" i="2"/>
  <c r="Z456" i="2"/>
  <c r="BN456" i="2"/>
  <c r="Z457" i="2"/>
  <c r="Z57" i="2"/>
  <c r="Z90" i="2"/>
  <c r="Z95" i="2"/>
  <c r="Z127" i="2"/>
  <c r="Z128" i="2" s="1"/>
  <c r="Z165" i="2"/>
  <c r="Z178" i="2"/>
  <c r="BN178" i="2"/>
  <c r="Z230" i="2"/>
  <c r="BN230" i="2"/>
  <c r="Z267" i="2"/>
  <c r="BN267" i="2"/>
  <c r="Z314" i="2"/>
  <c r="BN314" i="2"/>
  <c r="Z315" i="2"/>
  <c r="Z330" i="2"/>
  <c r="BN330" i="2"/>
  <c r="BP355" i="2"/>
  <c r="Z386" i="2"/>
  <c r="BN386" i="2"/>
  <c r="BP416" i="2"/>
  <c r="Z446" i="2"/>
  <c r="BN446" i="2"/>
  <c r="Z447" i="2"/>
  <c r="Z465" i="2"/>
  <c r="Y37" i="2"/>
  <c r="X516" i="2"/>
  <c r="Z35" i="2"/>
  <c r="Z36" i="2" s="1"/>
  <c r="BN35" i="2"/>
  <c r="BP35" i="2"/>
  <c r="Z55" i="2"/>
  <c r="BN55" i="2"/>
  <c r="BP64" i="2"/>
  <c r="Z79" i="2"/>
  <c r="BN79" i="2"/>
  <c r="E524" i="2"/>
  <c r="Z106" i="2"/>
  <c r="Z119" i="2"/>
  <c r="BN119" i="2"/>
  <c r="Y135" i="2"/>
  <c r="Z153" i="2"/>
  <c r="BN153" i="2"/>
  <c r="Z154" i="2"/>
  <c r="Z167" i="2"/>
  <c r="BN167" i="2"/>
  <c r="Z176" i="2"/>
  <c r="BN176" i="2"/>
  <c r="Z187" i="2"/>
  <c r="Y205" i="2"/>
  <c r="Z201" i="2"/>
  <c r="BN201" i="2"/>
  <c r="Z210" i="2"/>
  <c r="BN210" i="2"/>
  <c r="Z221" i="2"/>
  <c r="BN221" i="2"/>
  <c r="Y234" i="2"/>
  <c r="Z232" i="2"/>
  <c r="BN232" i="2"/>
  <c r="Z251" i="2"/>
  <c r="BN251" i="2"/>
  <c r="Z273" i="2"/>
  <c r="BN273" i="2"/>
  <c r="Z284" i="2"/>
  <c r="Z285" i="2" s="1"/>
  <c r="Y301" i="2"/>
  <c r="Z298" i="2"/>
  <c r="BN298" i="2"/>
  <c r="Z303" i="2"/>
  <c r="Z328" i="2"/>
  <c r="BN328" i="2"/>
  <c r="Z337" i="2"/>
  <c r="Z353" i="2"/>
  <c r="Z361" i="2"/>
  <c r="Z391" i="2"/>
  <c r="Z392" i="2" s="1"/>
  <c r="BN391" i="2"/>
  <c r="Z399" i="2"/>
  <c r="BN399" i="2"/>
  <c r="Z400" i="2"/>
  <c r="Z410" i="2"/>
  <c r="Z412" i="2" s="1"/>
  <c r="Z421" i="2"/>
  <c r="BN421" i="2"/>
  <c r="BP429" i="2"/>
  <c r="Y430" i="2"/>
  <c r="Z434" i="2"/>
  <c r="Z435" i="2" s="1"/>
  <c r="BN434" i="2"/>
  <c r="BP442" i="2"/>
  <c r="BP449" i="2"/>
  <c r="BP462" i="2"/>
  <c r="AA524" i="2"/>
  <c r="BP481" i="2"/>
  <c r="BN352" i="2"/>
  <c r="X514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BP387" i="2"/>
  <c r="BN387" i="2"/>
  <c r="Z387" i="2"/>
  <c r="Z388" i="2" s="1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7" i="2" s="1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BP154" i="2"/>
  <c r="I524" i="2"/>
  <c r="Z166" i="2"/>
  <c r="BN166" i="2"/>
  <c r="Z168" i="2"/>
  <c r="BN168" i="2"/>
  <c r="Z172" i="2"/>
  <c r="BN172" i="2"/>
  <c r="Y180" i="2"/>
  <c r="Z177" i="2"/>
  <c r="BN177" i="2"/>
  <c r="Z188" i="2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Z459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99" i="2"/>
  <c r="Z101" i="2" s="1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Y286" i="2"/>
  <c r="Z297" i="2"/>
  <c r="Z307" i="2"/>
  <c r="Z317" i="2"/>
  <c r="Y333" i="2"/>
  <c r="Z343" i="2"/>
  <c r="Z345" i="2" s="1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92" i="2" s="1"/>
  <c r="Z105" i="2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7" i="2"/>
  <c r="Z332" i="2" s="1"/>
  <c r="BN337" i="2"/>
  <c r="Z350" i="2"/>
  <c r="Z357" i="2" s="1"/>
  <c r="Z360" i="2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Y92" i="2"/>
  <c r="Y174" i="2"/>
  <c r="Y189" i="2"/>
  <c r="BP208" i="2"/>
  <c r="Z227" i="2"/>
  <c r="Z237" i="2"/>
  <c r="Z242" i="2"/>
  <c r="Z247" i="2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Z453" i="2" s="1"/>
  <c r="BN452" i="2"/>
  <c r="Z462" i="2"/>
  <c r="Z469" i="2" s="1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310" i="2" l="1"/>
  <c r="Z71" i="2"/>
  <c r="Z252" i="2"/>
  <c r="Z109" i="2"/>
  <c r="Z269" i="2"/>
  <c r="Z155" i="2"/>
  <c r="Z80" i="2"/>
  <c r="Z407" i="2"/>
  <c r="Z362" i="2"/>
  <c r="Z324" i="2"/>
  <c r="Z318" i="2"/>
  <c r="Z300" i="2"/>
  <c r="Z85" i="2"/>
  <c r="Z425" i="2"/>
  <c r="Z222" i="2"/>
  <c r="Z189" i="2"/>
  <c r="Z179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Z519" i="2" l="1"/>
  <c r="Y517" i="2"/>
</calcChain>
</file>

<file path=xl/sharedStrings.xml><?xml version="1.0" encoding="utf-8"?>
<sst xmlns="http://schemas.openxmlformats.org/spreadsheetml/2006/main" count="3843" uniqueCount="819">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</sst>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 t="s">
        <v>818</v>
      </c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0.58333333333333337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hidden="1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hidden="1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hidden="1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hidden="1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hidden="1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hidden="1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hidden="1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hidden="1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hidden="1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hidden="1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hidden="1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hidden="1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hidden="1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hidden="1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hidden="1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hidden="1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idden="1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hidden="1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hidden="1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idden="1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hidden="1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hidden="1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hidden="1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hidden="1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idden="1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hidden="1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hidden="1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idden="1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hidden="1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hidden="1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hidden="1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hidden="1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hidden="1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hidden="1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hidden="1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hidden="1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hidden="1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hidden="1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hidden="1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hidden="1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hidden="1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hidden="1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hidden="1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hidden="1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hidden="1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500</v>
      </c>
      <c r="Y313" s="55">
        <f>IFERROR(IF(X313="",0,CEILING((X313/$H313),1)*$H313),"")</f>
        <v>507</v>
      </c>
      <c r="Z313" s="41">
        <f>IFERROR(IF(Y313=0,"",ROUNDUP(Y313/H313,0)*0.01898),"")</f>
        <v>1.2337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532.88461538461536</v>
      </c>
      <c r="BN313" s="78">
        <f>IFERROR(Y313*I313/H313,"0")</f>
        <v>540.34500000000014</v>
      </c>
      <c r="BO313" s="78">
        <f>IFERROR(1/J313*(X313/H313),"0")</f>
        <v>1.0016025641025641</v>
      </c>
      <c r="BP313" s="78">
        <f>IFERROR(1/J313*(Y313/H313),"0")</f>
        <v>1.015625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64.102564102564102</v>
      </c>
      <c r="Y318" s="43">
        <f>IFERROR(Y313/H313,"0")+IFERROR(Y314/H314,"0")+IFERROR(Y315/H315,"0")+IFERROR(Y316/H316,"0")+IFERROR(Y317/H317,"0")</f>
        <v>65</v>
      </c>
      <c r="Z318" s="43">
        <f>IFERROR(IF(Z313="",0,Z313),"0")+IFERROR(IF(Z314="",0,Z314),"0")+IFERROR(IF(Z315="",0,Z315),"0")+IFERROR(IF(Z316="",0,Z316),"0")+IFERROR(IF(Z317="",0,Z317),"0")</f>
        <v>1.2337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500</v>
      </c>
      <c r="Y319" s="43">
        <f>IFERROR(SUM(Y313:Y317),"0")</f>
        <v>507</v>
      </c>
      <c r="Z319" s="42"/>
      <c r="AA319" s="67"/>
      <c r="AB319" s="67"/>
      <c r="AC319" s="67"/>
    </row>
    <row r="320" spans="1:68" ht="14.25" hidden="1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hidden="1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hidden="1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hidden="1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hidden="1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hidden="1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idden="1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hidden="1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hidden="1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hidden="1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hidden="1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hidden="1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hidden="1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720</v>
      </c>
      <c r="Y352" s="55">
        <f t="shared" si="58"/>
        <v>720</v>
      </c>
      <c r="Z352" s="41">
        <f>IFERROR(IF(Y352=0,"",ROUNDUP(Y352/H352,0)*0.02175),"")</f>
        <v>1.044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743.04000000000008</v>
      </c>
      <c r="BN352" s="78">
        <f t="shared" si="60"/>
        <v>743.04000000000008</v>
      </c>
      <c r="BO352" s="78">
        <f t="shared" si="61"/>
        <v>1</v>
      </c>
      <c r="BP352" s="78">
        <f t="shared" si="62"/>
        <v>1</v>
      </c>
    </row>
    <row r="353" spans="1:68" ht="37.5" hidden="1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48</v>
      </c>
      <c r="Y357" s="43">
        <f>IFERROR(Y350/H350,"0")+IFERROR(Y351/H351,"0")+IFERROR(Y352/H352,"0")+IFERROR(Y353/H353,"0")+IFERROR(Y354/H354,"0")+IFERROR(Y355/H355,"0")+IFERROR(Y356/H356,"0")</f>
        <v>48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1.044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720</v>
      </c>
      <c r="Y358" s="43">
        <f>IFERROR(SUM(Y350:Y356),"0")</f>
        <v>720</v>
      </c>
      <c r="Z358" s="42"/>
      <c r="AA358" s="67"/>
      <c r="AB358" s="67"/>
      <c r="AC358" s="67"/>
    </row>
    <row r="359" spans="1:68" ht="14.25" hidden="1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2160</v>
      </c>
      <c r="Y360" s="55">
        <f>IFERROR(IF(X360="",0,CEILING((X360/$H360),1)*$H360),"")</f>
        <v>2160</v>
      </c>
      <c r="Z360" s="41">
        <f>IFERROR(IF(Y360=0,"",ROUNDUP(Y360/H360,0)*0.02175),"")</f>
        <v>3.1319999999999997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2229.1200000000003</v>
      </c>
      <c r="BN360" s="78">
        <f>IFERROR(Y360*I360/H360,"0")</f>
        <v>2229.1200000000003</v>
      </c>
      <c r="BO360" s="78">
        <f>IFERROR(1/J360*(X360/H360),"0")</f>
        <v>3</v>
      </c>
      <c r="BP360" s="78">
        <f>IFERROR(1/J360*(Y360/H360),"0")</f>
        <v>3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144</v>
      </c>
      <c r="Y362" s="43">
        <f>IFERROR(Y360/H360,"0")+IFERROR(Y361/H361,"0")</f>
        <v>144</v>
      </c>
      <c r="Z362" s="43">
        <f>IFERROR(IF(Z360="",0,Z360),"0")+IFERROR(IF(Z361="",0,Z361),"0")</f>
        <v>3.1319999999999997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2160</v>
      </c>
      <c r="Y363" s="43">
        <f>IFERROR(SUM(Y360:Y361),"0")</f>
        <v>2160</v>
      </c>
      <c r="Z363" s="42"/>
      <c r="AA363" s="67"/>
      <c r="AB363" s="67"/>
      <c r="AC363" s="67"/>
    </row>
    <row r="364" spans="1:68" ht="14.25" hidden="1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hidden="1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hidden="1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idden="1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hidden="1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hidden="1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hidden="1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hidden="1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hidden="1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hidden="1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hidden="1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hidden="1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hidden="1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hidden="1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hidden="1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hidden="1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hidden="1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hidden="1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hidden="1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hidden="1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hidden="1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hidden="1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hidden="1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hidden="1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hidden="1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hidden="1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hidden="1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hidden="1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hidden="1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idden="1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hidden="1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hidden="1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hidden="1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idden="1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hidden="1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hidden="1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hidden="1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hidden="1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idden="1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hidden="1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hidden="1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hidden="1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hidden="1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hidden="1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hidden="1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hidden="1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hidden="1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hidden="1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hidden="1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hidden="1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hidden="1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hidden="1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hidden="1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idden="1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hidden="1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hidden="1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hidden="1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hidden="1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hidden="1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3380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3387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3505.044615384616</v>
      </c>
      <c r="Y515" s="43">
        <f>IFERROR(SUM(BN22:BN511),"0")</f>
        <v>3512.5050000000006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6</v>
      </c>
      <c r="Y516" s="44">
        <f>ROUNDUP(SUM(BP22:BP511),0)</f>
        <v>6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3655.044615384616</v>
      </c>
      <c r="Y517" s="43">
        <f>GrossWeightTotalR+PalletQtyTotalR*25</f>
        <v>3662.5050000000006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256.10256410256409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257</v>
      </c>
      <c r="Z518" s="42"/>
      <c r="AA518" s="67"/>
      <c r="AB518" s="67"/>
      <c r="AC518" s="67"/>
    </row>
    <row r="519" spans="1:32" ht="14.25" hidden="1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5.4097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507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2880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44,00"/>
        <filter val="2 160,00"/>
        <filter val="256,10"/>
        <filter val="3 380,00"/>
        <filter val="3 505,04"/>
        <filter val="3 655,04"/>
        <filter val="48,00"/>
        <filter val="500,00"/>
        <filter val="6"/>
        <filter val="64,10"/>
        <filter val="720,00"/>
      </filters>
    </filterColumn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