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565937-6499-4E03-93B4-B2A23059F5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79" i="1" s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N113" i="1"/>
  <c r="BM113" i="1"/>
  <c r="Z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P47" i="1"/>
  <c r="BO47" i="1"/>
  <c r="BN47" i="1"/>
  <c r="BM47" i="1"/>
  <c r="Z47" i="1"/>
  <c r="Z48" i="1" s="1"/>
  <c r="Y47" i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52" i="1" l="1"/>
  <c r="BN52" i="1"/>
  <c r="Z52" i="1"/>
  <c r="BP76" i="1"/>
  <c r="BN76" i="1"/>
  <c r="Z76" i="1"/>
  <c r="BP132" i="1"/>
  <c r="BN132" i="1"/>
  <c r="Z132" i="1"/>
  <c r="BP188" i="1"/>
  <c r="BN188" i="1"/>
  <c r="Z188" i="1"/>
  <c r="BP212" i="1"/>
  <c r="BN212" i="1"/>
  <c r="Z212" i="1"/>
  <c r="BP251" i="1"/>
  <c r="BN251" i="1"/>
  <c r="Z251" i="1"/>
  <c r="BP273" i="1"/>
  <c r="BN273" i="1"/>
  <c r="Z273" i="1"/>
  <c r="BP314" i="1"/>
  <c r="BN314" i="1"/>
  <c r="Z314" i="1"/>
  <c r="BP350" i="1"/>
  <c r="BN350" i="1"/>
  <c r="Z350" i="1"/>
  <c r="BP399" i="1"/>
  <c r="BN399" i="1"/>
  <c r="Z399" i="1"/>
  <c r="X524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63" i="1"/>
  <c r="BN463" i="1"/>
  <c r="Z463" i="1"/>
  <c r="BP494" i="1"/>
  <c r="BN494" i="1"/>
  <c r="Z494" i="1"/>
  <c r="X515" i="1"/>
  <c r="X518" i="1"/>
  <c r="Z27" i="1"/>
  <c r="BN27" i="1"/>
  <c r="Z43" i="1"/>
  <c r="BN43" i="1"/>
  <c r="Y49" i="1"/>
  <c r="Y48" i="1"/>
  <c r="BP64" i="1"/>
  <c r="BN64" i="1"/>
  <c r="Z64" i="1"/>
  <c r="BP105" i="1"/>
  <c r="BN105" i="1"/>
  <c r="Z105" i="1"/>
  <c r="BP167" i="1"/>
  <c r="BN167" i="1"/>
  <c r="Z167" i="1"/>
  <c r="BP202" i="1"/>
  <c r="BN202" i="1"/>
  <c r="Z202" i="1"/>
  <c r="BP227" i="1"/>
  <c r="BN227" i="1"/>
  <c r="Z227" i="1"/>
  <c r="BP265" i="1"/>
  <c r="BN265" i="1"/>
  <c r="Z265" i="1"/>
  <c r="BP298" i="1"/>
  <c r="BN298" i="1"/>
  <c r="Z298" i="1"/>
  <c r="BP337" i="1"/>
  <c r="BN337" i="1"/>
  <c r="Z337" i="1"/>
  <c r="BP360" i="1"/>
  <c r="BN360" i="1"/>
  <c r="Z360" i="1"/>
  <c r="BP411" i="1"/>
  <c r="BN411" i="1"/>
  <c r="Z411" i="1"/>
  <c r="Y496" i="1"/>
  <c r="Y495" i="1"/>
  <c r="BP493" i="1"/>
  <c r="BN493" i="1"/>
  <c r="Z493" i="1"/>
  <c r="Z495" i="1" s="1"/>
  <c r="Y110" i="1"/>
  <c r="Y262" i="1"/>
  <c r="Y44" i="1"/>
  <c r="S524" i="1"/>
  <c r="BP342" i="1"/>
  <c r="BN342" i="1"/>
  <c r="Y345" i="1"/>
  <c r="BP352" i="1"/>
  <c r="BN352" i="1"/>
  <c r="Z352" i="1"/>
  <c r="BP366" i="1"/>
  <c r="BN366" i="1"/>
  <c r="Z366" i="1"/>
  <c r="Y372" i="1"/>
  <c r="Y371" i="1"/>
  <c r="BP370" i="1"/>
  <c r="BN370" i="1"/>
  <c r="Z370" i="1"/>
  <c r="Z371" i="1" s="1"/>
  <c r="BP375" i="1"/>
  <c r="BN375" i="1"/>
  <c r="Z375" i="1"/>
  <c r="BP401" i="1"/>
  <c r="BN401" i="1"/>
  <c r="Z401" i="1"/>
  <c r="W524" i="1"/>
  <c r="BP416" i="1"/>
  <c r="BN416" i="1"/>
  <c r="Z416" i="1"/>
  <c r="BP442" i="1"/>
  <c r="BN442" i="1"/>
  <c r="Z442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J9" i="1"/>
  <c r="F9" i="1"/>
  <c r="F10" i="1"/>
  <c r="X516" i="1"/>
  <c r="Y32" i="1"/>
  <c r="Z29" i="1"/>
  <c r="BN29" i="1"/>
  <c r="Z35" i="1"/>
  <c r="Z36" i="1" s="1"/>
  <c r="BN35" i="1"/>
  <c r="BP35" i="1"/>
  <c r="Y36" i="1"/>
  <c r="Z41" i="1"/>
  <c r="BN41" i="1"/>
  <c r="Z54" i="1"/>
  <c r="BN54" i="1"/>
  <c r="Z62" i="1"/>
  <c r="BN62" i="1"/>
  <c r="Z68" i="1"/>
  <c r="BN68" i="1"/>
  <c r="Y71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7" i="1"/>
  <c r="BN127" i="1"/>
  <c r="Z138" i="1"/>
  <c r="BN138" i="1"/>
  <c r="Z142" i="1"/>
  <c r="BN142" i="1"/>
  <c r="Y156" i="1"/>
  <c r="Z165" i="1"/>
  <c r="BN165" i="1"/>
  <c r="Z169" i="1"/>
  <c r="BN169" i="1"/>
  <c r="Z177" i="1"/>
  <c r="BN177" i="1"/>
  <c r="J524" i="1"/>
  <c r="Z192" i="1"/>
  <c r="BN192" i="1"/>
  <c r="BP192" i="1"/>
  <c r="Y206" i="1"/>
  <c r="Z200" i="1"/>
  <c r="BN200" i="1"/>
  <c r="Z204" i="1"/>
  <c r="BN204" i="1"/>
  <c r="Y218" i="1"/>
  <c r="Z210" i="1"/>
  <c r="BN210" i="1"/>
  <c r="Z214" i="1"/>
  <c r="BN214" i="1"/>
  <c r="Z220" i="1"/>
  <c r="BN220" i="1"/>
  <c r="BP220" i="1"/>
  <c r="K524" i="1"/>
  <c r="Z229" i="1"/>
  <c r="BN229" i="1"/>
  <c r="Z237" i="1"/>
  <c r="BN237" i="1"/>
  <c r="Z242" i="1"/>
  <c r="BN242" i="1"/>
  <c r="Y253" i="1"/>
  <c r="Z249" i="1"/>
  <c r="BN249" i="1"/>
  <c r="Z256" i="1"/>
  <c r="BN256" i="1"/>
  <c r="BP256" i="1"/>
  <c r="Z260" i="1"/>
  <c r="BN260" i="1"/>
  <c r="Z267" i="1"/>
  <c r="BN267" i="1"/>
  <c r="Z268" i="1"/>
  <c r="BN268" i="1"/>
  <c r="Z275" i="1"/>
  <c r="BN275" i="1"/>
  <c r="Z296" i="1"/>
  <c r="BN296" i="1"/>
  <c r="Z304" i="1"/>
  <c r="BN304" i="1"/>
  <c r="Z308" i="1"/>
  <c r="BN308" i="1"/>
  <c r="Z316" i="1"/>
  <c r="BN316" i="1"/>
  <c r="Y333" i="1"/>
  <c r="Z331" i="1"/>
  <c r="BN331" i="1"/>
  <c r="Y332" i="1"/>
  <c r="Z335" i="1"/>
  <c r="BN335" i="1"/>
  <c r="Z342" i="1"/>
  <c r="BP356" i="1"/>
  <c r="BN356" i="1"/>
  <c r="Z356" i="1"/>
  <c r="BP387" i="1"/>
  <c r="BN387" i="1"/>
  <c r="Z387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Q524" i="1"/>
  <c r="Y362" i="1"/>
  <c r="Y524" i="1"/>
  <c r="X517" i="1"/>
  <c r="BP28" i="1"/>
  <c r="BN28" i="1"/>
  <c r="Z28" i="1"/>
  <c r="BP42" i="1"/>
  <c r="BN42" i="1"/>
  <c r="Z42" i="1"/>
  <c r="Z44" i="1" s="1"/>
  <c r="Y58" i="1"/>
  <c r="BP55" i="1"/>
  <c r="BN55" i="1"/>
  <c r="Z55" i="1"/>
  <c r="BP63" i="1"/>
  <c r="BN63" i="1"/>
  <c r="Z63" i="1"/>
  <c r="Y72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I524" i="1"/>
  <c r="Y161" i="1"/>
  <c r="BP160" i="1"/>
  <c r="BN160" i="1"/>
  <c r="Z160" i="1"/>
  <c r="Z161" i="1" s="1"/>
  <c r="Y162" i="1"/>
  <c r="Y173" i="1"/>
  <c r="BP164" i="1"/>
  <c r="BN164" i="1"/>
  <c r="Z164" i="1"/>
  <c r="Y174" i="1"/>
  <c r="BP168" i="1"/>
  <c r="BN168" i="1"/>
  <c r="Z168" i="1"/>
  <c r="BP172" i="1"/>
  <c r="BN172" i="1"/>
  <c r="Z172" i="1"/>
  <c r="B524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D524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4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3" i="1"/>
  <c r="BN443" i="1"/>
  <c r="Z443" i="1"/>
  <c r="BP447" i="1"/>
  <c r="BN447" i="1"/>
  <c r="Z447" i="1"/>
  <c r="L524" i="1"/>
  <c r="U524" i="1"/>
  <c r="H9" i="1"/>
  <c r="X514" i="1"/>
  <c r="C524" i="1"/>
  <c r="Y45" i="1"/>
  <c r="E524" i="1"/>
  <c r="Y93" i="1"/>
  <c r="F524" i="1"/>
  <c r="Y109" i="1"/>
  <c r="G524" i="1"/>
  <c r="Y134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4" i="1"/>
  <c r="Z266" i="1"/>
  <c r="Z269" i="1" s="1"/>
  <c r="BN266" i="1"/>
  <c r="Y270" i="1"/>
  <c r="O524" i="1"/>
  <c r="Z274" i="1"/>
  <c r="Z276" i="1" s="1"/>
  <c r="BN274" i="1"/>
  <c r="Y277" i="1"/>
  <c r="Y282" i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5" i="1"/>
  <c r="BN445" i="1"/>
  <c r="Z445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7" i="1"/>
  <c r="BN487" i="1"/>
  <c r="Z487" i="1"/>
  <c r="BP489" i="1"/>
  <c r="BN489" i="1"/>
  <c r="Z489" i="1"/>
  <c r="Y491" i="1"/>
  <c r="Y500" i="1"/>
  <c r="BP498" i="1"/>
  <c r="BN498" i="1"/>
  <c r="Z498" i="1"/>
  <c r="Y501" i="1"/>
  <c r="R524" i="1"/>
  <c r="Y300" i="1"/>
  <c r="Y346" i="1"/>
  <c r="T524" i="1"/>
  <c r="Y358" i="1"/>
  <c r="V524" i="1"/>
  <c r="Y407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0" i="1"/>
  <c r="BP486" i="1"/>
  <c r="BN486" i="1"/>
  <c r="Z486" i="1"/>
  <c r="BP488" i="1"/>
  <c r="BN488" i="1"/>
  <c r="Z488" i="1"/>
  <c r="BP499" i="1"/>
  <c r="BN499" i="1"/>
  <c r="Z499" i="1"/>
  <c r="AB524" i="1"/>
  <c r="Y512" i="1"/>
  <c r="BP511" i="1"/>
  <c r="BN511" i="1"/>
  <c r="Z511" i="1"/>
  <c r="Z512" i="1" s="1"/>
  <c r="Y513" i="1"/>
  <c r="AA524" i="1"/>
  <c r="Z425" i="1" l="1"/>
  <c r="Z362" i="1"/>
  <c r="Z357" i="1"/>
  <c r="Z238" i="1"/>
  <c r="Z222" i="1"/>
  <c r="Z155" i="1"/>
  <c r="Z453" i="1"/>
  <c r="Z261" i="1"/>
  <c r="Z252" i="1"/>
  <c r="Z233" i="1"/>
  <c r="Z217" i="1"/>
  <c r="Z407" i="1"/>
  <c r="Z507" i="1"/>
  <c r="Z483" i="1"/>
  <c r="Z379" i="1"/>
  <c r="Z58" i="1"/>
  <c r="Z80" i="1"/>
  <c r="Y516" i="1"/>
  <c r="Z115" i="1"/>
  <c r="Z101" i="1"/>
  <c r="Z490" i="1"/>
  <c r="Z469" i="1"/>
  <c r="Z500" i="1"/>
  <c r="Z475" i="1"/>
  <c r="Z459" i="1"/>
  <c r="Z310" i="1"/>
  <c r="Z205" i="1"/>
  <c r="Z179" i="1"/>
  <c r="Z324" i="1"/>
  <c r="Z318" i="1"/>
  <c r="Z123" i="1"/>
  <c r="Z32" i="1"/>
  <c r="Y514" i="1"/>
  <c r="Y515" i="1"/>
  <c r="Y517" i="1" s="1"/>
  <c r="Y518" i="1"/>
  <c r="Z173" i="1"/>
  <c r="Z519" i="1" l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<sst xmlns="http://schemas.openxmlformats.org/spreadsheetml/2006/main" count="2311" uniqueCount="818">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</sst>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133" sqref="AA13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0.625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0</v>
      </c>
      <c r="Y44" s="577">
        <f>IFERROR(Y41/H41,"0")+IFERROR(Y42/H42,"0")+IFERROR(Y43/H43,"0")</f>
        <v>0</v>
      </c>
      <c r="Z44" s="577">
        <f>IFERROR(IF(Z41="",0,Z41),"0")+IFERROR(IF(Z42="",0,Z42),"0")+IFERROR(IF(Z43="",0,Z43),"0")</f>
        <v>0</v>
      </c>
      <c r="AA44" s="578"/>
      <c r="AB44" s="578"/>
      <c r="AC44" s="578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0</v>
      </c>
      <c r="Y45" s="577">
        <f>IFERROR(SUM(Y41:Y43),"0")</f>
        <v>0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0</v>
      </c>
      <c r="Y58" s="577">
        <f>IFERROR(Y52/H52,"0")+IFERROR(Y53/H53,"0")+IFERROR(Y54/H54,"0")+IFERROR(Y55/H55,"0")+IFERROR(Y56/H56,"0")+IFERROR(Y57/H57,"0")</f>
        <v>0</v>
      </c>
      <c r="Z58" s="577">
        <f>IFERROR(IF(Z52="",0,Z52),"0")+IFERROR(IF(Z53="",0,Z53),"0")+IFERROR(IF(Z54="",0,Z54),"0")+IFERROR(IF(Z55="",0,Z55),"0")+IFERROR(IF(Z56="",0,Z56),"0")+IFERROR(IF(Z57="",0,Z57),"0")</f>
        <v>0</v>
      </c>
      <c r="AA58" s="578"/>
      <c r="AB58" s="578"/>
      <c r="AC58" s="578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0</v>
      </c>
      <c r="Y59" s="577">
        <f>IFERROR(SUM(Y52:Y57),"0")</f>
        <v>0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0</v>
      </c>
      <c r="Y123" s="577">
        <f>IFERROR(Y118/H118,"0")+IFERROR(Y119/H119,"0")+IFERROR(Y120/H120,"0")+IFERROR(Y121/H121,"0")+IFERROR(Y122/H122,"0")</f>
        <v>0</v>
      </c>
      <c r="Z123" s="577">
        <f>IFERROR(IF(Z118="",0,Z118),"0")+IFERROR(IF(Z119="",0,Z119),"0")+IFERROR(IF(Z120="",0,Z120),"0")+IFERROR(IF(Z121="",0,Z121),"0")+IFERROR(IF(Z122="",0,Z122),"0")</f>
        <v>0</v>
      </c>
      <c r="AA123" s="578"/>
      <c r="AB123" s="578"/>
      <c r="AC123" s="578"/>
    </row>
    <row r="124" spans="1:68" hidden="1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0</v>
      </c>
      <c r="Y124" s="577">
        <f>IFERROR(SUM(Y118:Y122),"0")</f>
        <v>0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4.8000000000000007</v>
      </c>
      <c r="Y133" s="576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5.0699999999999994</v>
      </c>
      <c r="BN133" s="64">
        <f>IFERROR(Y133*I133/H133,"0")</f>
        <v>6.76</v>
      </c>
      <c r="BO133" s="64">
        <f>IFERROR(1/J133*(X133/H133),"0")</f>
        <v>8.2417582417582437E-3</v>
      </c>
      <c r="BP133" s="64">
        <f>IFERROR(1/J133*(Y133/H133),"0")</f>
        <v>1.098901098901099E-2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1.5000000000000002</v>
      </c>
      <c r="Y134" s="577">
        <f>IFERROR(Y132/H132,"0")+IFERROR(Y133/H133,"0")</f>
        <v>2</v>
      </c>
      <c r="Z134" s="577">
        <f>IFERROR(IF(Z132="",0,Z132),"0")+IFERROR(IF(Z133="",0,Z133),"0")</f>
        <v>1.302E-2</v>
      </c>
      <c r="AA134" s="578"/>
      <c r="AB134" s="578"/>
      <c r="AC134" s="578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4.8000000000000007</v>
      </c>
      <c r="Y135" s="577">
        <f>IFERROR(SUM(Y132:Y133),"0")</f>
        <v>6.4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30</v>
      </c>
      <c r="Y197" s="576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20</v>
      </c>
      <c r="Y198" s="576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20.777777777777779</v>
      </c>
      <c r="BN198" s="64">
        <f t="shared" si="28"/>
        <v>22.44</v>
      </c>
      <c r="BO198" s="64">
        <f t="shared" si="29"/>
        <v>2.8058361391694722E-2</v>
      </c>
      <c r="BP198" s="64">
        <f t="shared" si="30"/>
        <v>3.0303030303030304E-2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40</v>
      </c>
      <c r="Y199" s="576">
        <f t="shared" si="26"/>
        <v>43.2</v>
      </c>
      <c r="Z199" s="36">
        <f>IFERROR(IF(Y199=0,"",ROUNDUP(Y199/H199,0)*0.00902),"")</f>
        <v>7.2160000000000002E-2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41.555555555555557</v>
      </c>
      <c r="BN199" s="64">
        <f t="shared" si="28"/>
        <v>44.88</v>
      </c>
      <c r="BO199" s="64">
        <f t="shared" si="29"/>
        <v>5.6116722783389444E-2</v>
      </c>
      <c r="BP199" s="64">
        <f t="shared" si="30"/>
        <v>6.0606060606060608E-2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50</v>
      </c>
      <c r="Y200" s="576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25.925925925925924</v>
      </c>
      <c r="Y205" s="577">
        <f>IFERROR(Y197/H197,"0")+IFERROR(Y198/H198,"0")+IFERROR(Y199/H199,"0")+IFERROR(Y200/H200,"0")+IFERROR(Y201/H201,"0")+IFERROR(Y202/H202,"0")+IFERROR(Y203/H203,"0")+IFERROR(Y204/H204,"0")</f>
        <v>28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0.25256000000000001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140</v>
      </c>
      <c r="Y206" s="577">
        <f>IFERROR(SUM(Y197:Y204),"0")</f>
        <v>151.20000000000002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8</v>
      </c>
      <c r="Y213" s="576">
        <f t="shared" si="31"/>
        <v>9.6</v>
      </c>
      <c r="Z213" s="36">
        <f t="shared" si="36"/>
        <v>2.6040000000000001E-2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8.8400000000000016</v>
      </c>
      <c r="BN213" s="64">
        <f t="shared" si="33"/>
        <v>10.608000000000001</v>
      </c>
      <c r="BO213" s="64">
        <f t="shared" si="34"/>
        <v>1.8315018315018316E-2</v>
      </c>
      <c r="BP213" s="64">
        <f t="shared" si="35"/>
        <v>2.197802197802198E-2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3.3333333333333335</v>
      </c>
      <c r="Y217" s="577">
        <f>IFERROR(Y208/H208,"0")+IFERROR(Y209/H209,"0")+IFERROR(Y210/H210,"0")+IFERROR(Y211/H211,"0")+IFERROR(Y212/H212,"0")+IFERROR(Y213/H213,"0")+IFERROR(Y214/H214,"0")+IFERROR(Y215/H215,"0")+IFERROR(Y216/H216,"0")</f>
        <v>4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2.6040000000000001E-2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8</v>
      </c>
      <c r="Y218" s="577">
        <f>IFERROR(SUM(Y208:Y216),"0")</f>
        <v>9.6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12</v>
      </c>
      <c r="Y275" s="576">
        <f>IFERROR(IF(X275="",0,CEILING((X275/$H275),1)*$H275),"")</f>
        <v>12</v>
      </c>
      <c r="Z275" s="36">
        <f>IFERROR(IF(Y275=0,"",ROUNDUP(Y275/H275,0)*0.00651),"")</f>
        <v>3.2550000000000003E-2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12.9</v>
      </c>
      <c r="BN275" s="64">
        <f>IFERROR(Y275*I275/H275,"0")</f>
        <v>12.9</v>
      </c>
      <c r="BO275" s="64">
        <f>IFERROR(1/J275*(X275/H275),"0")</f>
        <v>2.7472527472527476E-2</v>
      </c>
      <c r="BP275" s="64">
        <f>IFERROR(1/J275*(Y275/H275),"0")</f>
        <v>2.7472527472527476E-2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5</v>
      </c>
      <c r="Y276" s="577">
        <f>IFERROR(Y273/H273,"0")+IFERROR(Y274/H274,"0")+IFERROR(Y275/H275,"0")</f>
        <v>5</v>
      </c>
      <c r="Z276" s="577">
        <f>IFERROR(IF(Z273="",0,Z273),"0")+IFERROR(IF(Z274="",0,Z274),"0")+IFERROR(IF(Z275="",0,Z275),"0")</f>
        <v>3.2550000000000003E-2</v>
      </c>
      <c r="AA276" s="578"/>
      <c r="AB276" s="578"/>
      <c r="AC276" s="578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12</v>
      </c>
      <c r="Y277" s="577">
        <f>IFERROR(SUM(Y273:Y275),"0")</f>
        <v>12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1160</v>
      </c>
      <c r="Y350" s="576">
        <f t="shared" ref="Y350:Y356" si="58">IFERROR(IF(X350="",0,CEILING((X350/$H350),1)*$H350),"")</f>
        <v>1170</v>
      </c>
      <c r="Z350" s="36">
        <f>IFERROR(IF(Y350=0,"",ROUNDUP(Y350/H350,0)*0.02175),"")</f>
        <v>1.6964999999999999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1197.1199999999999</v>
      </c>
      <c r="BN350" s="64">
        <f t="shared" ref="BN350:BN356" si="60">IFERROR(Y350*I350/H350,"0")</f>
        <v>1207.44</v>
      </c>
      <c r="BO350" s="64">
        <f t="shared" ref="BO350:BO356" si="61">IFERROR(1/J350*(X350/H350),"0")</f>
        <v>1.6111111111111109</v>
      </c>
      <c r="BP350" s="64">
        <f t="shared" ref="BP350:BP356" si="62">IFERROR(1/J350*(Y350/H350),"0")</f>
        <v>1.625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480</v>
      </c>
      <c r="Y352" s="576">
        <f t="shared" si="58"/>
        <v>480</v>
      </c>
      <c r="Z352" s="36">
        <f>IFERROR(IF(Y352=0,"",ROUNDUP(Y352/H352,0)*0.02175),"")</f>
        <v>0.69599999999999995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495.36</v>
      </c>
      <c r="BN352" s="64">
        <f t="shared" si="60"/>
        <v>495.36</v>
      </c>
      <c r="BO352" s="64">
        <f t="shared" si="61"/>
        <v>0.66666666666666663</v>
      </c>
      <c r="BP352" s="64">
        <f t="shared" si="62"/>
        <v>0.66666666666666663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109.33333333333333</v>
      </c>
      <c r="Y357" s="577">
        <f>IFERROR(Y350/H350,"0")+IFERROR(Y351/H351,"0")+IFERROR(Y352/H352,"0")+IFERROR(Y353/H353,"0")+IFERROR(Y354/H354,"0")+IFERROR(Y355/H355,"0")+IFERROR(Y356/H356,"0")</f>
        <v>110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2.3925000000000001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1640</v>
      </c>
      <c r="Y358" s="577">
        <f>IFERROR(SUM(Y350:Y356),"0")</f>
        <v>1650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1500</v>
      </c>
      <c r="Y360" s="576">
        <f>IFERROR(IF(X360="",0,CEILING((X360/$H360),1)*$H360),"")</f>
        <v>1500</v>
      </c>
      <c r="Z360" s="36">
        <f>IFERROR(IF(Y360=0,"",ROUNDUP(Y360/H360,0)*0.02175),"")</f>
        <v>2.1749999999999998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1548</v>
      </c>
      <c r="BN360" s="64">
        <f>IFERROR(Y360*I360/H360,"0")</f>
        <v>1548</v>
      </c>
      <c r="BO360" s="64">
        <f>IFERROR(1/J360*(X360/H360),"0")</f>
        <v>2.083333333333333</v>
      </c>
      <c r="BP360" s="64">
        <f>IFERROR(1/J360*(Y360/H360),"0")</f>
        <v>2.083333333333333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100</v>
      </c>
      <c r="Y362" s="577">
        <f>IFERROR(Y360/H360,"0")+IFERROR(Y361/H361,"0")</f>
        <v>100</v>
      </c>
      <c r="Z362" s="577">
        <f>IFERROR(IF(Z360="",0,Z360),"0")+IFERROR(IF(Z361="",0,Z361),"0")</f>
        <v>2.1749999999999998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1500</v>
      </c>
      <c r="Y363" s="577">
        <f>IFERROR(SUM(Y360:Y361),"0")</f>
        <v>1500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1200</v>
      </c>
      <c r="Y386" s="576">
        <f>IFERROR(IF(X386="",0,CEILING((X386/$H386),1)*$H386),"")</f>
        <v>1206</v>
      </c>
      <c r="Z386" s="36">
        <f>IFERROR(IF(Y386=0,"",ROUNDUP(Y386/H386,0)*0.01898),"")</f>
        <v>2.54332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1269.1999999999998</v>
      </c>
      <c r="BN386" s="64">
        <f>IFERROR(Y386*I386/H386,"0")</f>
        <v>1275.546</v>
      </c>
      <c r="BO386" s="64">
        <f>IFERROR(1/J386*(X386/H386),"0")</f>
        <v>2.0833333333333335</v>
      </c>
      <c r="BP386" s="64">
        <f>IFERROR(1/J386*(Y386/H386),"0")</f>
        <v>2.09375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133.33333333333334</v>
      </c>
      <c r="Y388" s="577">
        <f>IFERROR(Y386/H386,"0")+IFERROR(Y387/H387,"0")</f>
        <v>134</v>
      </c>
      <c r="Z388" s="577">
        <f>IFERROR(IF(Z386="",0,Z386),"0")+IFERROR(IF(Z387="",0,Z387),"0")</f>
        <v>2.54332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1200</v>
      </c>
      <c r="Y389" s="577">
        <f>IFERROR(SUM(Y386:Y387),"0")</f>
        <v>1206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hidden="1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idden="1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hidden="1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15</v>
      </c>
      <c r="Y498" s="576">
        <f>IFERROR(IF(X498="",0,CEILING((X498/$H498),1)*$H498),"")</f>
        <v>18</v>
      </c>
      <c r="Z498" s="36">
        <f>IFERROR(IF(Y498=0,"",ROUNDUP(Y498/H498,0)*0.01898),"")</f>
        <v>3.7960000000000001E-2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15.865</v>
      </c>
      <c r="BN498" s="64">
        <f>IFERROR(Y498*I498/H498,"0")</f>
        <v>19.038</v>
      </c>
      <c r="BO498" s="64">
        <f>IFERROR(1/J498*(X498/H498),"0")</f>
        <v>2.6041666666666668E-2</v>
      </c>
      <c r="BP498" s="64">
        <f>IFERROR(1/J498*(Y498/H498),"0")</f>
        <v>3.125E-2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1.6666666666666667</v>
      </c>
      <c r="Y500" s="577">
        <f>IFERROR(Y498/H498,"0")+IFERROR(Y499/H499,"0")</f>
        <v>2</v>
      </c>
      <c r="Z500" s="577">
        <f>IFERROR(IF(Z498="",0,Z498),"0")+IFERROR(IF(Z499="",0,Z499),"0")</f>
        <v>3.7960000000000001E-2</v>
      </c>
      <c r="AA500" s="578"/>
      <c r="AB500" s="578"/>
      <c r="AC500" s="578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15</v>
      </c>
      <c r="Y501" s="577">
        <f>IFERROR(SUM(Y498:Y499),"0")</f>
        <v>18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4519.8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4553.2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4697.7994444444439</v>
      </c>
      <c r="Y515" s="577">
        <f>IFERROR(SUM(BN22:BN511),"0")</f>
        <v>4732.732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7</v>
      </c>
      <c r="Y516" s="38">
        <f>ROUNDUP(SUM(BP22:BP511),0)</f>
        <v>7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4872.7994444444439</v>
      </c>
      <c r="Y517" s="577">
        <f>GrossWeightTotalR+PalletQtyTotalR*25</f>
        <v>4907.732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380.09259259259261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385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7.4729499999999991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46">
        <f>IFERROR(Y132*1,"0")+IFERROR(Y133*1,"0")+IFERROR(Y137*1,"0")+IFERROR(Y138*1,"0")+IFERROR(Y142*1,"0")+IFERROR(Y143*1,"0")</f>
        <v>6.4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160.80000000000001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12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3150</v>
      </c>
      <c r="U524" s="46">
        <f>IFERROR(Y375*1,"0")+IFERROR(Y376*1,"0")+IFERROR(Y377*1,"0")+IFERROR(Y378*1,"0")+IFERROR(Y382*1,"0")+IFERROR(Y386*1,"0")+IFERROR(Y387*1,"0")+IFERROR(Y391*1,"0")</f>
        <v>1206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18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 200,00"/>
        <filter val="1 500,00"/>
        <filter val="1 640,00"/>
        <filter val="1,50"/>
        <filter val="1,67"/>
        <filter val="100,00"/>
        <filter val="109,33"/>
        <filter val="12,00"/>
        <filter val="133,33"/>
        <filter val="140,00"/>
        <filter val="15,00"/>
        <filter val="20,00"/>
        <filter val="25,93"/>
        <filter val="3,33"/>
        <filter val="30,00"/>
        <filter val="380,09"/>
        <filter val="4 519,80"/>
        <filter val="4 697,80"/>
        <filter val="4 872,80"/>
        <filter val="4,80"/>
        <filter val="40,00"/>
        <filter val="480,00"/>
        <filter val="5,00"/>
        <filter val="50,00"/>
        <filter val="7"/>
        <filter val="8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