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06,25 Ост КИ филиалы\"/>
    </mc:Choice>
  </mc:AlternateContent>
  <xr:revisionPtr revIDLastSave="0" documentId="13_ncr:1_{B7C5F93E-697F-41D5-AE44-1304593C08E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Sheet!$A$3:$AF$101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63" i="1" l="1"/>
  <c r="AF47" i="1"/>
  <c r="AF23" i="1"/>
  <c r="F68" i="1"/>
  <c r="E68" i="1"/>
  <c r="O68" i="1" s="1"/>
  <c r="F67" i="1"/>
  <c r="E67" i="1"/>
  <c r="O67" i="1" s="1"/>
  <c r="AF67" i="1" s="1"/>
  <c r="O7" i="1"/>
  <c r="O8" i="1"/>
  <c r="P8" i="1" s="1"/>
  <c r="AF8" i="1" s="1"/>
  <c r="O9" i="1"/>
  <c r="S9" i="1" s="1"/>
  <c r="O10" i="1"/>
  <c r="O11" i="1"/>
  <c r="P11" i="1" s="1"/>
  <c r="AF11" i="1" s="1"/>
  <c r="O12" i="1"/>
  <c r="O13" i="1"/>
  <c r="O14" i="1"/>
  <c r="O15" i="1"/>
  <c r="P15" i="1" s="1"/>
  <c r="AF15" i="1" s="1"/>
  <c r="O16" i="1"/>
  <c r="O17" i="1"/>
  <c r="P17" i="1" s="1"/>
  <c r="O18" i="1"/>
  <c r="O19" i="1"/>
  <c r="S19" i="1" s="1"/>
  <c r="O20" i="1"/>
  <c r="S20" i="1" s="1"/>
  <c r="O21" i="1"/>
  <c r="AF21" i="1" s="1"/>
  <c r="O22" i="1"/>
  <c r="O23" i="1"/>
  <c r="O24" i="1"/>
  <c r="S24" i="1" s="1"/>
  <c r="O25" i="1"/>
  <c r="O26" i="1"/>
  <c r="O27" i="1"/>
  <c r="O28" i="1"/>
  <c r="AF28" i="1" s="1"/>
  <c r="O29" i="1"/>
  <c r="S29" i="1" s="1"/>
  <c r="O30" i="1"/>
  <c r="O31" i="1"/>
  <c r="P31" i="1" s="1"/>
  <c r="AF31" i="1" s="1"/>
  <c r="O32" i="1"/>
  <c r="O33" i="1"/>
  <c r="P33" i="1" s="1"/>
  <c r="AF33" i="1" s="1"/>
  <c r="O34" i="1"/>
  <c r="O35" i="1"/>
  <c r="O36" i="1"/>
  <c r="O37" i="1"/>
  <c r="P37" i="1" s="1"/>
  <c r="AF37" i="1" s="1"/>
  <c r="O38" i="1"/>
  <c r="O39" i="1"/>
  <c r="O40" i="1"/>
  <c r="P40" i="1" s="1"/>
  <c r="O41" i="1"/>
  <c r="P41" i="1" s="1"/>
  <c r="AF41" i="1" s="1"/>
  <c r="O42" i="1"/>
  <c r="O43" i="1"/>
  <c r="P43" i="1" s="1"/>
  <c r="AF43" i="1" s="1"/>
  <c r="O44" i="1"/>
  <c r="O45" i="1"/>
  <c r="P45" i="1" s="1"/>
  <c r="AF45" i="1" s="1"/>
  <c r="O46" i="1"/>
  <c r="O47" i="1"/>
  <c r="O48" i="1"/>
  <c r="S48" i="1" s="1"/>
  <c r="O49" i="1"/>
  <c r="O50" i="1"/>
  <c r="S50" i="1" s="1"/>
  <c r="O51" i="1"/>
  <c r="AF51" i="1" s="1"/>
  <c r="O52" i="1"/>
  <c r="S52" i="1" s="1"/>
  <c r="O53" i="1"/>
  <c r="O54" i="1"/>
  <c r="O55" i="1"/>
  <c r="O56" i="1"/>
  <c r="AF56" i="1" s="1"/>
  <c r="O57" i="1"/>
  <c r="O58" i="1"/>
  <c r="O59" i="1"/>
  <c r="P59" i="1" s="1"/>
  <c r="O60" i="1"/>
  <c r="O61" i="1"/>
  <c r="S61" i="1" s="1"/>
  <c r="O62" i="1"/>
  <c r="O63" i="1"/>
  <c r="O64" i="1"/>
  <c r="S64" i="1" s="1"/>
  <c r="O65" i="1"/>
  <c r="S65" i="1" s="1"/>
  <c r="O66" i="1"/>
  <c r="O69" i="1"/>
  <c r="O70" i="1"/>
  <c r="O71" i="1"/>
  <c r="O72" i="1"/>
  <c r="O73" i="1"/>
  <c r="O74" i="1"/>
  <c r="O75" i="1"/>
  <c r="AF75" i="1" s="1"/>
  <c r="O76" i="1"/>
  <c r="P76" i="1" s="1"/>
  <c r="O77" i="1"/>
  <c r="O78" i="1"/>
  <c r="S78" i="1" s="1"/>
  <c r="O79" i="1"/>
  <c r="S79" i="1" s="1"/>
  <c r="O80" i="1"/>
  <c r="S80" i="1" s="1"/>
  <c r="O81" i="1"/>
  <c r="S81" i="1" s="1"/>
  <c r="O82" i="1"/>
  <c r="S82" i="1" s="1"/>
  <c r="O83" i="1"/>
  <c r="S83" i="1" s="1"/>
  <c r="O84" i="1"/>
  <c r="O85" i="1"/>
  <c r="P85" i="1" s="1"/>
  <c r="AF85" i="1" s="1"/>
  <c r="O86" i="1"/>
  <c r="O87" i="1"/>
  <c r="O88" i="1"/>
  <c r="S88" i="1" s="1"/>
  <c r="O89" i="1"/>
  <c r="S89" i="1" s="1"/>
  <c r="O90" i="1"/>
  <c r="S90" i="1" s="1"/>
  <c r="O91" i="1"/>
  <c r="T91" i="1" s="1"/>
  <c r="O92" i="1"/>
  <c r="O93" i="1"/>
  <c r="T93" i="1" s="1"/>
  <c r="O94" i="1"/>
  <c r="O95" i="1"/>
  <c r="T95" i="1" s="1"/>
  <c r="O96" i="1"/>
  <c r="O97" i="1"/>
  <c r="T97" i="1" s="1"/>
  <c r="O98" i="1"/>
  <c r="O99" i="1"/>
  <c r="T99" i="1" s="1"/>
  <c r="O100" i="1"/>
  <c r="T100" i="1" s="1"/>
  <c r="O101" i="1"/>
  <c r="T101" i="1" s="1"/>
  <c r="O6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AF87" i="1"/>
  <c r="K87" i="1"/>
  <c r="K86" i="1"/>
  <c r="K85" i="1"/>
  <c r="K84" i="1"/>
  <c r="K83" i="1"/>
  <c r="K82" i="1"/>
  <c r="K81" i="1"/>
  <c r="K80" i="1"/>
  <c r="K79" i="1"/>
  <c r="K78" i="1"/>
  <c r="AF77" i="1"/>
  <c r="K77" i="1"/>
  <c r="K76" i="1"/>
  <c r="K75" i="1"/>
  <c r="K74" i="1"/>
  <c r="AF73" i="1"/>
  <c r="K73" i="1"/>
  <c r="K72" i="1"/>
  <c r="K71" i="1"/>
  <c r="K70" i="1"/>
  <c r="AF69" i="1"/>
  <c r="K69" i="1"/>
  <c r="AF68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P13" i="1" l="1"/>
  <c r="AF13" i="1" s="1"/>
  <c r="P35" i="1"/>
  <c r="AF35" i="1" s="1"/>
  <c r="AF17" i="1"/>
  <c r="P39" i="1"/>
  <c r="AF39" i="1" s="1"/>
  <c r="P71" i="1"/>
  <c r="AF71" i="1" s="1"/>
  <c r="P95" i="1"/>
  <c r="AF95" i="1" s="1"/>
  <c r="P93" i="1"/>
  <c r="AF93" i="1" s="1"/>
  <c r="AF97" i="1"/>
  <c r="T98" i="1"/>
  <c r="AF98" i="1"/>
  <c r="T96" i="1"/>
  <c r="P96" i="1"/>
  <c r="AF96" i="1" s="1"/>
  <c r="T94" i="1"/>
  <c r="P94" i="1"/>
  <c r="AF94" i="1" s="1"/>
  <c r="T92" i="1"/>
  <c r="AF92" i="1"/>
  <c r="P86" i="1"/>
  <c r="AF86" i="1" s="1"/>
  <c r="P84" i="1"/>
  <c r="AF84" i="1" s="1"/>
  <c r="AF76" i="1"/>
  <c r="P74" i="1"/>
  <c r="AF74" i="1" s="1"/>
  <c r="S72" i="1"/>
  <c r="AF72" i="1"/>
  <c r="P70" i="1"/>
  <c r="AF70" i="1" s="1"/>
  <c r="S66" i="1"/>
  <c r="AF66" i="1"/>
  <c r="S62" i="1"/>
  <c r="AF62" i="1"/>
  <c r="S60" i="1"/>
  <c r="AF60" i="1"/>
  <c r="S58" i="1"/>
  <c r="AF58" i="1"/>
  <c r="S56" i="1"/>
  <c r="P46" i="1"/>
  <c r="AF46" i="1" s="1"/>
  <c r="P44" i="1"/>
  <c r="AF44" i="1" s="1"/>
  <c r="AF42" i="1"/>
  <c r="AF40" i="1"/>
  <c r="AF38" i="1"/>
  <c r="AF36" i="1"/>
  <c r="P34" i="1"/>
  <c r="AF34" i="1" s="1"/>
  <c r="P32" i="1"/>
  <c r="AF32" i="1" s="1"/>
  <c r="P30" i="1"/>
  <c r="AF30" i="1" s="1"/>
  <c r="S28" i="1"/>
  <c r="P22" i="1"/>
  <c r="AF22" i="1" s="1"/>
  <c r="S18" i="1"/>
  <c r="AF18" i="1"/>
  <c r="P16" i="1"/>
  <c r="AF16" i="1" s="1"/>
  <c r="S14" i="1"/>
  <c r="AF14" i="1"/>
  <c r="S12" i="1"/>
  <c r="AF12" i="1"/>
  <c r="P10" i="1"/>
  <c r="AF10" i="1" s="1"/>
  <c r="S8" i="1"/>
  <c r="AF6" i="1"/>
  <c r="P26" i="1"/>
  <c r="AF26" i="1" s="1"/>
  <c r="AF54" i="1"/>
  <c r="AF7" i="1"/>
  <c r="P25" i="1"/>
  <c r="AF25" i="1" s="1"/>
  <c r="AF27" i="1"/>
  <c r="P49" i="1"/>
  <c r="AF49" i="1" s="1"/>
  <c r="AF53" i="1"/>
  <c r="AF55" i="1"/>
  <c r="AF57" i="1"/>
  <c r="AF59" i="1"/>
  <c r="S87" i="1"/>
  <c r="S85" i="1"/>
  <c r="S77" i="1"/>
  <c r="S75" i="1"/>
  <c r="S73" i="1"/>
  <c r="S71" i="1"/>
  <c r="S69" i="1"/>
  <c r="S63" i="1"/>
  <c r="S51" i="1"/>
  <c r="S47" i="1"/>
  <c r="S45" i="1"/>
  <c r="S43" i="1"/>
  <c r="S41" i="1"/>
  <c r="S37" i="1"/>
  <c r="S33" i="1"/>
  <c r="S31" i="1"/>
  <c r="S23" i="1"/>
  <c r="S21" i="1"/>
  <c r="S17" i="1"/>
  <c r="S15" i="1"/>
  <c r="S11" i="1"/>
  <c r="E5" i="1"/>
  <c r="K68" i="1"/>
  <c r="F5" i="1"/>
  <c r="S68" i="1"/>
  <c r="S67" i="1"/>
  <c r="K67" i="1"/>
  <c r="K5" i="1" s="1"/>
  <c r="S101" i="1"/>
  <c r="S97" i="1"/>
  <c r="T89" i="1"/>
  <c r="T85" i="1"/>
  <c r="T81" i="1"/>
  <c r="T77" i="1"/>
  <c r="T73" i="1"/>
  <c r="T69" i="1"/>
  <c r="T65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S99" i="1"/>
  <c r="S91" i="1"/>
  <c r="T87" i="1"/>
  <c r="T83" i="1"/>
  <c r="T79" i="1"/>
  <c r="T75" i="1"/>
  <c r="T71" i="1"/>
  <c r="T67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T6" i="1"/>
  <c r="S100" i="1"/>
  <c r="S98" i="1"/>
  <c r="S9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O5" i="1"/>
  <c r="S13" i="1" l="1"/>
  <c r="S35" i="1"/>
  <c r="S39" i="1"/>
  <c r="S96" i="1"/>
  <c r="S10" i="1"/>
  <c r="S16" i="1"/>
  <c r="S22" i="1"/>
  <c r="S59" i="1"/>
  <c r="P5" i="1"/>
  <c r="AF5" i="1"/>
  <c r="S94" i="1"/>
  <c r="S95" i="1"/>
  <c r="S49" i="1"/>
  <c r="S70" i="1"/>
  <c r="S74" i="1"/>
  <c r="S76" i="1"/>
  <c r="S84" i="1"/>
  <c r="S86" i="1"/>
  <c r="S93" i="1"/>
  <c r="S25" i="1"/>
  <c r="S55" i="1"/>
  <c r="S30" i="1"/>
  <c r="S32" i="1"/>
  <c r="S34" i="1"/>
  <c r="S36" i="1"/>
  <c r="S38" i="1"/>
  <c r="S40" i="1"/>
  <c r="S42" i="1"/>
  <c r="S44" i="1"/>
  <c r="S46" i="1"/>
  <c r="S7" i="1"/>
  <c r="S27" i="1"/>
  <c r="S53" i="1"/>
  <c r="S57" i="1"/>
  <c r="S26" i="1"/>
  <c r="S54" i="1"/>
  <c r="S6" i="1"/>
</calcChain>
</file>

<file path=xl/sharedStrings.xml><?xml version="1.0" encoding="utf-8"?>
<sst xmlns="http://schemas.openxmlformats.org/spreadsheetml/2006/main" count="384" uniqueCount="150">
  <si>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</si>
  <si>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</si>
  <si>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</si>
  <si>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</si>
  <si>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</si>
  <si>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</si>
  <si>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</si>
  <si>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</si>
  <si>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</si>
  <si>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</si>
  <si>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</si>
  <si>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</si>
  <si>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</si>
  <si>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</si>
  <si>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</si>
  <si>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</si>
  <si>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</si>
  <si>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</si>
  <si>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</si>
  <si>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</si>
  <si>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</si>
  <si>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</si>
  <si>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09,06,</t>
  </si>
  <si>
    <t>03,06,</t>
  </si>
  <si>
    <t>27,05,</t>
  </si>
  <si>
    <t>20,05,</t>
  </si>
  <si>
    <t>13,05,</t>
  </si>
  <si>
    <t>02,05,</t>
  </si>
  <si>
    <t>25,04,</t>
  </si>
  <si>
    <t>22,04,</t>
  </si>
  <si>
    <t>15,04,</t>
  </si>
  <si>
    <t>08,04,</t>
  </si>
  <si>
    <t>01,04,</t>
  </si>
  <si>
    <t>3215 ВЕТЧ.МЯСНАЯ Папа может п/о 0.4кг 8шт.    ОСТАНКИНО</t>
  </si>
  <si>
    <t>шт</t>
  </si>
  <si>
    <t>в матрице</t>
  </si>
  <si>
    <t>нужно увеличить продажи!!!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</si>
  <si>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</si>
  <si>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</si>
  <si>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</si>
  <si>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</si>
  <si>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нет потребности / с 05,05,25 заказываем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</si>
  <si>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</si>
  <si>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</si>
  <si>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</si>
  <si>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</si>
  <si>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</si>
  <si>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</si>
  <si>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</si>
  <si>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</si>
  <si>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</si>
  <si>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</si>
  <si>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нет потребности</t>
  </si>
  <si>
    <t>5811 СВИНИНА МАДЕРА с/к с/н в/у 1/100 8шт.  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</si>
  <si>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</si>
  <si>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</si>
  <si>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</si>
  <si>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</si>
  <si>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</si>
  <si>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</si>
  <si>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</si>
  <si>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</si>
  <si>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</si>
  <si>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не в матрице</t>
  </si>
  <si>
    <t>6353 ЭКСТРА Папа может вар п/о 0.4кг 8шт.  ОСТАНКИНО</t>
  </si>
  <si>
    <t>нужно увеличить продажи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</si>
  <si>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</si>
  <si>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</si>
  <si>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</si>
  <si>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</si>
  <si>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</si>
  <si>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</si>
  <si>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</si>
  <si>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</si>
  <si>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</si>
  <si>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</si>
  <si>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</si>
  <si>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</si>
  <si>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</si>
  <si>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</si>
  <si>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</si>
  <si>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</si>
  <si>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</si>
  <si>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</si>
  <si>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</si>
  <si>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</si>
  <si>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</si>
  <si>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</si>
  <si>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</si>
  <si>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</si>
  <si>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</si>
  <si>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</si>
  <si>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</si>
  <si>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</si>
  <si>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</si>
  <si>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</si>
  <si>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</si>
  <si>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</si>
  <si>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</si>
  <si>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</si>
  <si>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6888 С ГРУДИНОЙ вар п/о в/у срез 0,4 кг 8 шт  Останкино</t>
  </si>
  <si>
    <t>6909 ДЛЯ ДЕТЕЙ сос п/о мгс 0,33кг 8шт  Останкино</t>
  </si>
  <si>
    <t>нет потребности / 27,12,24 в уценку 46 шт.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</si>
  <si>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</si>
  <si>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</si>
  <si>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</si>
  <si>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</si>
  <si>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</si>
  <si>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</si>
  <si>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</si>
  <si>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</si>
  <si>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</si>
  <si>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</si>
  <si>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</si>
  <si>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</si>
  <si>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</si>
  <si>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</si>
  <si>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7146 МРАМОРНАЯ ПРЕМИУМ в/к в/у</t>
  </si>
  <si>
    <t>7147 САЛЬЧИЧОН Останкино с/к в/у 1/220 8шт.</t>
  </si>
  <si>
    <t>7149 БАЛЫКОВАЯ Коровино п/к в/у 0,84кг_50с  Останкино</t>
  </si>
  <si>
    <t>7150 САЛЬЧИЧОН Папа может с/к в/у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</si>
  <si>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</si>
  <si>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</si>
  <si>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</si>
  <si>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</si>
  <si>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</t>
  </si>
  <si>
    <t>7226 ЧОРИЗО ПРЕМИУМ Останкино с/к в/у 1/180</t>
  </si>
  <si>
    <t>7227 САЛЯМИ ФИНСКАЯ Папа может с/к в/у 1/180</t>
  </si>
  <si>
    <t>7228 МИЛАНО ПРЕМИУМ Останкино с/к в/у 1/180</t>
  </si>
  <si>
    <t>новинка</t>
  </si>
  <si>
    <t>7229 САЛЬЧИЧОН Останкино с/к в/у 1/180   Останкино</t>
  </si>
  <si>
    <t>7232 БОЯNСКАЯ ПМ п/к в/у 0,28кг 8шт_209к  Останкино</t>
  </si>
  <si>
    <t>вместо 7173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</si>
  <si>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</si>
  <si>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</si>
  <si>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</si>
  <si>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</si>
  <si>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</si>
  <si>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0,3кг 7шт  Останкино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</si>
  <si>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</si>
  <si>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</si>
  <si>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</si>
  <si>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У_6340 ДОМАШНИЙ РЕЦЕПТ Коровино 0,5кг 8шт.  Останкино</t>
  </si>
  <si>
    <t>нет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</si>
  <si>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20,12,24 в уценку 41шт.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</si>
  <si>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новинка</t>
    </r>
  </si>
  <si>
    <t>вместо 6069</t>
  </si>
  <si>
    <t>ТС Обжора</t>
  </si>
  <si>
    <t>заказ</t>
  </si>
  <si>
    <t>14,06,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</si>
</sst>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  <xf numFmtId="164" fontId="6" fillId="8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4" sqref="Q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0.42578125" customWidth="1"/>
    <col min="15" max="17" width="7" customWidth="1"/>
    <col min="18" max="18" width="21" customWidth="1"/>
    <col min="19" max="20" width="5" customWidth="1"/>
    <col min="21" max="30" width="6" customWidth="1"/>
    <col min="31" max="31" width="55.140625" customWidth="1"/>
    <col min="32" max="32" width="7" customWidth="1"/>
    <col min="33" max="48" width="8" customWidth="1"/>
  </cols>
  <sheetData>
    <row r="1" spans="1:48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148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143</v>
      </c>
      <c r="O4" s="1" t="s">
        <v>22</v>
      </c>
      <c r="P4" s="1" t="s">
        <v>149</v>
      </c>
      <c r="Q4" s="1"/>
      <c r="R4" s="1"/>
      <c r="S4" s="1"/>
      <c r="T4" s="1"/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SUM(E6:E497)</f>
        <v>2125.3419999999996</v>
      </c>
      <c r="F5" s="4">
        <f>SUM(F6:F497)</f>
        <v>5578.52</v>
      </c>
      <c r="G5" s="7"/>
      <c r="H5" s="1"/>
      <c r="I5" s="1"/>
      <c r="J5" s="4">
        <f t="shared" ref="J5:Q5" si="0">SUM(J6:J497)</f>
        <v>2249.0999999999995</v>
      </c>
      <c r="K5" s="4">
        <f t="shared" si="0"/>
        <v>-123.758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425.06839999999983</v>
      </c>
      <c r="P5" s="4">
        <f t="shared" si="0"/>
        <v>1485.952</v>
      </c>
      <c r="Q5" s="4">
        <f t="shared" si="0"/>
        <v>0</v>
      </c>
      <c r="R5" s="1"/>
      <c r="S5" s="1"/>
      <c r="T5" s="1"/>
      <c r="U5" s="4">
        <f t="shared" ref="U5:AD5" si="1">SUM(U6:U497)</f>
        <v>498.05619999999999</v>
      </c>
      <c r="V5" s="4">
        <f t="shared" si="1"/>
        <v>482.77039999999994</v>
      </c>
      <c r="W5" s="4">
        <f t="shared" si="1"/>
        <v>559.60979999999995</v>
      </c>
      <c r="X5" s="4">
        <f t="shared" si="1"/>
        <v>556.03200000000015</v>
      </c>
      <c r="Y5" s="4">
        <f t="shared" si="1"/>
        <v>370.75400000000008</v>
      </c>
      <c r="Z5" s="4">
        <f t="shared" si="1"/>
        <v>461.13439999999991</v>
      </c>
      <c r="AA5" s="4">
        <f t="shared" si="1"/>
        <v>424.25360000000001</v>
      </c>
      <c r="AB5" s="4">
        <f t="shared" si="1"/>
        <v>599.44319999999982</v>
      </c>
      <c r="AC5" s="4">
        <f t="shared" si="1"/>
        <v>515.38160000000005</v>
      </c>
      <c r="AD5" s="4">
        <f t="shared" si="1"/>
        <v>426.76539999999994</v>
      </c>
      <c r="AE5" s="1"/>
      <c r="AF5" s="4">
        <f>SUM(AF6:AF497)</f>
        <v>799.76400000000001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33</v>
      </c>
      <c r="B6" s="1" t="s">
        <v>34</v>
      </c>
      <c r="C6" s="1">
        <v>48</v>
      </c>
      <c r="D6" s="1"/>
      <c r="E6" s="1">
        <v>8</v>
      </c>
      <c r="F6" s="1">
        <v>37</v>
      </c>
      <c r="G6" s="7">
        <v>0.4</v>
      </c>
      <c r="H6" s="1">
        <v>60</v>
      </c>
      <c r="I6" s="1" t="s">
        <v>35</v>
      </c>
      <c r="J6" s="1">
        <v>8</v>
      </c>
      <c r="K6" s="1">
        <f t="shared" ref="K6:K37" si="2">E6-J6</f>
        <v>0</v>
      </c>
      <c r="L6" s="1"/>
      <c r="M6" s="1"/>
      <c r="N6" s="1"/>
      <c r="O6" s="1">
        <f>E6/5</f>
        <v>1.6</v>
      </c>
      <c r="P6" s="5"/>
      <c r="Q6" s="5"/>
      <c r="R6" s="1"/>
      <c r="S6" s="1">
        <f>(F6+P6)/O6</f>
        <v>23.125</v>
      </c>
      <c r="T6" s="1">
        <f>F6/O6</f>
        <v>23.125</v>
      </c>
      <c r="U6" s="1">
        <v>2.8</v>
      </c>
      <c r="V6" s="1">
        <v>1.6</v>
      </c>
      <c r="W6" s="1">
        <v>6.2</v>
      </c>
      <c r="X6" s="1">
        <v>1.2</v>
      </c>
      <c r="Y6" s="1">
        <v>1</v>
      </c>
      <c r="Z6" s="1">
        <v>2.4</v>
      </c>
      <c r="AA6" s="1">
        <v>5.4</v>
      </c>
      <c r="AB6" s="1">
        <v>2.6</v>
      </c>
      <c r="AC6" s="1">
        <v>6.26</v>
      </c>
      <c r="AD6" s="1">
        <v>3.4</v>
      </c>
      <c r="AE6" s="21" t="s">
        <v>36</v>
      </c>
      <c r="AF6" s="1">
        <f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37</v>
      </c>
      <c r="B7" s="1" t="s">
        <v>38</v>
      </c>
      <c r="C7" s="1">
        <v>4.7050000000000001</v>
      </c>
      <c r="D7" s="1">
        <v>30.998000000000001</v>
      </c>
      <c r="E7" s="1">
        <v>0.48599999999999999</v>
      </c>
      <c r="F7" s="1">
        <v>35.216999999999999</v>
      </c>
      <c r="G7" s="7">
        <v>1</v>
      </c>
      <c r="H7" s="1">
        <v>120</v>
      </c>
      <c r="I7" s="1" t="s">
        <v>35</v>
      </c>
      <c r="J7" s="1">
        <v>0.5</v>
      </c>
      <c r="K7" s="1">
        <f t="shared" si="2"/>
        <v>-1.4000000000000012E-2</v>
      </c>
      <c r="L7" s="1"/>
      <c r="M7" s="1"/>
      <c r="N7" s="1"/>
      <c r="O7" s="1">
        <f t="shared" ref="O7:O69" si="3">E7/5</f>
        <v>9.7199999999999995E-2</v>
      </c>
      <c r="P7" s="5"/>
      <c r="Q7" s="5"/>
      <c r="R7" s="1"/>
      <c r="S7" s="1">
        <f t="shared" ref="S7:S69" si="4">(F7+P7)/O7</f>
        <v>362.31481481481484</v>
      </c>
      <c r="T7" s="1">
        <f t="shared" ref="T7:T69" si="5">F7/O7</f>
        <v>362.31481481481484</v>
      </c>
      <c r="U7" s="1">
        <v>3.5209999999999999</v>
      </c>
      <c r="V7" s="1">
        <v>0.39040000000000002</v>
      </c>
      <c r="W7" s="1">
        <v>1.5458000000000001</v>
      </c>
      <c r="X7" s="1">
        <v>0</v>
      </c>
      <c r="Y7" s="1">
        <v>0.9837999999999999</v>
      </c>
      <c r="Z7" s="1">
        <v>2.1509999999999998</v>
      </c>
      <c r="AA7" s="1">
        <v>2.7448000000000001</v>
      </c>
      <c r="AB7" s="1">
        <v>2.9438</v>
      </c>
      <c r="AC7" s="1">
        <v>9.9599999999999994E-2</v>
      </c>
      <c r="AD7" s="1">
        <v>0.51600000000000001</v>
      </c>
      <c r="AE7" s="21" t="s">
        <v>36</v>
      </c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39</v>
      </c>
      <c r="B8" s="1" t="s">
        <v>38</v>
      </c>
      <c r="C8" s="1">
        <v>213.107</v>
      </c>
      <c r="D8" s="1">
        <v>923.79200000000003</v>
      </c>
      <c r="E8" s="1">
        <v>254.61699999999999</v>
      </c>
      <c r="F8" s="1">
        <v>750.23900000000003</v>
      </c>
      <c r="G8" s="7">
        <v>1</v>
      </c>
      <c r="H8" s="1">
        <v>60</v>
      </c>
      <c r="I8" s="1" t="s">
        <v>35</v>
      </c>
      <c r="J8" s="1">
        <v>306.7</v>
      </c>
      <c r="K8" s="1">
        <f t="shared" si="2"/>
        <v>-52.082999999999998</v>
      </c>
      <c r="L8" s="1"/>
      <c r="M8" s="1"/>
      <c r="N8" s="1"/>
      <c r="O8" s="1">
        <f t="shared" si="3"/>
        <v>50.923400000000001</v>
      </c>
      <c r="P8" s="5">
        <f t="shared" ref="P8" si="6">15*O8-F8</f>
        <v>13.611999999999966</v>
      </c>
      <c r="Q8" s="5"/>
      <c r="R8" s="1"/>
      <c r="S8" s="1">
        <f t="shared" si="4"/>
        <v>15</v>
      </c>
      <c r="T8" s="1">
        <f t="shared" si="5"/>
        <v>14.732696559931192</v>
      </c>
      <c r="U8" s="1">
        <v>68.807199999999995</v>
      </c>
      <c r="V8" s="1">
        <v>38.848599999999998</v>
      </c>
      <c r="W8" s="1">
        <v>40.074199999999998</v>
      </c>
      <c r="X8" s="1">
        <v>37.230600000000003</v>
      </c>
      <c r="Y8" s="1">
        <v>38.894399999999997</v>
      </c>
      <c r="Z8" s="1">
        <v>46.2318</v>
      </c>
      <c r="AA8" s="1">
        <v>34.7012</v>
      </c>
      <c r="AB8" s="1">
        <v>74.099999999999994</v>
      </c>
      <c r="AC8" s="1">
        <v>42.7194</v>
      </c>
      <c r="AD8" s="1">
        <v>31.990400000000001</v>
      </c>
      <c r="AE8" s="1"/>
      <c r="AF8" s="1">
        <f>G8*P8</f>
        <v>13.611999999999966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5" t="s">
        <v>40</v>
      </c>
      <c r="B9" s="15" t="s">
        <v>38</v>
      </c>
      <c r="C9" s="15"/>
      <c r="D9" s="15"/>
      <c r="E9" s="15"/>
      <c r="F9" s="15"/>
      <c r="G9" s="16">
        <v>0</v>
      </c>
      <c r="H9" s="15">
        <v>120</v>
      </c>
      <c r="I9" s="15" t="s">
        <v>35</v>
      </c>
      <c r="J9" s="15"/>
      <c r="K9" s="15">
        <f t="shared" si="2"/>
        <v>0</v>
      </c>
      <c r="L9" s="15"/>
      <c r="M9" s="15"/>
      <c r="N9" s="15"/>
      <c r="O9" s="15">
        <f t="shared" si="3"/>
        <v>0</v>
      </c>
      <c r="P9" s="17"/>
      <c r="Q9" s="17"/>
      <c r="R9" s="15"/>
      <c r="S9" s="15" t="e">
        <f t="shared" si="4"/>
        <v>#DIV/0!</v>
      </c>
      <c r="T9" s="15" t="e">
        <f t="shared" si="5"/>
        <v>#DIV/0!</v>
      </c>
      <c r="U9" s="15">
        <v>0</v>
      </c>
      <c r="V9" s="15">
        <v>0</v>
      </c>
      <c r="W9" s="15">
        <v>0.81300000000000006</v>
      </c>
      <c r="X9" s="15">
        <v>0</v>
      </c>
      <c r="Y9" s="15">
        <v>-0.1008</v>
      </c>
      <c r="Z9" s="15">
        <v>-0.1028</v>
      </c>
      <c r="AA9" s="15">
        <v>0.95600000000000007</v>
      </c>
      <c r="AB9" s="15">
        <v>3.5619999999999998</v>
      </c>
      <c r="AC9" s="15">
        <v>0.2908</v>
      </c>
      <c r="AD9" s="15">
        <v>0.19739999999999999</v>
      </c>
      <c r="AE9" s="15" t="s">
        <v>41</v>
      </c>
      <c r="AF9" s="15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42</v>
      </c>
      <c r="B10" s="1" t="s">
        <v>38</v>
      </c>
      <c r="C10" s="1">
        <v>73.456999999999994</v>
      </c>
      <c r="D10" s="1">
        <v>227.584</v>
      </c>
      <c r="E10" s="1">
        <v>75.733000000000004</v>
      </c>
      <c r="F10" s="1">
        <v>209.304</v>
      </c>
      <c r="G10" s="7">
        <v>1</v>
      </c>
      <c r="H10" s="1">
        <v>60</v>
      </c>
      <c r="I10" s="1" t="s">
        <v>35</v>
      </c>
      <c r="J10" s="1">
        <v>78.5</v>
      </c>
      <c r="K10" s="1">
        <f t="shared" si="2"/>
        <v>-2.7669999999999959</v>
      </c>
      <c r="L10" s="1"/>
      <c r="M10" s="1"/>
      <c r="N10" s="1"/>
      <c r="O10" s="1">
        <f t="shared" si="3"/>
        <v>15.146600000000001</v>
      </c>
      <c r="P10" s="5">
        <f t="shared" ref="P10:P16" si="7">15*O10-F10</f>
        <v>17.89500000000001</v>
      </c>
      <c r="Q10" s="5"/>
      <c r="R10" s="1"/>
      <c r="S10" s="1">
        <f t="shared" si="4"/>
        <v>15</v>
      </c>
      <c r="T10" s="1">
        <f t="shared" si="5"/>
        <v>13.818546736561339</v>
      </c>
      <c r="U10" s="1">
        <v>20.811599999999999</v>
      </c>
      <c r="V10" s="1">
        <v>19.0352</v>
      </c>
      <c r="W10" s="1">
        <v>20.487200000000001</v>
      </c>
      <c r="X10" s="1">
        <v>14.3024</v>
      </c>
      <c r="Y10" s="1">
        <v>15.172599999999999</v>
      </c>
      <c r="Z10" s="1">
        <v>14.4838</v>
      </c>
      <c r="AA10" s="1">
        <v>20.023399999999999</v>
      </c>
      <c r="AB10" s="1">
        <v>30.9648</v>
      </c>
      <c r="AC10" s="1">
        <v>21.185400000000001</v>
      </c>
      <c r="AD10" s="1">
        <v>22.7822</v>
      </c>
      <c r="AE10" s="1"/>
      <c r="AF10" s="1">
        <f t="shared" ref="AF10:AF18" si="8">G10*P10</f>
        <v>17.89500000000001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43</v>
      </c>
      <c r="B11" s="1" t="s">
        <v>38</v>
      </c>
      <c r="C11" s="1">
        <v>269.036</v>
      </c>
      <c r="D11" s="1">
        <v>53.527999999999999</v>
      </c>
      <c r="E11" s="1">
        <v>89.524000000000001</v>
      </c>
      <c r="F11" s="1">
        <v>220.828</v>
      </c>
      <c r="G11" s="7">
        <v>1</v>
      </c>
      <c r="H11" s="1">
        <v>60</v>
      </c>
      <c r="I11" s="1" t="s">
        <v>35</v>
      </c>
      <c r="J11" s="1">
        <v>89.2</v>
      </c>
      <c r="K11" s="1">
        <f t="shared" si="2"/>
        <v>0.32399999999999807</v>
      </c>
      <c r="L11" s="1"/>
      <c r="M11" s="1"/>
      <c r="N11" s="1"/>
      <c r="O11" s="1">
        <f t="shared" si="3"/>
        <v>17.904800000000002</v>
      </c>
      <c r="P11" s="5">
        <f t="shared" si="7"/>
        <v>47.744</v>
      </c>
      <c r="Q11" s="5"/>
      <c r="R11" s="1"/>
      <c r="S11" s="1">
        <f t="shared" si="4"/>
        <v>14.999999999999998</v>
      </c>
      <c r="T11" s="1">
        <f t="shared" si="5"/>
        <v>12.333452482015995</v>
      </c>
      <c r="U11" s="1">
        <v>21.478000000000002</v>
      </c>
      <c r="V11" s="1">
        <v>21.662600000000001</v>
      </c>
      <c r="W11" s="1">
        <v>33.635199999999998</v>
      </c>
      <c r="X11" s="1">
        <v>29.493200000000002</v>
      </c>
      <c r="Y11" s="1">
        <v>22.322800000000001</v>
      </c>
      <c r="Z11" s="1">
        <v>23.579000000000001</v>
      </c>
      <c r="AA11" s="1">
        <v>25.287199999999999</v>
      </c>
      <c r="AB11" s="1">
        <v>24.8232</v>
      </c>
      <c r="AC11" s="1">
        <v>24.5304</v>
      </c>
      <c r="AD11" s="1">
        <v>26.385999999999999</v>
      </c>
      <c r="AE11" s="1"/>
      <c r="AF11" s="1">
        <f t="shared" si="8"/>
        <v>47.744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44</v>
      </c>
      <c r="B12" s="1" t="s">
        <v>34</v>
      </c>
      <c r="C12" s="1"/>
      <c r="D12" s="1">
        <v>40</v>
      </c>
      <c r="E12" s="1"/>
      <c r="F12" s="1">
        <v>40</v>
      </c>
      <c r="G12" s="7">
        <v>0.25</v>
      </c>
      <c r="H12" s="1">
        <v>120</v>
      </c>
      <c r="I12" s="1" t="s">
        <v>35</v>
      </c>
      <c r="J12" s="1"/>
      <c r="K12" s="1">
        <f t="shared" si="2"/>
        <v>0</v>
      </c>
      <c r="L12" s="1"/>
      <c r="M12" s="1"/>
      <c r="N12" s="1"/>
      <c r="O12" s="1">
        <f t="shared" si="3"/>
        <v>0</v>
      </c>
      <c r="P12" s="5"/>
      <c r="Q12" s="5"/>
      <c r="R12" s="1"/>
      <c r="S12" s="1" t="e">
        <f t="shared" si="4"/>
        <v>#DIV/0!</v>
      </c>
      <c r="T12" s="1" t="e">
        <f t="shared" si="5"/>
        <v>#DIV/0!</v>
      </c>
      <c r="U12" s="1">
        <v>4.5999999999999996</v>
      </c>
      <c r="V12" s="1">
        <v>0.4</v>
      </c>
      <c r="W12" s="1">
        <v>1.6</v>
      </c>
      <c r="X12" s="1">
        <v>0.6</v>
      </c>
      <c r="Y12" s="1">
        <v>0.4</v>
      </c>
      <c r="Z12" s="1">
        <v>2.8</v>
      </c>
      <c r="AA12" s="1">
        <v>1</v>
      </c>
      <c r="AB12" s="1">
        <v>3</v>
      </c>
      <c r="AC12" s="1">
        <v>2</v>
      </c>
      <c r="AD12" s="1">
        <v>1.4</v>
      </c>
      <c r="AE12" s="1"/>
      <c r="AF12" s="1">
        <f t="shared" si="8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45</v>
      </c>
      <c r="B13" s="1" t="s">
        <v>38</v>
      </c>
      <c r="C13" s="1">
        <v>58.984999999999999</v>
      </c>
      <c r="D13" s="1">
        <v>8.1029999999999998</v>
      </c>
      <c r="E13" s="1">
        <v>40.905000000000001</v>
      </c>
      <c r="F13" s="1">
        <v>23.459</v>
      </c>
      <c r="G13" s="7">
        <v>1</v>
      </c>
      <c r="H13" s="1">
        <v>60</v>
      </c>
      <c r="I13" s="1" t="s">
        <v>35</v>
      </c>
      <c r="J13" s="1">
        <v>39.5</v>
      </c>
      <c r="K13" s="1">
        <f t="shared" si="2"/>
        <v>1.4050000000000011</v>
      </c>
      <c r="L13" s="1"/>
      <c r="M13" s="1"/>
      <c r="N13" s="1"/>
      <c r="O13" s="1">
        <f t="shared" si="3"/>
        <v>8.1810000000000009</v>
      </c>
      <c r="P13" s="5">
        <f>13*O13-F13</f>
        <v>82.894000000000005</v>
      </c>
      <c r="Q13" s="5"/>
      <c r="R13" s="1"/>
      <c r="S13" s="1">
        <f t="shared" si="4"/>
        <v>13</v>
      </c>
      <c r="T13" s="1">
        <f t="shared" si="5"/>
        <v>2.8674978608972004</v>
      </c>
      <c r="U13" s="1">
        <v>4.6311999999999998</v>
      </c>
      <c r="V13" s="1">
        <v>5.1795999999999998</v>
      </c>
      <c r="W13" s="1">
        <v>11.635400000000001</v>
      </c>
      <c r="X13" s="1">
        <v>4.8011999999999997</v>
      </c>
      <c r="Y13" s="1">
        <v>1.3431999999999999</v>
      </c>
      <c r="Z13" s="1">
        <v>7.7087999999999992</v>
      </c>
      <c r="AA13" s="1">
        <v>5.7485999999999997</v>
      </c>
      <c r="AB13" s="1">
        <v>16.4238</v>
      </c>
      <c r="AC13" s="1">
        <v>7.8714000000000004</v>
      </c>
      <c r="AD13" s="1">
        <v>5.8621999999999996</v>
      </c>
      <c r="AE13" s="1"/>
      <c r="AF13" s="1">
        <f t="shared" si="8"/>
        <v>82.894000000000005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46</v>
      </c>
      <c r="B14" s="1" t="s">
        <v>34</v>
      </c>
      <c r="C14" s="1"/>
      <c r="D14" s="1">
        <v>32</v>
      </c>
      <c r="E14" s="1"/>
      <c r="F14" s="1">
        <v>32</v>
      </c>
      <c r="G14" s="7">
        <v>0.25</v>
      </c>
      <c r="H14" s="1">
        <v>120</v>
      </c>
      <c r="I14" s="1" t="s">
        <v>35</v>
      </c>
      <c r="J14" s="1"/>
      <c r="K14" s="1">
        <f t="shared" si="2"/>
        <v>0</v>
      </c>
      <c r="L14" s="1"/>
      <c r="M14" s="1"/>
      <c r="N14" s="1"/>
      <c r="O14" s="1">
        <f t="shared" si="3"/>
        <v>0</v>
      </c>
      <c r="P14" s="5"/>
      <c r="Q14" s="5"/>
      <c r="R14" s="1"/>
      <c r="S14" s="1" t="e">
        <f t="shared" si="4"/>
        <v>#DIV/0!</v>
      </c>
      <c r="T14" s="1" t="e">
        <f t="shared" si="5"/>
        <v>#DIV/0!</v>
      </c>
      <c r="U14" s="1">
        <v>3.4</v>
      </c>
      <c r="V14" s="1">
        <v>0.6</v>
      </c>
      <c r="W14" s="1">
        <v>1.8</v>
      </c>
      <c r="X14" s="1">
        <v>1.4</v>
      </c>
      <c r="Y14" s="1">
        <v>1</v>
      </c>
      <c r="Z14" s="1">
        <v>1.4</v>
      </c>
      <c r="AA14" s="1">
        <v>0.6</v>
      </c>
      <c r="AB14" s="1">
        <v>1.8</v>
      </c>
      <c r="AC14" s="1">
        <v>1.8</v>
      </c>
      <c r="AD14" s="1">
        <v>1</v>
      </c>
      <c r="AE14" s="1"/>
      <c r="AF14" s="1">
        <f t="shared" si="8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47</v>
      </c>
      <c r="B15" s="1" t="s">
        <v>34</v>
      </c>
      <c r="C15" s="1">
        <v>15</v>
      </c>
      <c r="D15" s="1">
        <v>34</v>
      </c>
      <c r="E15" s="1">
        <v>15</v>
      </c>
      <c r="F15" s="1">
        <v>31</v>
      </c>
      <c r="G15" s="7">
        <v>0.4</v>
      </c>
      <c r="H15" s="1">
        <v>60</v>
      </c>
      <c r="I15" s="1" t="s">
        <v>35</v>
      </c>
      <c r="J15" s="1">
        <v>15</v>
      </c>
      <c r="K15" s="1">
        <f t="shared" si="2"/>
        <v>0</v>
      </c>
      <c r="L15" s="1"/>
      <c r="M15" s="1"/>
      <c r="N15" s="1"/>
      <c r="O15" s="1">
        <f t="shared" si="3"/>
        <v>3</v>
      </c>
      <c r="P15" s="5">
        <f t="shared" si="7"/>
        <v>14</v>
      </c>
      <c r="Q15" s="5"/>
      <c r="R15" s="1"/>
      <c r="S15" s="1">
        <f t="shared" si="4"/>
        <v>15</v>
      </c>
      <c r="T15" s="1">
        <f t="shared" si="5"/>
        <v>10.333333333333334</v>
      </c>
      <c r="U15" s="1">
        <v>1.4</v>
      </c>
      <c r="V15" s="1">
        <v>3.6</v>
      </c>
      <c r="W15" s="1">
        <v>2.8</v>
      </c>
      <c r="X15" s="1">
        <v>1</v>
      </c>
      <c r="Y15" s="1">
        <v>1.4</v>
      </c>
      <c r="Z15" s="1">
        <v>2.4</v>
      </c>
      <c r="AA15" s="1">
        <v>5.4</v>
      </c>
      <c r="AB15" s="1">
        <v>6</v>
      </c>
      <c r="AC15" s="1">
        <v>5</v>
      </c>
      <c r="AD15" s="1">
        <v>4</v>
      </c>
      <c r="AE15" s="22" t="s">
        <v>65</v>
      </c>
      <c r="AF15" s="1">
        <f t="shared" si="8"/>
        <v>5.6000000000000005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48</v>
      </c>
      <c r="B16" s="1" t="s">
        <v>38</v>
      </c>
      <c r="C16" s="1">
        <v>96.406000000000006</v>
      </c>
      <c r="D16" s="1">
        <v>88.983000000000004</v>
      </c>
      <c r="E16" s="1">
        <v>54.377000000000002</v>
      </c>
      <c r="F16" s="1">
        <v>127.634</v>
      </c>
      <c r="G16" s="7">
        <v>1</v>
      </c>
      <c r="H16" s="1">
        <v>45</v>
      </c>
      <c r="I16" s="1" t="s">
        <v>35</v>
      </c>
      <c r="J16" s="1">
        <v>54.5</v>
      </c>
      <c r="K16" s="1">
        <f t="shared" si="2"/>
        <v>-0.12299999999999756</v>
      </c>
      <c r="L16" s="1"/>
      <c r="M16" s="1"/>
      <c r="N16" s="1"/>
      <c r="O16" s="1">
        <f t="shared" si="3"/>
        <v>10.875400000000001</v>
      </c>
      <c r="P16" s="5">
        <f t="shared" si="7"/>
        <v>35.497</v>
      </c>
      <c r="Q16" s="5"/>
      <c r="R16" s="1"/>
      <c r="S16" s="1">
        <f t="shared" si="4"/>
        <v>14.999999999999998</v>
      </c>
      <c r="T16" s="1">
        <f t="shared" si="5"/>
        <v>11.736028100115856</v>
      </c>
      <c r="U16" s="1">
        <v>12.1662</v>
      </c>
      <c r="V16" s="1">
        <v>14.8492</v>
      </c>
      <c r="W16" s="1">
        <v>15.845000000000001</v>
      </c>
      <c r="X16" s="1">
        <v>15.6816</v>
      </c>
      <c r="Y16" s="1">
        <v>16.313600000000001</v>
      </c>
      <c r="Z16" s="1">
        <v>19.5504</v>
      </c>
      <c r="AA16" s="1">
        <v>13.9192</v>
      </c>
      <c r="AB16" s="1">
        <v>19.582000000000001</v>
      </c>
      <c r="AC16" s="1">
        <v>22.438800000000001</v>
      </c>
      <c r="AD16" s="1">
        <v>23.131599999999999</v>
      </c>
      <c r="AE16" s="1"/>
      <c r="AF16" s="1">
        <f t="shared" si="8"/>
        <v>35.497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49</v>
      </c>
      <c r="B17" s="1" t="s">
        <v>34</v>
      </c>
      <c r="C17" s="1">
        <v>43</v>
      </c>
      <c r="D17" s="1"/>
      <c r="E17" s="1">
        <v>25</v>
      </c>
      <c r="F17" s="1">
        <v>16</v>
      </c>
      <c r="G17" s="7">
        <v>0.12</v>
      </c>
      <c r="H17" s="1">
        <v>60</v>
      </c>
      <c r="I17" s="1" t="s">
        <v>35</v>
      </c>
      <c r="J17" s="1">
        <v>25</v>
      </c>
      <c r="K17" s="1">
        <f t="shared" si="2"/>
        <v>0</v>
      </c>
      <c r="L17" s="1"/>
      <c r="M17" s="1"/>
      <c r="N17" s="1"/>
      <c r="O17" s="1">
        <f t="shared" si="3"/>
        <v>5</v>
      </c>
      <c r="P17" s="5">
        <f>13*O17-F17</f>
        <v>49</v>
      </c>
      <c r="Q17" s="5"/>
      <c r="R17" s="1"/>
      <c r="S17" s="1">
        <f t="shared" si="4"/>
        <v>13</v>
      </c>
      <c r="T17" s="1">
        <f t="shared" si="5"/>
        <v>3.2</v>
      </c>
      <c r="U17" s="1">
        <v>2.4</v>
      </c>
      <c r="V17" s="1">
        <v>3</v>
      </c>
      <c r="W17" s="1">
        <v>2.6</v>
      </c>
      <c r="X17" s="1">
        <v>5.6</v>
      </c>
      <c r="Y17" s="1">
        <v>6.6</v>
      </c>
      <c r="Z17" s="1">
        <v>3.8</v>
      </c>
      <c r="AA17" s="1">
        <v>6</v>
      </c>
      <c r="AB17" s="1">
        <v>5.8</v>
      </c>
      <c r="AC17" s="1">
        <v>2</v>
      </c>
      <c r="AD17" s="1">
        <v>2.8</v>
      </c>
      <c r="AE17" s="1"/>
      <c r="AF17" s="1">
        <f t="shared" si="8"/>
        <v>5.88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50</v>
      </c>
      <c r="B18" s="1" t="s">
        <v>34</v>
      </c>
      <c r="C18" s="1">
        <v>14</v>
      </c>
      <c r="D18" s="1">
        <v>34</v>
      </c>
      <c r="E18" s="1">
        <v>12</v>
      </c>
      <c r="F18" s="1">
        <v>33</v>
      </c>
      <c r="G18" s="7">
        <v>0.25</v>
      </c>
      <c r="H18" s="1">
        <v>120</v>
      </c>
      <c r="I18" s="1" t="s">
        <v>35</v>
      </c>
      <c r="J18" s="1">
        <v>14</v>
      </c>
      <c r="K18" s="1">
        <f t="shared" si="2"/>
        <v>-2</v>
      </c>
      <c r="L18" s="1"/>
      <c r="M18" s="1"/>
      <c r="N18" s="1"/>
      <c r="O18" s="1">
        <f t="shared" si="3"/>
        <v>2.4</v>
      </c>
      <c r="P18" s="5">
        <v>8</v>
      </c>
      <c r="Q18" s="5"/>
      <c r="R18" s="1"/>
      <c r="S18" s="1">
        <f t="shared" si="4"/>
        <v>17.083333333333336</v>
      </c>
      <c r="T18" s="1">
        <f t="shared" si="5"/>
        <v>13.75</v>
      </c>
      <c r="U18" s="1">
        <v>3.4</v>
      </c>
      <c r="V18" s="1">
        <v>0.8</v>
      </c>
      <c r="W18" s="1">
        <v>2.4</v>
      </c>
      <c r="X18" s="1">
        <v>0.2</v>
      </c>
      <c r="Y18" s="1">
        <v>1</v>
      </c>
      <c r="Z18" s="1">
        <v>1.6</v>
      </c>
      <c r="AA18" s="1">
        <v>0</v>
      </c>
      <c r="AB18" s="1">
        <v>6.6</v>
      </c>
      <c r="AC18" s="1">
        <v>1</v>
      </c>
      <c r="AD18" s="1">
        <v>1</v>
      </c>
      <c r="AE18" s="1"/>
      <c r="AF18" s="1">
        <f t="shared" si="8"/>
        <v>2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5" t="s">
        <v>51</v>
      </c>
      <c r="B19" s="15" t="s">
        <v>38</v>
      </c>
      <c r="C19" s="15"/>
      <c r="D19" s="15"/>
      <c r="E19" s="15"/>
      <c r="F19" s="15"/>
      <c r="G19" s="16">
        <v>0</v>
      </c>
      <c r="H19" s="15">
        <v>120</v>
      </c>
      <c r="I19" s="15" t="s">
        <v>35</v>
      </c>
      <c r="J19" s="15"/>
      <c r="K19" s="15">
        <f t="shared" si="2"/>
        <v>0</v>
      </c>
      <c r="L19" s="15"/>
      <c r="M19" s="15"/>
      <c r="N19" s="15"/>
      <c r="O19" s="15">
        <f t="shared" si="3"/>
        <v>0</v>
      </c>
      <c r="P19" s="17"/>
      <c r="Q19" s="17"/>
      <c r="R19" s="15"/>
      <c r="S19" s="15" t="e">
        <f t="shared" si="4"/>
        <v>#DIV/0!</v>
      </c>
      <c r="T19" s="15" t="e">
        <f t="shared" si="5"/>
        <v>#DIV/0!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2.1360000000000001</v>
      </c>
      <c r="AA19" s="15">
        <v>5.4177999999999997</v>
      </c>
      <c r="AB19" s="15">
        <v>3.7829999999999999</v>
      </c>
      <c r="AC19" s="15">
        <v>0.40679999999999988</v>
      </c>
      <c r="AD19" s="15">
        <v>0.30480000000000002</v>
      </c>
      <c r="AE19" s="15" t="s">
        <v>52</v>
      </c>
      <c r="AF19" s="15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2" t="s">
        <v>53</v>
      </c>
      <c r="B20" s="12" t="s">
        <v>34</v>
      </c>
      <c r="C20" s="12"/>
      <c r="D20" s="12">
        <v>1</v>
      </c>
      <c r="E20" s="12">
        <v>1</v>
      </c>
      <c r="F20" s="12"/>
      <c r="G20" s="13">
        <v>0</v>
      </c>
      <c r="H20" s="12" t="e">
        <v>#N/A</v>
      </c>
      <c r="I20" s="12" t="s">
        <v>63</v>
      </c>
      <c r="J20" s="12">
        <v>1</v>
      </c>
      <c r="K20" s="12">
        <f t="shared" si="2"/>
        <v>0</v>
      </c>
      <c r="L20" s="12"/>
      <c r="M20" s="12"/>
      <c r="N20" s="12"/>
      <c r="O20" s="12">
        <f t="shared" si="3"/>
        <v>0.2</v>
      </c>
      <c r="P20" s="14"/>
      <c r="Q20" s="14"/>
      <c r="R20" s="12"/>
      <c r="S20" s="12">
        <f t="shared" si="4"/>
        <v>0</v>
      </c>
      <c r="T20" s="12">
        <f t="shared" si="5"/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/>
      <c r="AF20" s="12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54</v>
      </c>
      <c r="B21" s="1" t="s">
        <v>34</v>
      </c>
      <c r="C21" s="1">
        <v>12</v>
      </c>
      <c r="D21" s="1">
        <v>48</v>
      </c>
      <c r="E21" s="1">
        <v>14</v>
      </c>
      <c r="F21" s="1">
        <v>42</v>
      </c>
      <c r="G21" s="7">
        <v>0.4</v>
      </c>
      <c r="H21" s="1">
        <v>45</v>
      </c>
      <c r="I21" s="1" t="s">
        <v>35</v>
      </c>
      <c r="J21" s="1">
        <v>18</v>
      </c>
      <c r="K21" s="1">
        <f t="shared" si="2"/>
        <v>-4</v>
      </c>
      <c r="L21" s="1"/>
      <c r="M21" s="1"/>
      <c r="N21" s="1"/>
      <c r="O21" s="1">
        <f t="shared" si="3"/>
        <v>2.8</v>
      </c>
      <c r="P21" s="5"/>
      <c r="Q21" s="5"/>
      <c r="R21" s="1"/>
      <c r="S21" s="1">
        <f t="shared" si="4"/>
        <v>15.000000000000002</v>
      </c>
      <c r="T21" s="1">
        <f t="shared" si="5"/>
        <v>15.000000000000002</v>
      </c>
      <c r="U21" s="1">
        <v>2.8</v>
      </c>
      <c r="V21" s="1">
        <v>5.6</v>
      </c>
      <c r="W21" s="1">
        <v>3</v>
      </c>
      <c r="X21" s="1">
        <v>4</v>
      </c>
      <c r="Y21" s="1">
        <v>3.2</v>
      </c>
      <c r="Z21" s="1">
        <v>3.8</v>
      </c>
      <c r="AA21" s="1">
        <v>6</v>
      </c>
      <c r="AB21" s="1">
        <v>3.8</v>
      </c>
      <c r="AC21" s="1">
        <v>5.4</v>
      </c>
      <c r="AD21" s="1">
        <v>3.8</v>
      </c>
      <c r="AE21" s="1"/>
      <c r="AF21" s="1">
        <f>G21*P21</f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55</v>
      </c>
      <c r="B22" s="1" t="s">
        <v>38</v>
      </c>
      <c r="C22" s="1">
        <v>79.204999999999998</v>
      </c>
      <c r="D22" s="1">
        <v>264.923</v>
      </c>
      <c r="E22" s="1">
        <v>89.581999999999994</v>
      </c>
      <c r="F22" s="1">
        <v>250.46799999999999</v>
      </c>
      <c r="G22" s="7">
        <v>1</v>
      </c>
      <c r="H22" s="1">
        <v>60</v>
      </c>
      <c r="I22" s="1" t="s">
        <v>35</v>
      </c>
      <c r="J22" s="1">
        <v>90.3</v>
      </c>
      <c r="K22" s="1">
        <f t="shared" si="2"/>
        <v>-0.71800000000000352</v>
      </c>
      <c r="L22" s="1"/>
      <c r="M22" s="1"/>
      <c r="N22" s="1"/>
      <c r="O22" s="1">
        <f t="shared" si="3"/>
        <v>17.916399999999999</v>
      </c>
      <c r="P22" s="5">
        <f t="shared" ref="P22" si="9">15*O22-F22</f>
        <v>18.277999999999992</v>
      </c>
      <c r="Q22" s="5"/>
      <c r="R22" s="1"/>
      <c r="S22" s="1">
        <f t="shared" si="4"/>
        <v>15</v>
      </c>
      <c r="T22" s="1">
        <f t="shared" si="5"/>
        <v>13.979817374026032</v>
      </c>
      <c r="U22" s="1">
        <v>24.264399999999998</v>
      </c>
      <c r="V22" s="1">
        <v>19.303799999999999</v>
      </c>
      <c r="W22" s="1">
        <v>20.722000000000001</v>
      </c>
      <c r="X22" s="1">
        <v>17.367599999999999</v>
      </c>
      <c r="Y22" s="1">
        <v>14.921799999999999</v>
      </c>
      <c r="Z22" s="1">
        <v>16.524999999999999</v>
      </c>
      <c r="AA22" s="1">
        <v>22.169599999999999</v>
      </c>
      <c r="AB22" s="1">
        <v>24.953800000000001</v>
      </c>
      <c r="AC22" s="1">
        <v>15.7288</v>
      </c>
      <c r="AD22" s="1">
        <v>23.261800000000001</v>
      </c>
      <c r="AE22" s="1"/>
      <c r="AF22" s="1">
        <f>G22*P22</f>
        <v>18.277999999999992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56</v>
      </c>
      <c r="B23" s="1" t="s">
        <v>34</v>
      </c>
      <c r="C23" s="1">
        <v>40</v>
      </c>
      <c r="D23" s="1">
        <v>66</v>
      </c>
      <c r="E23" s="1">
        <v>18</v>
      </c>
      <c r="F23" s="1">
        <v>74</v>
      </c>
      <c r="G23" s="7">
        <v>0.22</v>
      </c>
      <c r="H23" s="1">
        <v>120</v>
      </c>
      <c r="I23" s="1" t="s">
        <v>35</v>
      </c>
      <c r="J23" s="1">
        <v>28</v>
      </c>
      <c r="K23" s="1">
        <f t="shared" si="2"/>
        <v>-10</v>
      </c>
      <c r="L23" s="1"/>
      <c r="M23" s="1"/>
      <c r="N23" s="1"/>
      <c r="O23" s="1">
        <f t="shared" si="3"/>
        <v>3.6</v>
      </c>
      <c r="P23" s="5"/>
      <c r="Q23" s="5"/>
      <c r="R23" s="1"/>
      <c r="S23" s="1">
        <f t="shared" si="4"/>
        <v>20.555555555555554</v>
      </c>
      <c r="T23" s="1">
        <f t="shared" si="5"/>
        <v>20.555555555555554</v>
      </c>
      <c r="U23" s="1">
        <v>6.2</v>
      </c>
      <c r="V23" s="1">
        <v>1.8</v>
      </c>
      <c r="W23" s="1">
        <v>4.5999999999999996</v>
      </c>
      <c r="X23" s="1">
        <v>2</v>
      </c>
      <c r="Y23" s="1">
        <v>3</v>
      </c>
      <c r="Z23" s="1">
        <v>9</v>
      </c>
      <c r="AA23" s="1">
        <v>9</v>
      </c>
      <c r="AB23" s="1">
        <v>4.2</v>
      </c>
      <c r="AC23" s="1">
        <v>7</v>
      </c>
      <c r="AD23" s="1">
        <v>2.2000000000000002</v>
      </c>
      <c r="AE23" s="21" t="s">
        <v>36</v>
      </c>
      <c r="AF23" s="1">
        <f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2" t="s">
        <v>57</v>
      </c>
      <c r="B24" s="12" t="s">
        <v>34</v>
      </c>
      <c r="C24" s="12"/>
      <c r="D24" s="12">
        <v>1</v>
      </c>
      <c r="E24" s="12">
        <v>1</v>
      </c>
      <c r="F24" s="12"/>
      <c r="G24" s="13">
        <v>0</v>
      </c>
      <c r="H24" s="12" t="e">
        <v>#N/A</v>
      </c>
      <c r="I24" s="12" t="s">
        <v>63</v>
      </c>
      <c r="J24" s="12">
        <v>1</v>
      </c>
      <c r="K24" s="12">
        <f t="shared" si="2"/>
        <v>0</v>
      </c>
      <c r="L24" s="12"/>
      <c r="M24" s="12"/>
      <c r="N24" s="12"/>
      <c r="O24" s="12">
        <f t="shared" si="3"/>
        <v>0.2</v>
      </c>
      <c r="P24" s="14"/>
      <c r="Q24" s="14"/>
      <c r="R24" s="12"/>
      <c r="S24" s="12">
        <f t="shared" si="4"/>
        <v>0</v>
      </c>
      <c r="T24" s="12">
        <f t="shared" si="5"/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/>
      <c r="AF24" s="12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58</v>
      </c>
      <c r="B25" s="1" t="s">
        <v>34</v>
      </c>
      <c r="C25" s="1">
        <v>8</v>
      </c>
      <c r="D25" s="1">
        <v>30</v>
      </c>
      <c r="E25" s="1">
        <v>11</v>
      </c>
      <c r="F25" s="1">
        <v>25</v>
      </c>
      <c r="G25" s="7">
        <v>0.1</v>
      </c>
      <c r="H25" s="1">
        <v>45</v>
      </c>
      <c r="I25" s="1" t="s">
        <v>35</v>
      </c>
      <c r="J25" s="1">
        <v>12</v>
      </c>
      <c r="K25" s="1">
        <f t="shared" si="2"/>
        <v>-1</v>
      </c>
      <c r="L25" s="1"/>
      <c r="M25" s="1"/>
      <c r="N25" s="1"/>
      <c r="O25" s="1">
        <f t="shared" si="3"/>
        <v>2.2000000000000002</v>
      </c>
      <c r="P25" s="5">
        <f t="shared" ref="P25:P26" si="10">15*O25-F25</f>
        <v>8</v>
      </c>
      <c r="Q25" s="5"/>
      <c r="R25" s="1"/>
      <c r="S25" s="1">
        <f t="shared" si="4"/>
        <v>14.999999999999998</v>
      </c>
      <c r="T25" s="1">
        <f t="shared" si="5"/>
        <v>11.363636363636363</v>
      </c>
      <c r="U25" s="1">
        <v>1.2</v>
      </c>
      <c r="V25" s="1">
        <v>3.6</v>
      </c>
      <c r="W25" s="1">
        <v>2</v>
      </c>
      <c r="X25" s="1">
        <v>2.6</v>
      </c>
      <c r="Y25" s="1">
        <v>-0.2</v>
      </c>
      <c r="Z25" s="1">
        <v>3.8</v>
      </c>
      <c r="AA25" s="1">
        <v>3.4</v>
      </c>
      <c r="AB25" s="1">
        <v>2.6</v>
      </c>
      <c r="AC25" s="1">
        <v>4.2</v>
      </c>
      <c r="AD25" s="1">
        <v>1.8</v>
      </c>
      <c r="AE25" s="1"/>
      <c r="AF25" s="1">
        <f>G25*P25</f>
        <v>0.8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59</v>
      </c>
      <c r="B26" s="1" t="s">
        <v>38</v>
      </c>
      <c r="C26" s="1">
        <v>102.73399999999999</v>
      </c>
      <c r="D26" s="1">
        <v>76.182000000000002</v>
      </c>
      <c r="E26" s="1">
        <v>47.762999999999998</v>
      </c>
      <c r="F26" s="1">
        <v>118.13800000000001</v>
      </c>
      <c r="G26" s="7">
        <v>1</v>
      </c>
      <c r="H26" s="1">
        <v>45</v>
      </c>
      <c r="I26" s="1" t="s">
        <v>35</v>
      </c>
      <c r="J26" s="1">
        <v>45.3</v>
      </c>
      <c r="K26" s="1">
        <f t="shared" si="2"/>
        <v>2.463000000000001</v>
      </c>
      <c r="L26" s="1"/>
      <c r="M26" s="1"/>
      <c r="N26" s="1"/>
      <c r="O26" s="1">
        <f t="shared" si="3"/>
        <v>9.5526</v>
      </c>
      <c r="P26" s="5">
        <f t="shared" si="10"/>
        <v>25.150999999999982</v>
      </c>
      <c r="Q26" s="5"/>
      <c r="R26" s="1"/>
      <c r="S26" s="1">
        <f t="shared" si="4"/>
        <v>14.999999999999998</v>
      </c>
      <c r="T26" s="1">
        <f t="shared" si="5"/>
        <v>12.367104243870779</v>
      </c>
      <c r="U26" s="1">
        <v>6.8379999999999992</v>
      </c>
      <c r="V26" s="1">
        <v>14.257400000000001</v>
      </c>
      <c r="W26" s="1">
        <v>17.4344</v>
      </c>
      <c r="X26" s="1">
        <v>11.15</v>
      </c>
      <c r="Y26" s="1">
        <v>8.1316000000000006</v>
      </c>
      <c r="Z26" s="1">
        <v>10.504200000000001</v>
      </c>
      <c r="AA26" s="1">
        <v>2.2092000000000001</v>
      </c>
      <c r="AB26" s="1">
        <v>17.014600000000002</v>
      </c>
      <c r="AC26" s="1">
        <v>16.297599999999999</v>
      </c>
      <c r="AD26" s="1">
        <v>11.6776</v>
      </c>
      <c r="AE26" s="22" t="s">
        <v>65</v>
      </c>
      <c r="AF26" s="1">
        <f>G26*P26</f>
        <v>25.150999999999982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60</v>
      </c>
      <c r="B27" s="1" t="s">
        <v>34</v>
      </c>
      <c r="C27" s="1">
        <v>25</v>
      </c>
      <c r="D27" s="1"/>
      <c r="E27" s="1">
        <v>5</v>
      </c>
      <c r="F27" s="1">
        <v>14</v>
      </c>
      <c r="G27" s="7">
        <v>0.4</v>
      </c>
      <c r="H27" s="1" t="e">
        <v>#N/A</v>
      </c>
      <c r="I27" s="1" t="s">
        <v>35</v>
      </c>
      <c r="J27" s="1">
        <v>5</v>
      </c>
      <c r="K27" s="1">
        <f t="shared" si="2"/>
        <v>0</v>
      </c>
      <c r="L27" s="1"/>
      <c r="M27" s="1"/>
      <c r="N27" s="1"/>
      <c r="O27" s="1">
        <f t="shared" si="3"/>
        <v>1</v>
      </c>
      <c r="P27" s="5"/>
      <c r="Q27" s="5"/>
      <c r="R27" s="1"/>
      <c r="S27" s="1">
        <f t="shared" si="4"/>
        <v>14</v>
      </c>
      <c r="T27" s="1">
        <f t="shared" si="5"/>
        <v>14</v>
      </c>
      <c r="U27" s="1">
        <v>0.6</v>
      </c>
      <c r="V27" s="1">
        <v>1</v>
      </c>
      <c r="W27" s="1">
        <v>2</v>
      </c>
      <c r="X27" s="1">
        <v>3.4</v>
      </c>
      <c r="Y27" s="1">
        <v>0.4</v>
      </c>
      <c r="Z27" s="1">
        <v>2.6</v>
      </c>
      <c r="AA27" s="1">
        <v>0.4</v>
      </c>
      <c r="AB27" s="1">
        <v>2.6</v>
      </c>
      <c r="AC27" s="1">
        <v>1.2</v>
      </c>
      <c r="AD27" s="1">
        <v>1</v>
      </c>
      <c r="AE27" s="21" t="s">
        <v>36</v>
      </c>
      <c r="AF27" s="1">
        <f>G27*P27</f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61</v>
      </c>
      <c r="B28" s="1" t="s">
        <v>34</v>
      </c>
      <c r="C28" s="1">
        <v>81</v>
      </c>
      <c r="D28" s="1">
        <v>69</v>
      </c>
      <c r="E28" s="1">
        <v>19</v>
      </c>
      <c r="F28" s="1">
        <v>113</v>
      </c>
      <c r="G28" s="7">
        <v>0.4</v>
      </c>
      <c r="H28" s="1">
        <v>60</v>
      </c>
      <c r="I28" s="1" t="s">
        <v>35</v>
      </c>
      <c r="J28" s="1">
        <v>24</v>
      </c>
      <c r="K28" s="1">
        <f t="shared" si="2"/>
        <v>-5</v>
      </c>
      <c r="L28" s="1"/>
      <c r="M28" s="1"/>
      <c r="N28" s="1"/>
      <c r="O28" s="1">
        <f t="shared" si="3"/>
        <v>3.8</v>
      </c>
      <c r="P28" s="5"/>
      <c r="Q28" s="5"/>
      <c r="R28" s="1"/>
      <c r="S28" s="1">
        <f t="shared" si="4"/>
        <v>29.736842105263158</v>
      </c>
      <c r="T28" s="1">
        <f t="shared" si="5"/>
        <v>29.736842105263158</v>
      </c>
      <c r="U28" s="1">
        <v>10.6</v>
      </c>
      <c r="V28" s="1">
        <v>8.8000000000000007</v>
      </c>
      <c r="W28" s="1">
        <v>16</v>
      </c>
      <c r="X28" s="1">
        <v>8.8000000000000007</v>
      </c>
      <c r="Y28" s="1">
        <v>4.4000000000000004</v>
      </c>
      <c r="Z28" s="1">
        <v>14.2</v>
      </c>
      <c r="AA28" s="1">
        <v>14.4</v>
      </c>
      <c r="AB28" s="1">
        <v>11.2</v>
      </c>
      <c r="AC28" s="1">
        <v>12.2</v>
      </c>
      <c r="AD28" s="1">
        <v>8.4</v>
      </c>
      <c r="AE28" s="21" t="s">
        <v>36</v>
      </c>
      <c r="AF28" s="1">
        <f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2" t="s">
        <v>62</v>
      </c>
      <c r="B29" s="12" t="s">
        <v>34</v>
      </c>
      <c r="C29" s="12">
        <v>7</v>
      </c>
      <c r="D29" s="12"/>
      <c r="E29" s="12"/>
      <c r="F29" s="12"/>
      <c r="G29" s="13">
        <v>0</v>
      </c>
      <c r="H29" s="12">
        <v>60</v>
      </c>
      <c r="I29" s="12" t="s">
        <v>63</v>
      </c>
      <c r="J29" s="12"/>
      <c r="K29" s="12">
        <f t="shared" si="2"/>
        <v>0</v>
      </c>
      <c r="L29" s="12"/>
      <c r="M29" s="12"/>
      <c r="N29" s="12"/>
      <c r="O29" s="12">
        <f t="shared" si="3"/>
        <v>0</v>
      </c>
      <c r="P29" s="14"/>
      <c r="Q29" s="14"/>
      <c r="R29" s="12"/>
      <c r="S29" s="12" t="e">
        <f t="shared" si="4"/>
        <v>#DIV/0!</v>
      </c>
      <c r="T29" s="12" t="e">
        <f t="shared" si="5"/>
        <v>#DIV/0!</v>
      </c>
      <c r="U29" s="12">
        <v>0</v>
      </c>
      <c r="V29" s="12">
        <v>0</v>
      </c>
      <c r="W29" s="12">
        <v>0.4</v>
      </c>
      <c r="X29" s="12">
        <v>1</v>
      </c>
      <c r="Y29" s="12">
        <v>-0.2</v>
      </c>
      <c r="Z29" s="12">
        <v>0.2</v>
      </c>
      <c r="AA29" s="12">
        <v>0.2</v>
      </c>
      <c r="AB29" s="12">
        <v>0.2</v>
      </c>
      <c r="AC29" s="12">
        <v>0</v>
      </c>
      <c r="AD29" s="12">
        <v>0</v>
      </c>
      <c r="AE29" s="12"/>
      <c r="AF29" s="12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64</v>
      </c>
      <c r="B30" s="1" t="s">
        <v>34</v>
      </c>
      <c r="C30" s="1">
        <v>89</v>
      </c>
      <c r="D30" s="1"/>
      <c r="E30" s="1">
        <v>35</v>
      </c>
      <c r="F30" s="1">
        <v>47</v>
      </c>
      <c r="G30" s="7">
        <v>0.4</v>
      </c>
      <c r="H30" s="1">
        <v>60</v>
      </c>
      <c r="I30" s="1" t="s">
        <v>35</v>
      </c>
      <c r="J30" s="1">
        <v>35</v>
      </c>
      <c r="K30" s="1">
        <f t="shared" si="2"/>
        <v>0</v>
      </c>
      <c r="L30" s="1"/>
      <c r="M30" s="1"/>
      <c r="N30" s="1"/>
      <c r="O30" s="1">
        <f t="shared" si="3"/>
        <v>7</v>
      </c>
      <c r="P30" s="5">
        <f t="shared" ref="P30:P46" si="11">15*O30-F30</f>
        <v>58</v>
      </c>
      <c r="Q30" s="5"/>
      <c r="R30" s="1"/>
      <c r="S30" s="1">
        <f t="shared" si="4"/>
        <v>15</v>
      </c>
      <c r="T30" s="1">
        <f t="shared" si="5"/>
        <v>6.7142857142857144</v>
      </c>
      <c r="U30" s="1">
        <v>5</v>
      </c>
      <c r="V30" s="1">
        <v>4.8</v>
      </c>
      <c r="W30" s="1">
        <v>12.6</v>
      </c>
      <c r="X30" s="1">
        <v>5.8</v>
      </c>
      <c r="Y30" s="1">
        <v>3.2</v>
      </c>
      <c r="Z30" s="1">
        <v>9.4</v>
      </c>
      <c r="AA30" s="1">
        <v>4.4000000000000004</v>
      </c>
      <c r="AB30" s="1">
        <v>13.2</v>
      </c>
      <c r="AC30" s="1">
        <v>6.4</v>
      </c>
      <c r="AD30" s="1">
        <v>8.1999999999999993</v>
      </c>
      <c r="AE30" s="1"/>
      <c r="AF30" s="1">
        <f t="shared" ref="AF30:AF47" si="12">G30*P30</f>
        <v>23.200000000000003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66</v>
      </c>
      <c r="B31" s="1" t="s">
        <v>34</v>
      </c>
      <c r="C31" s="1">
        <v>70</v>
      </c>
      <c r="D31" s="1"/>
      <c r="E31" s="1">
        <v>32</v>
      </c>
      <c r="F31" s="1">
        <v>33</v>
      </c>
      <c r="G31" s="7">
        <v>0.4</v>
      </c>
      <c r="H31" s="1">
        <v>60</v>
      </c>
      <c r="I31" s="1" t="s">
        <v>35</v>
      </c>
      <c r="J31" s="1">
        <v>32</v>
      </c>
      <c r="K31" s="1">
        <f t="shared" si="2"/>
        <v>0</v>
      </c>
      <c r="L31" s="1"/>
      <c r="M31" s="1"/>
      <c r="N31" s="1"/>
      <c r="O31" s="1">
        <f t="shared" si="3"/>
        <v>6.4</v>
      </c>
      <c r="P31" s="5">
        <f t="shared" si="11"/>
        <v>63</v>
      </c>
      <c r="Q31" s="5"/>
      <c r="R31" s="1"/>
      <c r="S31" s="1">
        <f t="shared" si="4"/>
        <v>15</v>
      </c>
      <c r="T31" s="1">
        <f t="shared" si="5"/>
        <v>5.15625</v>
      </c>
      <c r="U31" s="1">
        <v>2</v>
      </c>
      <c r="V31" s="1">
        <v>3.2</v>
      </c>
      <c r="W31" s="1">
        <v>10.4</v>
      </c>
      <c r="X31" s="1">
        <v>5.8</v>
      </c>
      <c r="Y31" s="1">
        <v>4.8</v>
      </c>
      <c r="Z31" s="1">
        <v>2.8</v>
      </c>
      <c r="AA31" s="1">
        <v>7.2</v>
      </c>
      <c r="AB31" s="1">
        <v>10.4</v>
      </c>
      <c r="AC31" s="1">
        <v>6.4</v>
      </c>
      <c r="AD31" s="1">
        <v>7</v>
      </c>
      <c r="AE31" s="1"/>
      <c r="AF31" s="1">
        <f t="shared" si="12"/>
        <v>25.200000000000003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67</v>
      </c>
      <c r="B32" s="1" t="s">
        <v>34</v>
      </c>
      <c r="C32" s="1">
        <v>59</v>
      </c>
      <c r="D32" s="1">
        <v>6</v>
      </c>
      <c r="E32" s="1">
        <v>19</v>
      </c>
      <c r="F32" s="1">
        <v>39</v>
      </c>
      <c r="G32" s="7">
        <v>0.1</v>
      </c>
      <c r="H32" s="1">
        <v>45</v>
      </c>
      <c r="I32" s="1" t="s">
        <v>35</v>
      </c>
      <c r="J32" s="1">
        <v>19</v>
      </c>
      <c r="K32" s="1">
        <f t="shared" si="2"/>
        <v>0</v>
      </c>
      <c r="L32" s="1"/>
      <c r="M32" s="1"/>
      <c r="N32" s="1"/>
      <c r="O32" s="1">
        <f t="shared" si="3"/>
        <v>3.8</v>
      </c>
      <c r="P32" s="5">
        <f t="shared" si="11"/>
        <v>18</v>
      </c>
      <c r="Q32" s="5"/>
      <c r="R32" s="1"/>
      <c r="S32" s="1">
        <f t="shared" si="4"/>
        <v>15</v>
      </c>
      <c r="T32" s="1">
        <f t="shared" si="5"/>
        <v>10.263157894736842</v>
      </c>
      <c r="U32" s="1">
        <v>0</v>
      </c>
      <c r="V32" s="1">
        <v>4.4000000000000004</v>
      </c>
      <c r="W32" s="1">
        <v>4.8</v>
      </c>
      <c r="X32" s="1">
        <v>9.1999999999999993</v>
      </c>
      <c r="Y32" s="1">
        <v>4.2</v>
      </c>
      <c r="Z32" s="1">
        <v>8.6</v>
      </c>
      <c r="AA32" s="1">
        <v>5</v>
      </c>
      <c r="AB32" s="1">
        <v>0</v>
      </c>
      <c r="AC32" s="1">
        <v>7.8</v>
      </c>
      <c r="AD32" s="1">
        <v>4</v>
      </c>
      <c r="AE32" s="22" t="s">
        <v>65</v>
      </c>
      <c r="AF32" s="1">
        <f t="shared" si="12"/>
        <v>1.8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68</v>
      </c>
      <c r="B33" s="1" t="s">
        <v>34</v>
      </c>
      <c r="C33" s="1">
        <v>60</v>
      </c>
      <c r="D33" s="1">
        <v>14</v>
      </c>
      <c r="E33" s="1">
        <v>21</v>
      </c>
      <c r="F33" s="1">
        <v>52</v>
      </c>
      <c r="G33" s="7">
        <v>0.1</v>
      </c>
      <c r="H33" s="1">
        <v>60</v>
      </c>
      <c r="I33" s="1" t="s">
        <v>35</v>
      </c>
      <c r="J33" s="1">
        <v>21</v>
      </c>
      <c r="K33" s="1">
        <f t="shared" si="2"/>
        <v>0</v>
      </c>
      <c r="L33" s="1"/>
      <c r="M33" s="1"/>
      <c r="N33" s="1"/>
      <c r="O33" s="1">
        <f t="shared" si="3"/>
        <v>4.2</v>
      </c>
      <c r="P33" s="5">
        <f t="shared" si="11"/>
        <v>11</v>
      </c>
      <c r="Q33" s="5"/>
      <c r="R33" s="1"/>
      <c r="S33" s="1">
        <f t="shared" si="4"/>
        <v>15</v>
      </c>
      <c r="T33" s="1">
        <f t="shared" si="5"/>
        <v>12.38095238095238</v>
      </c>
      <c r="U33" s="1">
        <v>3</v>
      </c>
      <c r="V33" s="1">
        <v>6.4</v>
      </c>
      <c r="W33" s="1">
        <v>5.6</v>
      </c>
      <c r="X33" s="1">
        <v>9.8000000000000007</v>
      </c>
      <c r="Y33" s="1">
        <v>6.8</v>
      </c>
      <c r="Z33" s="1">
        <v>7.8</v>
      </c>
      <c r="AA33" s="1">
        <v>4.5999999999999996</v>
      </c>
      <c r="AB33" s="1">
        <v>5.4</v>
      </c>
      <c r="AC33" s="1">
        <v>9.6</v>
      </c>
      <c r="AD33" s="1">
        <v>4.2</v>
      </c>
      <c r="AE33" s="22" t="s">
        <v>65</v>
      </c>
      <c r="AF33" s="1">
        <f t="shared" si="12"/>
        <v>1.1000000000000001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69</v>
      </c>
      <c r="B34" s="1" t="s">
        <v>34</v>
      </c>
      <c r="C34" s="1">
        <v>43</v>
      </c>
      <c r="D34" s="1">
        <v>30</v>
      </c>
      <c r="E34" s="1">
        <v>24</v>
      </c>
      <c r="F34" s="1">
        <v>46</v>
      </c>
      <c r="G34" s="7">
        <v>0.1</v>
      </c>
      <c r="H34" s="1">
        <v>60</v>
      </c>
      <c r="I34" s="1" t="s">
        <v>35</v>
      </c>
      <c r="J34" s="1">
        <v>24</v>
      </c>
      <c r="K34" s="1">
        <f t="shared" si="2"/>
        <v>0</v>
      </c>
      <c r="L34" s="1"/>
      <c r="M34" s="1"/>
      <c r="N34" s="1"/>
      <c r="O34" s="1">
        <f t="shared" si="3"/>
        <v>4.8</v>
      </c>
      <c r="P34" s="5">
        <f t="shared" si="11"/>
        <v>26</v>
      </c>
      <c r="Q34" s="5"/>
      <c r="R34" s="1"/>
      <c r="S34" s="1">
        <f t="shared" si="4"/>
        <v>15</v>
      </c>
      <c r="T34" s="1">
        <f t="shared" si="5"/>
        <v>9.5833333333333339</v>
      </c>
      <c r="U34" s="1">
        <v>3.6</v>
      </c>
      <c r="V34" s="1">
        <v>6.4</v>
      </c>
      <c r="W34" s="1">
        <v>4.2</v>
      </c>
      <c r="X34" s="1">
        <v>9.8000000000000007</v>
      </c>
      <c r="Y34" s="1">
        <v>4.8</v>
      </c>
      <c r="Z34" s="1">
        <v>5</v>
      </c>
      <c r="AA34" s="1">
        <v>7.6</v>
      </c>
      <c r="AB34" s="1">
        <v>5.8</v>
      </c>
      <c r="AC34" s="1">
        <v>5.2</v>
      </c>
      <c r="AD34" s="1">
        <v>3.2</v>
      </c>
      <c r="AE34" s="22" t="s">
        <v>65</v>
      </c>
      <c r="AF34" s="1">
        <f t="shared" si="12"/>
        <v>2.6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70</v>
      </c>
      <c r="B35" s="1" t="s">
        <v>34</v>
      </c>
      <c r="C35" s="1">
        <v>26</v>
      </c>
      <c r="D35" s="1">
        <v>6</v>
      </c>
      <c r="E35" s="1">
        <v>16</v>
      </c>
      <c r="F35" s="1">
        <v>10</v>
      </c>
      <c r="G35" s="7">
        <v>0.4</v>
      </c>
      <c r="H35" s="1">
        <v>45</v>
      </c>
      <c r="I35" s="1" t="s">
        <v>35</v>
      </c>
      <c r="J35" s="1">
        <v>16</v>
      </c>
      <c r="K35" s="1">
        <f t="shared" si="2"/>
        <v>0</v>
      </c>
      <c r="L35" s="1"/>
      <c r="M35" s="1"/>
      <c r="N35" s="1"/>
      <c r="O35" s="1">
        <f t="shared" si="3"/>
        <v>3.2</v>
      </c>
      <c r="P35" s="5">
        <f>13*O35-F35</f>
        <v>31.6</v>
      </c>
      <c r="Q35" s="5"/>
      <c r="R35" s="1"/>
      <c r="S35" s="1">
        <f t="shared" si="4"/>
        <v>13</v>
      </c>
      <c r="T35" s="1">
        <f t="shared" si="5"/>
        <v>3.125</v>
      </c>
      <c r="U35" s="1">
        <v>1.4</v>
      </c>
      <c r="V35" s="1">
        <v>2.6</v>
      </c>
      <c r="W35" s="1">
        <v>3.2</v>
      </c>
      <c r="X35" s="1">
        <v>2.8</v>
      </c>
      <c r="Y35" s="1">
        <v>4.2</v>
      </c>
      <c r="Z35" s="1">
        <v>0.8</v>
      </c>
      <c r="AA35" s="1">
        <v>3.8</v>
      </c>
      <c r="AB35" s="1">
        <v>4.2</v>
      </c>
      <c r="AC35" s="1">
        <v>4.4000000000000004</v>
      </c>
      <c r="AD35" s="1">
        <v>1.6</v>
      </c>
      <c r="AE35" s="1"/>
      <c r="AF35" s="1">
        <f t="shared" si="12"/>
        <v>12.64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71</v>
      </c>
      <c r="B36" s="1" t="s">
        <v>38</v>
      </c>
      <c r="C36" s="1">
        <v>35.305999999999997</v>
      </c>
      <c r="D36" s="1">
        <v>24.178999999999998</v>
      </c>
      <c r="E36" s="1">
        <v>12.161</v>
      </c>
      <c r="F36" s="1">
        <v>47.323999999999998</v>
      </c>
      <c r="G36" s="7">
        <v>1</v>
      </c>
      <c r="H36" s="1">
        <v>60</v>
      </c>
      <c r="I36" s="1" t="s">
        <v>35</v>
      </c>
      <c r="J36" s="1">
        <v>13.5</v>
      </c>
      <c r="K36" s="1">
        <f t="shared" si="2"/>
        <v>-1.3390000000000004</v>
      </c>
      <c r="L36" s="1"/>
      <c r="M36" s="1"/>
      <c r="N36" s="1"/>
      <c r="O36" s="1">
        <f t="shared" si="3"/>
        <v>2.4321999999999999</v>
      </c>
      <c r="P36" s="5"/>
      <c r="Q36" s="5"/>
      <c r="R36" s="1"/>
      <c r="S36" s="1">
        <f t="shared" si="4"/>
        <v>19.457281473563029</v>
      </c>
      <c r="T36" s="1">
        <f t="shared" si="5"/>
        <v>19.457281473563029</v>
      </c>
      <c r="U36" s="1">
        <v>1.6126</v>
      </c>
      <c r="V36" s="1">
        <v>4.6404000000000014</v>
      </c>
      <c r="W36" s="1">
        <v>1.0045999999999999</v>
      </c>
      <c r="X36" s="1">
        <v>7.1896000000000004</v>
      </c>
      <c r="Y36" s="1">
        <v>3.4074</v>
      </c>
      <c r="Z36" s="1">
        <v>5.4127999999999998</v>
      </c>
      <c r="AA36" s="1">
        <v>6.8507999999999996</v>
      </c>
      <c r="AB36" s="1">
        <v>9.3040000000000003</v>
      </c>
      <c r="AC36" s="1">
        <v>3.6379999999999999</v>
      </c>
      <c r="AD36" s="1">
        <v>4.6563999999999997</v>
      </c>
      <c r="AE36" s="21" t="s">
        <v>36</v>
      </c>
      <c r="AF36" s="1">
        <f t="shared" si="12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72</v>
      </c>
      <c r="B37" s="1" t="s">
        <v>38</v>
      </c>
      <c r="C37" s="1">
        <v>52.45</v>
      </c>
      <c r="D37" s="1">
        <v>83.587999999999994</v>
      </c>
      <c r="E37" s="1">
        <v>51.414999999999999</v>
      </c>
      <c r="F37" s="1">
        <v>77.349999999999994</v>
      </c>
      <c r="G37" s="7">
        <v>1</v>
      </c>
      <c r="H37" s="1">
        <v>45</v>
      </c>
      <c r="I37" s="1" t="s">
        <v>35</v>
      </c>
      <c r="J37" s="1">
        <v>51.9</v>
      </c>
      <c r="K37" s="1">
        <f t="shared" si="2"/>
        <v>-0.48499999999999943</v>
      </c>
      <c r="L37" s="1"/>
      <c r="M37" s="1"/>
      <c r="N37" s="1"/>
      <c r="O37" s="1">
        <f t="shared" si="3"/>
        <v>10.282999999999999</v>
      </c>
      <c r="P37" s="5">
        <f t="shared" si="11"/>
        <v>76.89500000000001</v>
      </c>
      <c r="Q37" s="5"/>
      <c r="R37" s="1"/>
      <c r="S37" s="1">
        <f t="shared" si="4"/>
        <v>15.000000000000002</v>
      </c>
      <c r="T37" s="1">
        <f t="shared" si="5"/>
        <v>7.5221238938053094</v>
      </c>
      <c r="U37" s="1">
        <v>9.2208000000000006</v>
      </c>
      <c r="V37" s="1">
        <v>11.754799999999999</v>
      </c>
      <c r="W37" s="1">
        <v>8.9233999999999991</v>
      </c>
      <c r="X37" s="1">
        <v>17.056999999999999</v>
      </c>
      <c r="Y37" s="1">
        <v>7.9603999999999999</v>
      </c>
      <c r="Z37" s="1">
        <v>7.8882000000000003</v>
      </c>
      <c r="AA37" s="1">
        <v>5.1859999999999999</v>
      </c>
      <c r="AB37" s="1">
        <v>8.1715999999999998</v>
      </c>
      <c r="AC37" s="1">
        <v>5.9654000000000007</v>
      </c>
      <c r="AD37" s="1">
        <v>7.6549999999999994</v>
      </c>
      <c r="AE37" s="1"/>
      <c r="AF37" s="1">
        <f t="shared" si="12"/>
        <v>76.89500000000001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73</v>
      </c>
      <c r="B38" s="1" t="s">
        <v>38</v>
      </c>
      <c r="C38" s="1">
        <v>66.376999999999995</v>
      </c>
      <c r="D38" s="1">
        <v>149.43700000000001</v>
      </c>
      <c r="E38" s="1">
        <v>42.929000000000002</v>
      </c>
      <c r="F38" s="1">
        <v>161.80500000000001</v>
      </c>
      <c r="G38" s="7">
        <v>1</v>
      </c>
      <c r="H38" s="1">
        <v>45</v>
      </c>
      <c r="I38" s="1" t="s">
        <v>35</v>
      </c>
      <c r="J38" s="1">
        <v>44.1</v>
      </c>
      <c r="K38" s="1">
        <f t="shared" ref="K38:K68" si="13">E38-J38</f>
        <v>-1.1709999999999994</v>
      </c>
      <c r="L38" s="1"/>
      <c r="M38" s="1"/>
      <c r="N38" s="1"/>
      <c r="O38" s="1">
        <f t="shared" si="3"/>
        <v>8.5858000000000008</v>
      </c>
      <c r="P38" s="5"/>
      <c r="Q38" s="5"/>
      <c r="R38" s="1"/>
      <c r="S38" s="1">
        <f t="shared" si="4"/>
        <v>18.845652123273311</v>
      </c>
      <c r="T38" s="1">
        <f t="shared" si="5"/>
        <v>18.845652123273311</v>
      </c>
      <c r="U38" s="1">
        <v>14.4666</v>
      </c>
      <c r="V38" s="1">
        <v>17.5444</v>
      </c>
      <c r="W38" s="1">
        <v>12.643599999999999</v>
      </c>
      <c r="X38" s="1">
        <v>18.562999999999999</v>
      </c>
      <c r="Y38" s="1">
        <v>7.2608000000000006</v>
      </c>
      <c r="Z38" s="1">
        <v>8.3360000000000003</v>
      </c>
      <c r="AA38" s="1">
        <v>11.065799999999999</v>
      </c>
      <c r="AB38" s="1">
        <v>20.460999999999999</v>
      </c>
      <c r="AC38" s="1">
        <v>14.3674</v>
      </c>
      <c r="AD38" s="1">
        <v>21.968800000000002</v>
      </c>
      <c r="AE38" s="21" t="s">
        <v>36</v>
      </c>
      <c r="AF38" s="1">
        <f t="shared" si="12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74</v>
      </c>
      <c r="B39" s="1" t="s">
        <v>34</v>
      </c>
      <c r="C39" s="1">
        <v>6</v>
      </c>
      <c r="D39" s="1"/>
      <c r="E39" s="1">
        <v>6</v>
      </c>
      <c r="F39" s="1"/>
      <c r="G39" s="7">
        <v>0.09</v>
      </c>
      <c r="H39" s="1">
        <v>45</v>
      </c>
      <c r="I39" s="1" t="s">
        <v>35</v>
      </c>
      <c r="J39" s="1">
        <v>6</v>
      </c>
      <c r="K39" s="1">
        <f t="shared" si="13"/>
        <v>0</v>
      </c>
      <c r="L39" s="1"/>
      <c r="M39" s="1"/>
      <c r="N39" s="1"/>
      <c r="O39" s="1">
        <f t="shared" si="3"/>
        <v>1.2</v>
      </c>
      <c r="P39" s="5">
        <f>10*O39-F39</f>
        <v>12</v>
      </c>
      <c r="Q39" s="5"/>
      <c r="R39" s="1"/>
      <c r="S39" s="1">
        <f t="shared" si="4"/>
        <v>10</v>
      </c>
      <c r="T39" s="1">
        <f t="shared" si="5"/>
        <v>0</v>
      </c>
      <c r="U39" s="1">
        <v>0.8</v>
      </c>
      <c r="V39" s="1">
        <v>1.8</v>
      </c>
      <c r="W39" s="1">
        <v>0.8</v>
      </c>
      <c r="X39" s="1">
        <v>2.2000000000000002</v>
      </c>
      <c r="Y39" s="1">
        <v>0</v>
      </c>
      <c r="Z39" s="1">
        <v>1.2</v>
      </c>
      <c r="AA39" s="1">
        <v>2.6</v>
      </c>
      <c r="AB39" s="1">
        <v>1</v>
      </c>
      <c r="AC39" s="1">
        <v>2.2000000000000002</v>
      </c>
      <c r="AD39" s="1">
        <v>1.2</v>
      </c>
      <c r="AE39" s="1"/>
      <c r="AF39" s="1">
        <f t="shared" si="12"/>
        <v>1.08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75</v>
      </c>
      <c r="B40" s="1" t="s">
        <v>34</v>
      </c>
      <c r="C40" s="1">
        <v>27</v>
      </c>
      <c r="D40" s="1"/>
      <c r="E40" s="1">
        <v>3</v>
      </c>
      <c r="F40" s="1"/>
      <c r="G40" s="7">
        <v>0.35</v>
      </c>
      <c r="H40" s="1">
        <v>45</v>
      </c>
      <c r="I40" s="1" t="s">
        <v>35</v>
      </c>
      <c r="J40" s="1">
        <v>7</v>
      </c>
      <c r="K40" s="1">
        <f t="shared" si="13"/>
        <v>-4</v>
      </c>
      <c r="L40" s="1"/>
      <c r="M40" s="1"/>
      <c r="N40" s="1"/>
      <c r="O40" s="1">
        <f t="shared" si="3"/>
        <v>0.6</v>
      </c>
      <c r="P40" s="5">
        <f>10*O40-F40</f>
        <v>6</v>
      </c>
      <c r="Q40" s="5"/>
      <c r="R40" s="1"/>
      <c r="S40" s="1">
        <f t="shared" si="4"/>
        <v>10</v>
      </c>
      <c r="T40" s="1">
        <f t="shared" si="5"/>
        <v>0</v>
      </c>
      <c r="U40" s="1">
        <v>2</v>
      </c>
      <c r="V40" s="1">
        <v>2.8</v>
      </c>
      <c r="W40" s="1">
        <v>2.6</v>
      </c>
      <c r="X40" s="1">
        <v>1.6</v>
      </c>
      <c r="Y40" s="1">
        <v>0.6</v>
      </c>
      <c r="Z40" s="1">
        <v>2</v>
      </c>
      <c r="AA40" s="1">
        <v>1</v>
      </c>
      <c r="AB40" s="1">
        <v>6</v>
      </c>
      <c r="AC40" s="1">
        <v>4.5999999999999996</v>
      </c>
      <c r="AD40" s="1">
        <v>3.4</v>
      </c>
      <c r="AE40" s="10" t="s">
        <v>147</v>
      </c>
      <c r="AF40" s="1">
        <f t="shared" si="12"/>
        <v>2.0999999999999996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76</v>
      </c>
      <c r="B41" s="1" t="s">
        <v>38</v>
      </c>
      <c r="C41" s="1">
        <v>72.561000000000007</v>
      </c>
      <c r="D41" s="1">
        <v>93.558000000000007</v>
      </c>
      <c r="E41" s="1">
        <v>41.436999999999998</v>
      </c>
      <c r="F41" s="1">
        <v>117.425</v>
      </c>
      <c r="G41" s="7">
        <v>1</v>
      </c>
      <c r="H41" s="1">
        <v>45</v>
      </c>
      <c r="I41" s="1" t="s">
        <v>35</v>
      </c>
      <c r="J41" s="1">
        <v>41.6</v>
      </c>
      <c r="K41" s="1">
        <f t="shared" si="13"/>
        <v>-0.16300000000000381</v>
      </c>
      <c r="L41" s="1"/>
      <c r="M41" s="1"/>
      <c r="N41" s="1"/>
      <c r="O41" s="1">
        <f t="shared" si="3"/>
        <v>8.2873999999999999</v>
      </c>
      <c r="P41" s="5">
        <f t="shared" si="11"/>
        <v>6.8859999999999957</v>
      </c>
      <c r="Q41" s="5"/>
      <c r="R41" s="1"/>
      <c r="S41" s="1">
        <f t="shared" si="4"/>
        <v>15</v>
      </c>
      <c r="T41" s="1">
        <f t="shared" si="5"/>
        <v>14.169100079638969</v>
      </c>
      <c r="U41" s="1">
        <v>10.9474</v>
      </c>
      <c r="V41" s="1">
        <v>12.135999999999999</v>
      </c>
      <c r="W41" s="1">
        <v>12.943199999999999</v>
      </c>
      <c r="X41" s="1">
        <v>13.711399999999999</v>
      </c>
      <c r="Y41" s="1">
        <v>5.6289999999999996</v>
      </c>
      <c r="Z41" s="1">
        <v>7.5653999999999986</v>
      </c>
      <c r="AA41" s="1">
        <v>4.9787999999999997</v>
      </c>
      <c r="AB41" s="1">
        <v>16.745000000000001</v>
      </c>
      <c r="AC41" s="1">
        <v>8.8114000000000008</v>
      </c>
      <c r="AD41" s="1">
        <v>12.030799999999999</v>
      </c>
      <c r="AE41" s="1"/>
      <c r="AF41" s="1">
        <f t="shared" si="12"/>
        <v>6.8859999999999957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77</v>
      </c>
      <c r="B42" s="1" t="s">
        <v>34</v>
      </c>
      <c r="C42" s="1"/>
      <c r="D42" s="1">
        <v>107</v>
      </c>
      <c r="E42" s="1">
        <v>6</v>
      </c>
      <c r="F42" s="1">
        <v>89</v>
      </c>
      <c r="G42" s="7">
        <v>0.3</v>
      </c>
      <c r="H42" s="1" t="e">
        <v>#N/A</v>
      </c>
      <c r="I42" s="1" t="s">
        <v>35</v>
      </c>
      <c r="J42" s="1">
        <v>12</v>
      </c>
      <c r="K42" s="1">
        <f t="shared" si="13"/>
        <v>-6</v>
      </c>
      <c r="L42" s="1"/>
      <c r="M42" s="1"/>
      <c r="N42" s="1"/>
      <c r="O42" s="1">
        <f t="shared" si="3"/>
        <v>1.2</v>
      </c>
      <c r="P42" s="5"/>
      <c r="Q42" s="5"/>
      <c r="R42" s="1"/>
      <c r="S42" s="1">
        <f t="shared" si="4"/>
        <v>74.166666666666671</v>
      </c>
      <c r="T42" s="1">
        <f t="shared" si="5"/>
        <v>74.166666666666671</v>
      </c>
      <c r="U42" s="1">
        <v>6.8</v>
      </c>
      <c r="V42" s="1">
        <v>7.4</v>
      </c>
      <c r="W42" s="1">
        <v>5</v>
      </c>
      <c r="X42" s="1">
        <v>7.6</v>
      </c>
      <c r="Y42" s="1">
        <v>3.4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/>
      <c r="AF42" s="1">
        <f t="shared" si="12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78</v>
      </c>
      <c r="B43" s="1" t="s">
        <v>38</v>
      </c>
      <c r="C43" s="1">
        <v>88.19</v>
      </c>
      <c r="D43" s="1"/>
      <c r="E43" s="1">
        <v>24.521999999999998</v>
      </c>
      <c r="F43" s="1">
        <v>60.268000000000001</v>
      </c>
      <c r="G43" s="7">
        <v>1</v>
      </c>
      <c r="H43" s="1">
        <v>30</v>
      </c>
      <c r="I43" s="1" t="s">
        <v>35</v>
      </c>
      <c r="J43" s="1">
        <v>25.6</v>
      </c>
      <c r="K43" s="1">
        <f t="shared" si="13"/>
        <v>-1.078000000000003</v>
      </c>
      <c r="L43" s="1"/>
      <c r="M43" s="1"/>
      <c r="N43" s="1"/>
      <c r="O43" s="1">
        <f t="shared" si="3"/>
        <v>4.9043999999999999</v>
      </c>
      <c r="P43" s="5">
        <f t="shared" si="11"/>
        <v>13.298000000000002</v>
      </c>
      <c r="Q43" s="5"/>
      <c r="R43" s="1"/>
      <c r="S43" s="1">
        <f t="shared" si="4"/>
        <v>15.000000000000002</v>
      </c>
      <c r="T43" s="1">
        <f t="shared" si="5"/>
        <v>12.288557213930348</v>
      </c>
      <c r="U43" s="1">
        <v>1.6146</v>
      </c>
      <c r="V43" s="1">
        <v>1.3371999999999999</v>
      </c>
      <c r="W43" s="1">
        <v>9.4443999999999999</v>
      </c>
      <c r="X43" s="1">
        <v>0</v>
      </c>
      <c r="Y43" s="1">
        <v>6.4971999999999994</v>
      </c>
      <c r="Z43" s="1">
        <v>0.2452</v>
      </c>
      <c r="AA43" s="1">
        <v>0</v>
      </c>
      <c r="AB43" s="1">
        <v>0</v>
      </c>
      <c r="AC43" s="1">
        <v>0</v>
      </c>
      <c r="AD43" s="1">
        <v>0</v>
      </c>
      <c r="AE43" s="22" t="s">
        <v>65</v>
      </c>
      <c r="AF43" s="1">
        <f t="shared" si="12"/>
        <v>13.298000000000002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79</v>
      </c>
      <c r="B44" s="1" t="s">
        <v>38</v>
      </c>
      <c r="C44" s="1">
        <v>75.635000000000005</v>
      </c>
      <c r="D44" s="1">
        <v>170.23500000000001</v>
      </c>
      <c r="E44" s="1">
        <v>61.756999999999998</v>
      </c>
      <c r="F44" s="1">
        <v>179.46899999999999</v>
      </c>
      <c r="G44" s="7">
        <v>1</v>
      </c>
      <c r="H44" s="1">
        <v>45</v>
      </c>
      <c r="I44" s="1" t="s">
        <v>35</v>
      </c>
      <c r="J44" s="1">
        <v>58.5</v>
      </c>
      <c r="K44" s="1">
        <f t="shared" si="13"/>
        <v>3.2569999999999979</v>
      </c>
      <c r="L44" s="1"/>
      <c r="M44" s="1"/>
      <c r="N44" s="1"/>
      <c r="O44" s="1">
        <f t="shared" si="3"/>
        <v>12.3514</v>
      </c>
      <c r="P44" s="5">
        <f t="shared" si="11"/>
        <v>5.8019999999999925</v>
      </c>
      <c r="Q44" s="5"/>
      <c r="R44" s="1"/>
      <c r="S44" s="1">
        <f t="shared" si="4"/>
        <v>14.999999999999998</v>
      </c>
      <c r="T44" s="1">
        <f t="shared" si="5"/>
        <v>14.530255679518111</v>
      </c>
      <c r="U44" s="1">
        <v>16.194400000000002</v>
      </c>
      <c r="V44" s="1">
        <v>11.9732</v>
      </c>
      <c r="W44" s="1">
        <v>20.804600000000001</v>
      </c>
      <c r="X44" s="1">
        <v>12.3848</v>
      </c>
      <c r="Y44" s="1">
        <v>9.3366000000000007</v>
      </c>
      <c r="Z44" s="1">
        <v>20.413399999999999</v>
      </c>
      <c r="AA44" s="1">
        <v>10.590199999999999</v>
      </c>
      <c r="AB44" s="1">
        <v>18.981200000000001</v>
      </c>
      <c r="AC44" s="1">
        <v>19.890999999999998</v>
      </c>
      <c r="AD44" s="1">
        <v>14.421799999999999</v>
      </c>
      <c r="AE44" s="1"/>
      <c r="AF44" s="1">
        <f t="shared" si="12"/>
        <v>5.8019999999999925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80</v>
      </c>
      <c r="B45" s="1" t="s">
        <v>34</v>
      </c>
      <c r="C45" s="1">
        <v>86</v>
      </c>
      <c r="D45" s="1">
        <v>160</v>
      </c>
      <c r="E45" s="1">
        <v>69</v>
      </c>
      <c r="F45" s="1">
        <v>162</v>
      </c>
      <c r="G45" s="7">
        <v>0.35</v>
      </c>
      <c r="H45" s="1">
        <v>45</v>
      </c>
      <c r="I45" s="1" t="s">
        <v>35</v>
      </c>
      <c r="J45" s="1">
        <v>69</v>
      </c>
      <c r="K45" s="1">
        <f t="shared" si="13"/>
        <v>0</v>
      </c>
      <c r="L45" s="1"/>
      <c r="M45" s="1"/>
      <c r="N45" s="1"/>
      <c r="O45" s="1">
        <f t="shared" si="3"/>
        <v>13.8</v>
      </c>
      <c r="P45" s="5">
        <f t="shared" si="11"/>
        <v>45</v>
      </c>
      <c r="Q45" s="5"/>
      <c r="R45" s="1"/>
      <c r="S45" s="1">
        <f t="shared" si="4"/>
        <v>15</v>
      </c>
      <c r="T45" s="1">
        <f t="shared" si="5"/>
        <v>11.739130434782608</v>
      </c>
      <c r="U45" s="1">
        <v>18.399999999999999</v>
      </c>
      <c r="V45" s="1">
        <v>12.4</v>
      </c>
      <c r="W45" s="1">
        <v>17.2</v>
      </c>
      <c r="X45" s="1">
        <v>14.6</v>
      </c>
      <c r="Y45" s="1">
        <v>16.600000000000001</v>
      </c>
      <c r="Z45" s="1">
        <v>13</v>
      </c>
      <c r="AA45" s="1">
        <v>17.399999999999999</v>
      </c>
      <c r="AB45" s="1">
        <v>16.399999999999999</v>
      </c>
      <c r="AC45" s="1">
        <v>12.6</v>
      </c>
      <c r="AD45" s="1">
        <v>10.199999999999999</v>
      </c>
      <c r="AE45" s="1"/>
      <c r="AF45" s="1">
        <f t="shared" si="12"/>
        <v>15.749999999999998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81</v>
      </c>
      <c r="B46" s="1" t="s">
        <v>34</v>
      </c>
      <c r="C46" s="1">
        <v>127</v>
      </c>
      <c r="D46" s="1">
        <v>187</v>
      </c>
      <c r="E46" s="1">
        <v>120</v>
      </c>
      <c r="F46" s="1">
        <v>112</v>
      </c>
      <c r="G46" s="7">
        <v>0.41</v>
      </c>
      <c r="H46" s="1">
        <v>45</v>
      </c>
      <c r="I46" s="1" t="s">
        <v>35</v>
      </c>
      <c r="J46" s="1">
        <v>126</v>
      </c>
      <c r="K46" s="1">
        <f t="shared" si="13"/>
        <v>-6</v>
      </c>
      <c r="L46" s="1"/>
      <c r="M46" s="1"/>
      <c r="N46" s="1"/>
      <c r="O46" s="1">
        <f t="shared" si="3"/>
        <v>24</v>
      </c>
      <c r="P46" s="5">
        <f t="shared" si="11"/>
        <v>248</v>
      </c>
      <c r="Q46" s="5"/>
      <c r="R46" s="1"/>
      <c r="S46" s="1">
        <f t="shared" si="4"/>
        <v>15</v>
      </c>
      <c r="T46" s="1">
        <f t="shared" si="5"/>
        <v>4.666666666666667</v>
      </c>
      <c r="U46" s="1">
        <v>17.2</v>
      </c>
      <c r="V46" s="1">
        <v>18.2</v>
      </c>
      <c r="W46" s="1">
        <v>20.6</v>
      </c>
      <c r="X46" s="1">
        <v>23.2</v>
      </c>
      <c r="Y46" s="1">
        <v>14.6</v>
      </c>
      <c r="Z46" s="1">
        <v>18.8</v>
      </c>
      <c r="AA46" s="1">
        <v>10</v>
      </c>
      <c r="AB46" s="1">
        <v>18.399999999999999</v>
      </c>
      <c r="AC46" s="1">
        <v>22.8</v>
      </c>
      <c r="AD46" s="1">
        <v>14.8</v>
      </c>
      <c r="AE46" s="1"/>
      <c r="AF46" s="1">
        <f t="shared" si="12"/>
        <v>101.67999999999999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82</v>
      </c>
      <c r="B47" s="1" t="s">
        <v>34</v>
      </c>
      <c r="C47" s="1">
        <v>8</v>
      </c>
      <c r="D47" s="1">
        <v>28</v>
      </c>
      <c r="E47" s="1">
        <v>8</v>
      </c>
      <c r="F47" s="1">
        <v>27</v>
      </c>
      <c r="G47" s="7">
        <v>0.4</v>
      </c>
      <c r="H47" s="1">
        <v>30</v>
      </c>
      <c r="I47" s="1" t="s">
        <v>35</v>
      </c>
      <c r="J47" s="1">
        <v>10</v>
      </c>
      <c r="K47" s="1">
        <f t="shared" si="13"/>
        <v>-2</v>
      </c>
      <c r="L47" s="1"/>
      <c r="M47" s="1"/>
      <c r="N47" s="1"/>
      <c r="O47" s="1">
        <f t="shared" si="3"/>
        <v>1.6</v>
      </c>
      <c r="P47" s="5"/>
      <c r="Q47" s="5"/>
      <c r="R47" s="1"/>
      <c r="S47" s="1">
        <f t="shared" si="4"/>
        <v>16.875</v>
      </c>
      <c r="T47" s="1">
        <f t="shared" si="5"/>
        <v>16.875</v>
      </c>
      <c r="U47" s="1">
        <v>2.8</v>
      </c>
      <c r="V47" s="1">
        <v>1.8</v>
      </c>
      <c r="W47" s="1">
        <v>2</v>
      </c>
      <c r="X47" s="1">
        <v>2</v>
      </c>
      <c r="Y47" s="1">
        <v>1.6</v>
      </c>
      <c r="Z47" s="1">
        <v>0.8</v>
      </c>
      <c r="AA47" s="1">
        <v>1.6</v>
      </c>
      <c r="AB47" s="1">
        <v>1.6</v>
      </c>
      <c r="AC47" s="1">
        <v>3.2</v>
      </c>
      <c r="AD47" s="1">
        <v>1.8</v>
      </c>
      <c r="AE47" s="1"/>
      <c r="AF47" s="1">
        <f t="shared" si="12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5" t="s">
        <v>83</v>
      </c>
      <c r="B48" s="15" t="s">
        <v>38</v>
      </c>
      <c r="C48" s="15"/>
      <c r="D48" s="15"/>
      <c r="E48" s="15"/>
      <c r="F48" s="15"/>
      <c r="G48" s="16">
        <v>0</v>
      </c>
      <c r="H48" s="15">
        <v>30</v>
      </c>
      <c r="I48" s="15" t="s">
        <v>35</v>
      </c>
      <c r="J48" s="15"/>
      <c r="K48" s="15">
        <f t="shared" si="13"/>
        <v>0</v>
      </c>
      <c r="L48" s="15"/>
      <c r="M48" s="15"/>
      <c r="N48" s="15"/>
      <c r="O48" s="15">
        <f t="shared" si="3"/>
        <v>0</v>
      </c>
      <c r="P48" s="17"/>
      <c r="Q48" s="17"/>
      <c r="R48" s="15"/>
      <c r="S48" s="15" t="e">
        <f t="shared" si="4"/>
        <v>#DIV/0!</v>
      </c>
      <c r="T48" s="15" t="e">
        <f t="shared" si="5"/>
        <v>#DIV/0!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 t="s">
        <v>52</v>
      </c>
      <c r="AF48" s="15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84</v>
      </c>
      <c r="B49" s="1" t="s">
        <v>34</v>
      </c>
      <c r="C49" s="1">
        <v>21</v>
      </c>
      <c r="D49" s="1"/>
      <c r="E49" s="1">
        <v>10</v>
      </c>
      <c r="F49" s="1">
        <v>11</v>
      </c>
      <c r="G49" s="7">
        <v>0.41</v>
      </c>
      <c r="H49" s="1">
        <v>45</v>
      </c>
      <c r="I49" s="1" t="s">
        <v>35</v>
      </c>
      <c r="J49" s="1">
        <v>10</v>
      </c>
      <c r="K49" s="1">
        <f t="shared" si="13"/>
        <v>0</v>
      </c>
      <c r="L49" s="1"/>
      <c r="M49" s="1"/>
      <c r="N49" s="1"/>
      <c r="O49" s="1">
        <f t="shared" si="3"/>
        <v>2</v>
      </c>
      <c r="P49" s="5">
        <f>15*O49-F49</f>
        <v>19</v>
      </c>
      <c r="Q49" s="5"/>
      <c r="R49" s="1"/>
      <c r="S49" s="1">
        <f t="shared" si="4"/>
        <v>15</v>
      </c>
      <c r="T49" s="1">
        <f t="shared" si="5"/>
        <v>5.5</v>
      </c>
      <c r="U49" s="1">
        <v>1.2</v>
      </c>
      <c r="V49" s="1">
        <v>1.4</v>
      </c>
      <c r="W49" s="1">
        <v>2.4</v>
      </c>
      <c r="X49" s="1">
        <v>2.4</v>
      </c>
      <c r="Y49" s="1">
        <v>1</v>
      </c>
      <c r="Z49" s="1">
        <v>1.6</v>
      </c>
      <c r="AA49" s="1">
        <v>2</v>
      </c>
      <c r="AB49" s="1">
        <v>2.6</v>
      </c>
      <c r="AC49" s="1">
        <v>2.2000000000000002</v>
      </c>
      <c r="AD49" s="1">
        <v>0.6</v>
      </c>
      <c r="AE49" s="1"/>
      <c r="AF49" s="1">
        <f>G49*P49</f>
        <v>7.7899999999999991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5" t="s">
        <v>85</v>
      </c>
      <c r="B50" s="15" t="s">
        <v>38</v>
      </c>
      <c r="C50" s="15"/>
      <c r="D50" s="15"/>
      <c r="E50" s="15"/>
      <c r="F50" s="15"/>
      <c r="G50" s="16">
        <v>0</v>
      </c>
      <c r="H50" s="15">
        <v>45</v>
      </c>
      <c r="I50" s="15" t="s">
        <v>35</v>
      </c>
      <c r="J50" s="15"/>
      <c r="K50" s="15">
        <f t="shared" si="13"/>
        <v>0</v>
      </c>
      <c r="L50" s="15"/>
      <c r="M50" s="15"/>
      <c r="N50" s="15"/>
      <c r="O50" s="15">
        <f t="shared" si="3"/>
        <v>0</v>
      </c>
      <c r="P50" s="17"/>
      <c r="Q50" s="17"/>
      <c r="R50" s="15"/>
      <c r="S50" s="15" t="e">
        <f t="shared" si="4"/>
        <v>#DIV/0!</v>
      </c>
      <c r="T50" s="15" t="e">
        <f t="shared" si="5"/>
        <v>#DIV/0!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 t="s">
        <v>52</v>
      </c>
      <c r="AF50" s="15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86</v>
      </c>
      <c r="B51" s="1" t="s">
        <v>34</v>
      </c>
      <c r="C51" s="1">
        <v>23</v>
      </c>
      <c r="D51" s="1">
        <v>38</v>
      </c>
      <c r="E51" s="1">
        <v>11</v>
      </c>
      <c r="F51" s="1">
        <v>42</v>
      </c>
      <c r="G51" s="7">
        <v>0.36</v>
      </c>
      <c r="H51" s="1">
        <v>45</v>
      </c>
      <c r="I51" s="1" t="s">
        <v>35</v>
      </c>
      <c r="J51" s="1">
        <v>13</v>
      </c>
      <c r="K51" s="1">
        <f t="shared" si="13"/>
        <v>-2</v>
      </c>
      <c r="L51" s="1"/>
      <c r="M51" s="1"/>
      <c r="N51" s="1"/>
      <c r="O51" s="1">
        <f t="shared" si="3"/>
        <v>2.2000000000000002</v>
      </c>
      <c r="P51" s="5"/>
      <c r="Q51" s="5"/>
      <c r="R51" s="1"/>
      <c r="S51" s="1">
        <f t="shared" si="4"/>
        <v>19.09090909090909</v>
      </c>
      <c r="T51" s="1">
        <f t="shared" si="5"/>
        <v>19.09090909090909</v>
      </c>
      <c r="U51" s="1">
        <v>4.4000000000000004</v>
      </c>
      <c r="V51" s="1">
        <v>1.8</v>
      </c>
      <c r="W51" s="1">
        <v>3.6</v>
      </c>
      <c r="X51" s="1">
        <v>3</v>
      </c>
      <c r="Y51" s="1">
        <v>3</v>
      </c>
      <c r="Z51" s="1">
        <v>4</v>
      </c>
      <c r="AA51" s="1">
        <v>4</v>
      </c>
      <c r="AB51" s="1">
        <v>5</v>
      </c>
      <c r="AC51" s="1">
        <v>3.6</v>
      </c>
      <c r="AD51" s="1">
        <v>4.2</v>
      </c>
      <c r="AE51" s="19" t="s">
        <v>65</v>
      </c>
      <c r="AF51" s="1">
        <f>G51*P51</f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5" t="s">
        <v>87</v>
      </c>
      <c r="B52" s="15" t="s">
        <v>38</v>
      </c>
      <c r="C52" s="15"/>
      <c r="D52" s="15"/>
      <c r="E52" s="15"/>
      <c r="F52" s="15"/>
      <c r="G52" s="16">
        <v>0</v>
      </c>
      <c r="H52" s="15">
        <v>45</v>
      </c>
      <c r="I52" s="15" t="s">
        <v>35</v>
      </c>
      <c r="J52" s="15"/>
      <c r="K52" s="15">
        <f t="shared" si="13"/>
        <v>0</v>
      </c>
      <c r="L52" s="15"/>
      <c r="M52" s="15"/>
      <c r="N52" s="15"/>
      <c r="O52" s="15">
        <f t="shared" si="3"/>
        <v>0</v>
      </c>
      <c r="P52" s="17"/>
      <c r="Q52" s="17"/>
      <c r="R52" s="15"/>
      <c r="S52" s="15" t="e">
        <f t="shared" si="4"/>
        <v>#DIV/0!</v>
      </c>
      <c r="T52" s="15" t="e">
        <f t="shared" si="5"/>
        <v>#DIV/0!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15">
        <v>0</v>
      </c>
      <c r="AE52" s="15" t="s">
        <v>52</v>
      </c>
      <c r="AF52" s="15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88</v>
      </c>
      <c r="B53" s="1" t="s">
        <v>34</v>
      </c>
      <c r="C53" s="1">
        <v>16</v>
      </c>
      <c r="D53" s="1">
        <v>30</v>
      </c>
      <c r="E53" s="1">
        <v>8</v>
      </c>
      <c r="F53" s="1">
        <v>33</v>
      </c>
      <c r="G53" s="7">
        <v>0.41</v>
      </c>
      <c r="H53" s="1">
        <v>45</v>
      </c>
      <c r="I53" s="1" t="s">
        <v>35</v>
      </c>
      <c r="J53" s="1">
        <v>8</v>
      </c>
      <c r="K53" s="1">
        <f t="shared" si="13"/>
        <v>0</v>
      </c>
      <c r="L53" s="1"/>
      <c r="M53" s="1"/>
      <c r="N53" s="1"/>
      <c r="O53" s="1">
        <f t="shared" si="3"/>
        <v>1.6</v>
      </c>
      <c r="P53" s="5"/>
      <c r="Q53" s="5"/>
      <c r="R53" s="1"/>
      <c r="S53" s="1">
        <f t="shared" si="4"/>
        <v>20.625</v>
      </c>
      <c r="T53" s="1">
        <f t="shared" si="5"/>
        <v>20.625</v>
      </c>
      <c r="U53" s="1">
        <v>3.6</v>
      </c>
      <c r="V53" s="1">
        <v>1.2</v>
      </c>
      <c r="W53" s="1">
        <v>2.2000000000000002</v>
      </c>
      <c r="X53" s="1">
        <v>4</v>
      </c>
      <c r="Y53" s="1">
        <v>1.6</v>
      </c>
      <c r="Z53" s="1">
        <v>3</v>
      </c>
      <c r="AA53" s="1">
        <v>2.8</v>
      </c>
      <c r="AB53" s="1">
        <v>3</v>
      </c>
      <c r="AC53" s="1">
        <v>5.8</v>
      </c>
      <c r="AD53" s="1">
        <v>3.4</v>
      </c>
      <c r="AE53" s="21" t="s">
        <v>36</v>
      </c>
      <c r="AF53" s="1">
        <f t="shared" ref="AF53:AF60" si="14">G53*P53</f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89</v>
      </c>
      <c r="B54" s="1" t="s">
        <v>34</v>
      </c>
      <c r="C54" s="1">
        <v>5</v>
      </c>
      <c r="D54" s="1">
        <v>12</v>
      </c>
      <c r="E54" s="1">
        <v>1</v>
      </c>
      <c r="F54" s="1">
        <v>16</v>
      </c>
      <c r="G54" s="7">
        <v>0.41</v>
      </c>
      <c r="H54" s="1">
        <v>45</v>
      </c>
      <c r="I54" s="1" t="s">
        <v>35</v>
      </c>
      <c r="J54" s="1">
        <v>1</v>
      </c>
      <c r="K54" s="1">
        <f t="shared" si="13"/>
        <v>0</v>
      </c>
      <c r="L54" s="1"/>
      <c r="M54" s="1"/>
      <c r="N54" s="1"/>
      <c r="O54" s="1">
        <f t="shared" si="3"/>
        <v>0.2</v>
      </c>
      <c r="P54" s="5"/>
      <c r="Q54" s="5"/>
      <c r="R54" s="1"/>
      <c r="S54" s="1">
        <f t="shared" si="4"/>
        <v>80</v>
      </c>
      <c r="T54" s="1">
        <f t="shared" si="5"/>
        <v>80</v>
      </c>
      <c r="U54" s="1">
        <v>1.4</v>
      </c>
      <c r="V54" s="1">
        <v>0.8</v>
      </c>
      <c r="W54" s="1">
        <v>1</v>
      </c>
      <c r="X54" s="1">
        <v>1.8</v>
      </c>
      <c r="Y54" s="1">
        <v>0</v>
      </c>
      <c r="Z54" s="1">
        <v>1.2</v>
      </c>
      <c r="AA54" s="1">
        <v>0.6</v>
      </c>
      <c r="AB54" s="1">
        <v>2.2000000000000002</v>
      </c>
      <c r="AC54" s="1">
        <v>1.6</v>
      </c>
      <c r="AD54" s="1">
        <v>1.8</v>
      </c>
      <c r="AE54" s="21" t="s">
        <v>36</v>
      </c>
      <c r="AF54" s="1">
        <f t="shared" si="14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90</v>
      </c>
      <c r="B55" s="1" t="s">
        <v>34</v>
      </c>
      <c r="C55" s="1">
        <v>9</v>
      </c>
      <c r="D55" s="1">
        <v>16</v>
      </c>
      <c r="E55" s="1">
        <v>4</v>
      </c>
      <c r="F55" s="1">
        <v>20</v>
      </c>
      <c r="G55" s="7">
        <v>0.33</v>
      </c>
      <c r="H55" s="1" t="e">
        <v>#N/A</v>
      </c>
      <c r="I55" s="1" t="s">
        <v>35</v>
      </c>
      <c r="J55" s="1">
        <v>4</v>
      </c>
      <c r="K55" s="1">
        <f t="shared" si="13"/>
        <v>0</v>
      </c>
      <c r="L55" s="1"/>
      <c r="M55" s="1"/>
      <c r="N55" s="1"/>
      <c r="O55" s="1">
        <f t="shared" si="3"/>
        <v>0.8</v>
      </c>
      <c r="P55" s="5"/>
      <c r="Q55" s="5"/>
      <c r="R55" s="1"/>
      <c r="S55" s="1">
        <f t="shared" si="4"/>
        <v>25</v>
      </c>
      <c r="T55" s="1">
        <f t="shared" si="5"/>
        <v>25</v>
      </c>
      <c r="U55" s="1">
        <v>0.8</v>
      </c>
      <c r="V55" s="1">
        <v>2</v>
      </c>
      <c r="W55" s="1">
        <v>1.2</v>
      </c>
      <c r="X55" s="1">
        <v>2.8</v>
      </c>
      <c r="Y55" s="1">
        <v>0</v>
      </c>
      <c r="Z55" s="1">
        <v>0</v>
      </c>
      <c r="AA55" s="1">
        <v>4.4000000000000004</v>
      </c>
      <c r="AB55" s="1">
        <v>1.4</v>
      </c>
      <c r="AC55" s="1">
        <v>0.8</v>
      </c>
      <c r="AD55" s="1">
        <v>1.6</v>
      </c>
      <c r="AE55" s="22" t="s">
        <v>144</v>
      </c>
      <c r="AF55" s="1">
        <f t="shared" si="14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91</v>
      </c>
      <c r="B56" s="1" t="s">
        <v>34</v>
      </c>
      <c r="C56" s="1">
        <v>22</v>
      </c>
      <c r="D56" s="1">
        <v>9</v>
      </c>
      <c r="E56" s="1">
        <v>2</v>
      </c>
      <c r="F56" s="1">
        <v>15</v>
      </c>
      <c r="G56" s="7">
        <v>0.33</v>
      </c>
      <c r="H56" s="1">
        <v>45</v>
      </c>
      <c r="I56" s="1" t="s">
        <v>35</v>
      </c>
      <c r="J56" s="1">
        <v>2</v>
      </c>
      <c r="K56" s="1">
        <f t="shared" si="13"/>
        <v>0</v>
      </c>
      <c r="L56" s="1"/>
      <c r="M56" s="1"/>
      <c r="N56" s="1"/>
      <c r="O56" s="1">
        <f t="shared" si="3"/>
        <v>0.4</v>
      </c>
      <c r="P56" s="5"/>
      <c r="Q56" s="5"/>
      <c r="R56" s="1"/>
      <c r="S56" s="1">
        <f t="shared" si="4"/>
        <v>37.5</v>
      </c>
      <c r="T56" s="1">
        <f t="shared" si="5"/>
        <v>37.5</v>
      </c>
      <c r="U56" s="1">
        <v>0.2</v>
      </c>
      <c r="V56" s="1">
        <v>0.2</v>
      </c>
      <c r="W56" s="1">
        <v>0.6</v>
      </c>
      <c r="X56" s="1">
        <v>0.4</v>
      </c>
      <c r="Y56" s="1">
        <v>0.8</v>
      </c>
      <c r="Z56" s="1">
        <v>0.8</v>
      </c>
      <c r="AA56" s="1">
        <v>0.4</v>
      </c>
      <c r="AB56" s="1">
        <v>1.2</v>
      </c>
      <c r="AC56" s="1">
        <v>0.4</v>
      </c>
      <c r="AD56" s="1">
        <v>0.2</v>
      </c>
      <c r="AE56" s="21" t="s">
        <v>36</v>
      </c>
      <c r="AF56" s="1">
        <f t="shared" si="14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92</v>
      </c>
      <c r="B57" s="1" t="s">
        <v>34</v>
      </c>
      <c r="C57" s="1">
        <v>13</v>
      </c>
      <c r="D57" s="1">
        <v>48</v>
      </c>
      <c r="E57" s="1">
        <v>12</v>
      </c>
      <c r="F57" s="1">
        <v>49</v>
      </c>
      <c r="G57" s="7">
        <v>0.33</v>
      </c>
      <c r="H57" s="1">
        <v>45</v>
      </c>
      <c r="I57" s="1" t="s">
        <v>35</v>
      </c>
      <c r="J57" s="1">
        <v>12</v>
      </c>
      <c r="K57" s="1">
        <f t="shared" si="13"/>
        <v>0</v>
      </c>
      <c r="L57" s="1"/>
      <c r="M57" s="1"/>
      <c r="N57" s="1"/>
      <c r="O57" s="1">
        <f t="shared" si="3"/>
        <v>2.4</v>
      </c>
      <c r="P57" s="5"/>
      <c r="Q57" s="5"/>
      <c r="R57" s="1"/>
      <c r="S57" s="1">
        <f t="shared" si="4"/>
        <v>20.416666666666668</v>
      </c>
      <c r="T57" s="1">
        <f t="shared" si="5"/>
        <v>20.416666666666668</v>
      </c>
      <c r="U57" s="1">
        <v>4.4000000000000004</v>
      </c>
      <c r="V57" s="1">
        <v>2.6</v>
      </c>
      <c r="W57" s="1">
        <v>3.2</v>
      </c>
      <c r="X57" s="1">
        <v>3.8</v>
      </c>
      <c r="Y57" s="1">
        <v>4</v>
      </c>
      <c r="Z57" s="1">
        <v>3.4</v>
      </c>
      <c r="AA57" s="1">
        <v>1.4</v>
      </c>
      <c r="AB57" s="1">
        <v>0.4</v>
      </c>
      <c r="AC57" s="1">
        <v>6.6</v>
      </c>
      <c r="AD57" s="1">
        <v>1</v>
      </c>
      <c r="AE57" s="1"/>
      <c r="AF57" s="1">
        <f t="shared" si="14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93</v>
      </c>
      <c r="B58" s="1" t="s">
        <v>34</v>
      </c>
      <c r="C58" s="1">
        <v>7</v>
      </c>
      <c r="D58" s="1">
        <v>16</v>
      </c>
      <c r="E58" s="1">
        <v>3</v>
      </c>
      <c r="F58" s="1">
        <v>20</v>
      </c>
      <c r="G58" s="7">
        <v>0.33</v>
      </c>
      <c r="H58" s="1">
        <v>45</v>
      </c>
      <c r="I58" s="1" t="s">
        <v>35</v>
      </c>
      <c r="J58" s="1">
        <v>3</v>
      </c>
      <c r="K58" s="1">
        <f t="shared" si="13"/>
        <v>0</v>
      </c>
      <c r="L58" s="1"/>
      <c r="M58" s="1"/>
      <c r="N58" s="1"/>
      <c r="O58" s="1">
        <f t="shared" si="3"/>
        <v>0.6</v>
      </c>
      <c r="P58" s="5"/>
      <c r="Q58" s="5"/>
      <c r="R58" s="1"/>
      <c r="S58" s="1">
        <f t="shared" si="4"/>
        <v>33.333333333333336</v>
      </c>
      <c r="T58" s="1">
        <f t="shared" si="5"/>
        <v>33.333333333333336</v>
      </c>
      <c r="U58" s="1">
        <v>1.8</v>
      </c>
      <c r="V58" s="1">
        <v>1.2</v>
      </c>
      <c r="W58" s="1">
        <v>2.4</v>
      </c>
      <c r="X58" s="1">
        <v>1.2</v>
      </c>
      <c r="Y58" s="1">
        <v>1.2</v>
      </c>
      <c r="Z58" s="1">
        <v>1.4</v>
      </c>
      <c r="AA58" s="1">
        <v>2.2000000000000002</v>
      </c>
      <c r="AB58" s="1">
        <v>1.4</v>
      </c>
      <c r="AC58" s="1">
        <v>1.4</v>
      </c>
      <c r="AD58" s="1">
        <v>2</v>
      </c>
      <c r="AE58" s="21" t="s">
        <v>36</v>
      </c>
      <c r="AF58" s="1">
        <f t="shared" si="14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94</v>
      </c>
      <c r="B59" s="1" t="s">
        <v>34</v>
      </c>
      <c r="C59" s="1">
        <v>16</v>
      </c>
      <c r="D59" s="1">
        <v>8</v>
      </c>
      <c r="E59" s="1">
        <v>14</v>
      </c>
      <c r="F59" s="1">
        <v>10</v>
      </c>
      <c r="G59" s="7">
        <v>0.36</v>
      </c>
      <c r="H59" s="1">
        <v>45</v>
      </c>
      <c r="I59" s="1" t="s">
        <v>35</v>
      </c>
      <c r="J59" s="1">
        <v>14</v>
      </c>
      <c r="K59" s="1">
        <f t="shared" si="13"/>
        <v>0</v>
      </c>
      <c r="L59" s="1"/>
      <c r="M59" s="1"/>
      <c r="N59" s="1"/>
      <c r="O59" s="1">
        <f t="shared" si="3"/>
        <v>2.8</v>
      </c>
      <c r="P59" s="5">
        <f>14*O59-F59</f>
        <v>29.199999999999996</v>
      </c>
      <c r="Q59" s="5"/>
      <c r="R59" s="1"/>
      <c r="S59" s="1">
        <f t="shared" si="4"/>
        <v>14</v>
      </c>
      <c r="T59" s="1">
        <f t="shared" si="5"/>
        <v>3.5714285714285716</v>
      </c>
      <c r="U59" s="1">
        <v>1.8</v>
      </c>
      <c r="V59" s="1">
        <v>1.4</v>
      </c>
      <c r="W59" s="1">
        <v>2.2000000000000002</v>
      </c>
      <c r="X59" s="1">
        <v>2.2000000000000002</v>
      </c>
      <c r="Y59" s="1">
        <v>0.4</v>
      </c>
      <c r="Z59" s="1">
        <v>1</v>
      </c>
      <c r="AA59" s="1">
        <v>1.4</v>
      </c>
      <c r="AB59" s="1">
        <v>3</v>
      </c>
      <c r="AC59" s="1">
        <v>2.2000000000000002</v>
      </c>
      <c r="AD59" s="1">
        <v>1.4</v>
      </c>
      <c r="AE59" s="1"/>
      <c r="AF59" s="1">
        <f t="shared" si="14"/>
        <v>10.511999999999999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95</v>
      </c>
      <c r="B60" s="1" t="s">
        <v>38</v>
      </c>
      <c r="C60" s="1">
        <v>149.422</v>
      </c>
      <c r="D60" s="1">
        <v>276.38099999999997</v>
      </c>
      <c r="E60" s="1">
        <v>86.128</v>
      </c>
      <c r="F60" s="1">
        <v>307.80500000000001</v>
      </c>
      <c r="G60" s="7">
        <v>1</v>
      </c>
      <c r="H60" s="1">
        <v>45</v>
      </c>
      <c r="I60" s="1" t="s">
        <v>35</v>
      </c>
      <c r="J60" s="1">
        <v>83.5</v>
      </c>
      <c r="K60" s="1">
        <f t="shared" si="13"/>
        <v>2.6280000000000001</v>
      </c>
      <c r="L60" s="1"/>
      <c r="M60" s="1"/>
      <c r="N60" s="1"/>
      <c r="O60" s="1">
        <f t="shared" si="3"/>
        <v>17.2256</v>
      </c>
      <c r="P60" s="5"/>
      <c r="Q60" s="5"/>
      <c r="R60" s="1"/>
      <c r="S60" s="1">
        <f t="shared" si="4"/>
        <v>17.869043748838937</v>
      </c>
      <c r="T60" s="1">
        <f t="shared" si="5"/>
        <v>17.869043748838937</v>
      </c>
      <c r="U60" s="1">
        <v>27.635000000000002</v>
      </c>
      <c r="V60" s="1">
        <v>21.600200000000001</v>
      </c>
      <c r="W60" s="1">
        <v>28.097200000000001</v>
      </c>
      <c r="X60" s="1">
        <v>37.674999999999997</v>
      </c>
      <c r="Y60" s="1">
        <v>16.681799999999999</v>
      </c>
      <c r="Z60" s="1">
        <v>17.5288</v>
      </c>
      <c r="AA60" s="1">
        <v>15.4994</v>
      </c>
      <c r="AB60" s="1">
        <v>44.072200000000002</v>
      </c>
      <c r="AC60" s="1">
        <v>34.319599999999987</v>
      </c>
      <c r="AD60" s="1">
        <v>27.1282</v>
      </c>
      <c r="AE60" s="19" t="s">
        <v>65</v>
      </c>
      <c r="AF60" s="1">
        <f t="shared" si="14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5" t="s">
        <v>96</v>
      </c>
      <c r="B61" s="15" t="s">
        <v>34</v>
      </c>
      <c r="C61" s="15"/>
      <c r="D61" s="15"/>
      <c r="E61" s="15"/>
      <c r="F61" s="15"/>
      <c r="G61" s="16">
        <v>0</v>
      </c>
      <c r="H61" s="15">
        <v>60</v>
      </c>
      <c r="I61" s="15" t="s">
        <v>35</v>
      </c>
      <c r="J61" s="15"/>
      <c r="K61" s="15">
        <f t="shared" si="13"/>
        <v>0</v>
      </c>
      <c r="L61" s="15"/>
      <c r="M61" s="15"/>
      <c r="N61" s="15"/>
      <c r="O61" s="15">
        <f t="shared" si="3"/>
        <v>0</v>
      </c>
      <c r="P61" s="17"/>
      <c r="Q61" s="17"/>
      <c r="R61" s="15"/>
      <c r="S61" s="15" t="e">
        <f t="shared" si="4"/>
        <v>#DIV/0!</v>
      </c>
      <c r="T61" s="15" t="e">
        <f t="shared" si="5"/>
        <v>#DIV/0!</v>
      </c>
      <c r="U61" s="15">
        <v>0</v>
      </c>
      <c r="V61" s="15">
        <v>0</v>
      </c>
      <c r="W61" s="15">
        <v>0</v>
      </c>
      <c r="X61" s="15">
        <v>0</v>
      </c>
      <c r="Y61" s="15">
        <v>0</v>
      </c>
      <c r="Z61" s="15">
        <v>0</v>
      </c>
      <c r="AA61" s="15">
        <v>3.4</v>
      </c>
      <c r="AB61" s="15">
        <v>2.2000000000000002</v>
      </c>
      <c r="AC61" s="15">
        <v>4.4000000000000004</v>
      </c>
      <c r="AD61" s="15">
        <v>1</v>
      </c>
      <c r="AE61" s="15" t="s">
        <v>52</v>
      </c>
      <c r="AF61" s="15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97</v>
      </c>
      <c r="B62" s="1" t="s">
        <v>38</v>
      </c>
      <c r="C62" s="1">
        <v>13.743</v>
      </c>
      <c r="D62" s="1"/>
      <c r="E62" s="1">
        <v>3.0649999999999999</v>
      </c>
      <c r="F62" s="1">
        <v>10.678000000000001</v>
      </c>
      <c r="G62" s="7">
        <v>1</v>
      </c>
      <c r="H62" s="1">
        <v>60</v>
      </c>
      <c r="I62" s="1" t="s">
        <v>35</v>
      </c>
      <c r="J62" s="1">
        <v>2.6</v>
      </c>
      <c r="K62" s="1">
        <f t="shared" si="13"/>
        <v>0.46499999999999986</v>
      </c>
      <c r="L62" s="1"/>
      <c r="M62" s="1"/>
      <c r="N62" s="1"/>
      <c r="O62" s="1">
        <f t="shared" si="3"/>
        <v>0.61299999999999999</v>
      </c>
      <c r="P62" s="5"/>
      <c r="Q62" s="5"/>
      <c r="R62" s="1"/>
      <c r="S62" s="1">
        <f t="shared" si="4"/>
        <v>17.41924959216966</v>
      </c>
      <c r="T62" s="1">
        <f t="shared" si="5"/>
        <v>17.41924959216966</v>
      </c>
      <c r="U62" s="1">
        <v>0.217</v>
      </c>
      <c r="V62" s="1">
        <v>0.60499999999999998</v>
      </c>
      <c r="W62" s="1">
        <v>0.91899999999999993</v>
      </c>
      <c r="X62" s="1">
        <v>1.5309999999999999</v>
      </c>
      <c r="Y62" s="1">
        <v>0.30099999999999999</v>
      </c>
      <c r="Z62" s="1">
        <v>1.1394</v>
      </c>
      <c r="AA62" s="1">
        <v>2.0316000000000001</v>
      </c>
      <c r="AB62" s="1">
        <v>2.6920000000000002</v>
      </c>
      <c r="AC62" s="1">
        <v>2.4159999999999999</v>
      </c>
      <c r="AD62" s="1">
        <v>2.4089999999999998</v>
      </c>
      <c r="AE62" s="21" t="s">
        <v>36</v>
      </c>
      <c r="AF62" s="1">
        <f>G62*P62</f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98</v>
      </c>
      <c r="B63" s="1" t="s">
        <v>38</v>
      </c>
      <c r="C63" s="1">
        <v>63.328000000000003</v>
      </c>
      <c r="D63" s="1"/>
      <c r="E63" s="1">
        <v>12.452</v>
      </c>
      <c r="F63" s="1">
        <v>46.904000000000003</v>
      </c>
      <c r="G63" s="7">
        <v>1</v>
      </c>
      <c r="H63" s="1">
        <v>90</v>
      </c>
      <c r="I63" s="11" t="s">
        <v>99</v>
      </c>
      <c r="J63" s="1">
        <v>16</v>
      </c>
      <c r="K63" s="1">
        <f t="shared" si="13"/>
        <v>-3.548</v>
      </c>
      <c r="L63" s="1"/>
      <c r="M63" s="1"/>
      <c r="N63" s="1"/>
      <c r="O63" s="1">
        <f t="shared" si="3"/>
        <v>2.4904000000000002</v>
      </c>
      <c r="P63" s="5">
        <v>0</v>
      </c>
      <c r="Q63" s="5"/>
      <c r="R63" s="1"/>
      <c r="S63" s="1">
        <f t="shared" si="4"/>
        <v>18.833922261484098</v>
      </c>
      <c r="T63" s="1">
        <f t="shared" si="5"/>
        <v>18.833922261484098</v>
      </c>
      <c r="U63" s="1">
        <v>0.82319999999999993</v>
      </c>
      <c r="V63" s="1">
        <v>2.0488</v>
      </c>
      <c r="W63" s="1">
        <v>4.9648000000000003</v>
      </c>
      <c r="X63" s="1">
        <v>4.1128</v>
      </c>
      <c r="Y63" s="1">
        <v>8.0111999999999988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21" t="s">
        <v>36</v>
      </c>
      <c r="AF63" s="1">
        <f>G63*P63</f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5" t="s">
        <v>100</v>
      </c>
      <c r="B64" s="15" t="s">
        <v>34</v>
      </c>
      <c r="C64" s="15"/>
      <c r="D64" s="15"/>
      <c r="E64" s="15"/>
      <c r="F64" s="15"/>
      <c r="G64" s="16">
        <v>0</v>
      </c>
      <c r="H64" s="15">
        <v>30</v>
      </c>
      <c r="I64" s="15" t="s">
        <v>35</v>
      </c>
      <c r="J64" s="15"/>
      <c r="K64" s="15">
        <f t="shared" si="13"/>
        <v>0</v>
      </c>
      <c r="L64" s="15"/>
      <c r="M64" s="15"/>
      <c r="N64" s="15"/>
      <c r="O64" s="15">
        <f t="shared" si="3"/>
        <v>0</v>
      </c>
      <c r="P64" s="17"/>
      <c r="Q64" s="17"/>
      <c r="R64" s="15"/>
      <c r="S64" s="15" t="e">
        <f t="shared" si="4"/>
        <v>#DIV/0!</v>
      </c>
      <c r="T64" s="15" t="e">
        <f t="shared" si="5"/>
        <v>#DIV/0!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 t="s">
        <v>52</v>
      </c>
      <c r="AF64" s="15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5" t="s">
        <v>101</v>
      </c>
      <c r="B65" s="15" t="s">
        <v>34</v>
      </c>
      <c r="C65" s="15"/>
      <c r="D65" s="15"/>
      <c r="E65" s="15">
        <v>-3</v>
      </c>
      <c r="F65" s="15"/>
      <c r="G65" s="16">
        <v>0</v>
      </c>
      <c r="H65" s="15" t="e">
        <v>#N/A</v>
      </c>
      <c r="I65" s="15" t="s">
        <v>35</v>
      </c>
      <c r="J65" s="15">
        <v>1</v>
      </c>
      <c r="K65" s="15">
        <f t="shared" si="13"/>
        <v>-4</v>
      </c>
      <c r="L65" s="15"/>
      <c r="M65" s="15"/>
      <c r="N65" s="15"/>
      <c r="O65" s="15">
        <f t="shared" si="3"/>
        <v>-0.6</v>
      </c>
      <c r="P65" s="17"/>
      <c r="Q65" s="17"/>
      <c r="R65" s="15"/>
      <c r="S65" s="15">
        <f t="shared" si="4"/>
        <v>0</v>
      </c>
      <c r="T65" s="15">
        <f t="shared" si="5"/>
        <v>0</v>
      </c>
      <c r="U65" s="15">
        <v>-3.6</v>
      </c>
      <c r="V65" s="15">
        <v>0</v>
      </c>
      <c r="W65" s="15">
        <v>0</v>
      </c>
      <c r="X65" s="15">
        <v>0</v>
      </c>
      <c r="Y65" s="15">
        <v>3.4</v>
      </c>
      <c r="Z65" s="15">
        <v>2</v>
      </c>
      <c r="AA65" s="15">
        <v>1.6</v>
      </c>
      <c r="AB65" s="15">
        <v>1</v>
      </c>
      <c r="AC65" s="15">
        <v>2</v>
      </c>
      <c r="AD65" s="15">
        <v>0</v>
      </c>
      <c r="AE65" s="15" t="s">
        <v>102</v>
      </c>
      <c r="AF65" s="15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103</v>
      </c>
      <c r="B66" s="1" t="s">
        <v>38</v>
      </c>
      <c r="C66" s="1">
        <v>32.854999999999997</v>
      </c>
      <c r="D66" s="1">
        <v>73.742999999999995</v>
      </c>
      <c r="E66" s="1">
        <v>21.576000000000001</v>
      </c>
      <c r="F66" s="1">
        <v>81.933999999999997</v>
      </c>
      <c r="G66" s="7">
        <v>1</v>
      </c>
      <c r="H66" s="1">
        <v>45</v>
      </c>
      <c r="I66" s="1" t="s">
        <v>35</v>
      </c>
      <c r="J66" s="1">
        <v>22</v>
      </c>
      <c r="K66" s="1">
        <f t="shared" si="13"/>
        <v>-0.42399999999999949</v>
      </c>
      <c r="L66" s="1"/>
      <c r="M66" s="1"/>
      <c r="N66" s="1"/>
      <c r="O66" s="1">
        <f t="shared" si="3"/>
        <v>4.3151999999999999</v>
      </c>
      <c r="P66" s="5"/>
      <c r="Q66" s="5"/>
      <c r="R66" s="1"/>
      <c r="S66" s="1">
        <f t="shared" si="4"/>
        <v>18.987300704486465</v>
      </c>
      <c r="T66" s="1">
        <f t="shared" si="5"/>
        <v>18.987300704486465</v>
      </c>
      <c r="U66" s="1">
        <v>4.0124000000000004</v>
      </c>
      <c r="V66" s="1">
        <v>8.8285999999999998</v>
      </c>
      <c r="W66" s="1">
        <v>2.0642</v>
      </c>
      <c r="X66" s="1">
        <v>11.3604</v>
      </c>
      <c r="Y66" s="1">
        <v>4.8807999999999998</v>
      </c>
      <c r="Z66" s="1">
        <v>3.8959999999999999</v>
      </c>
      <c r="AA66" s="1">
        <v>3.3</v>
      </c>
      <c r="AB66" s="1">
        <v>8.6414000000000009</v>
      </c>
      <c r="AC66" s="1">
        <v>8.1951999999999998</v>
      </c>
      <c r="AD66" s="1">
        <v>2.601</v>
      </c>
      <c r="AE66" s="19" t="s">
        <v>65</v>
      </c>
      <c r="AF66" s="1">
        <f t="shared" ref="AF66:AF77" si="15">G66*P66</f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104</v>
      </c>
      <c r="B67" s="1" t="s">
        <v>34</v>
      </c>
      <c r="C67" s="1">
        <v>-3</v>
      </c>
      <c r="D67" s="1">
        <v>155</v>
      </c>
      <c r="E67" s="20">
        <f>9+E99</f>
        <v>15</v>
      </c>
      <c r="F67" s="20">
        <f>104+F99</f>
        <v>132</v>
      </c>
      <c r="G67" s="7">
        <v>0.41</v>
      </c>
      <c r="H67" s="1">
        <v>50</v>
      </c>
      <c r="I67" s="1" t="s">
        <v>35</v>
      </c>
      <c r="J67" s="1">
        <v>12</v>
      </c>
      <c r="K67" s="1">
        <f t="shared" si="13"/>
        <v>3</v>
      </c>
      <c r="L67" s="1"/>
      <c r="M67" s="1"/>
      <c r="N67" s="1"/>
      <c r="O67" s="1">
        <f t="shared" si="3"/>
        <v>3</v>
      </c>
      <c r="P67" s="5"/>
      <c r="Q67" s="5"/>
      <c r="R67" s="1"/>
      <c r="S67" s="1">
        <f t="shared" si="4"/>
        <v>44</v>
      </c>
      <c r="T67" s="1">
        <f t="shared" si="5"/>
        <v>44</v>
      </c>
      <c r="U67" s="1">
        <v>10.8</v>
      </c>
      <c r="V67" s="1">
        <v>12.4</v>
      </c>
      <c r="W67" s="1">
        <v>9</v>
      </c>
      <c r="X67" s="1">
        <v>8.6</v>
      </c>
      <c r="Y67" s="1">
        <v>2</v>
      </c>
      <c r="Z67" s="1">
        <v>7.6</v>
      </c>
      <c r="AA67" s="1">
        <v>6.6</v>
      </c>
      <c r="AB67" s="1">
        <v>5.8</v>
      </c>
      <c r="AC67" s="1">
        <v>5.2</v>
      </c>
      <c r="AD67" s="1">
        <v>5.2</v>
      </c>
      <c r="AE67" s="1"/>
      <c r="AF67" s="1">
        <f t="shared" si="15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105</v>
      </c>
      <c r="B68" s="1" t="s">
        <v>38</v>
      </c>
      <c r="C68" s="1">
        <v>40.61</v>
      </c>
      <c r="D68" s="1">
        <v>113.587</v>
      </c>
      <c r="E68" s="20">
        <f>27.808+E100</f>
        <v>34.055</v>
      </c>
      <c r="F68" s="20">
        <f>121.274+F100</f>
        <v>129.03</v>
      </c>
      <c r="G68" s="7">
        <v>1</v>
      </c>
      <c r="H68" s="1">
        <v>50</v>
      </c>
      <c r="I68" s="1" t="s">
        <v>35</v>
      </c>
      <c r="J68" s="1">
        <v>24</v>
      </c>
      <c r="K68" s="1">
        <f t="shared" si="13"/>
        <v>10.055</v>
      </c>
      <c r="L68" s="1"/>
      <c r="M68" s="1"/>
      <c r="N68" s="1"/>
      <c r="O68" s="1">
        <f t="shared" si="3"/>
        <v>6.8109999999999999</v>
      </c>
      <c r="P68" s="5"/>
      <c r="Q68" s="5"/>
      <c r="R68" s="1"/>
      <c r="S68" s="1">
        <f t="shared" si="4"/>
        <v>18.944354720305387</v>
      </c>
      <c r="T68" s="1">
        <f t="shared" si="5"/>
        <v>18.944354720305387</v>
      </c>
      <c r="U68" s="1">
        <v>11.242599999999999</v>
      </c>
      <c r="V68" s="1">
        <v>5.9672000000000001</v>
      </c>
      <c r="W68" s="1">
        <v>3.7751999999999999</v>
      </c>
      <c r="X68" s="1">
        <v>11.2814</v>
      </c>
      <c r="Y68" s="1">
        <v>4.8731999999999998</v>
      </c>
      <c r="Z68" s="1">
        <v>1.5788</v>
      </c>
      <c r="AA68" s="1">
        <v>2.1686000000000001</v>
      </c>
      <c r="AB68" s="1">
        <v>2.7902</v>
      </c>
      <c r="AC68" s="1">
        <v>10.2844</v>
      </c>
      <c r="AD68" s="1">
        <v>6.5091999999999999</v>
      </c>
      <c r="AE68" s="19" t="s">
        <v>65</v>
      </c>
      <c r="AF68" s="1">
        <f t="shared" si="15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106</v>
      </c>
      <c r="B69" s="1" t="s">
        <v>34</v>
      </c>
      <c r="C69" s="1"/>
      <c r="D69" s="1">
        <v>40</v>
      </c>
      <c r="E69" s="1">
        <v>6</v>
      </c>
      <c r="F69" s="1">
        <v>27</v>
      </c>
      <c r="G69" s="7">
        <v>0.35</v>
      </c>
      <c r="H69" s="1">
        <v>50</v>
      </c>
      <c r="I69" s="1" t="s">
        <v>35</v>
      </c>
      <c r="J69" s="1">
        <v>7</v>
      </c>
      <c r="K69" s="1">
        <f t="shared" ref="K69:K98" si="16">E69-J69</f>
        <v>-1</v>
      </c>
      <c r="L69" s="1"/>
      <c r="M69" s="1"/>
      <c r="N69" s="1"/>
      <c r="O69" s="1">
        <f t="shared" si="3"/>
        <v>1.2</v>
      </c>
      <c r="P69" s="5"/>
      <c r="Q69" s="5"/>
      <c r="R69" s="1"/>
      <c r="S69" s="1">
        <f t="shared" si="4"/>
        <v>22.5</v>
      </c>
      <c r="T69" s="1">
        <f t="shared" si="5"/>
        <v>22.5</v>
      </c>
      <c r="U69" s="1">
        <v>2.8</v>
      </c>
      <c r="V69" s="1">
        <v>4</v>
      </c>
      <c r="W69" s="1">
        <v>2</v>
      </c>
      <c r="X69" s="1">
        <v>3.8</v>
      </c>
      <c r="Y69" s="1">
        <v>2.2000000000000002</v>
      </c>
      <c r="Z69" s="1">
        <v>2.4</v>
      </c>
      <c r="AA69" s="1">
        <v>1.4</v>
      </c>
      <c r="AB69" s="1">
        <v>4.4000000000000004</v>
      </c>
      <c r="AC69" s="1">
        <v>5.8</v>
      </c>
      <c r="AD69" s="1">
        <v>3.8</v>
      </c>
      <c r="AE69" s="1"/>
      <c r="AF69" s="1">
        <f t="shared" si="15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107</v>
      </c>
      <c r="B70" s="1" t="s">
        <v>38</v>
      </c>
      <c r="C70" s="1">
        <v>41.243000000000002</v>
      </c>
      <c r="D70" s="1">
        <v>12.347</v>
      </c>
      <c r="E70" s="1">
        <v>19.812000000000001</v>
      </c>
      <c r="F70" s="1">
        <v>33.777999999999999</v>
      </c>
      <c r="G70" s="7">
        <v>1</v>
      </c>
      <c r="H70" s="1">
        <v>50</v>
      </c>
      <c r="I70" s="1" t="s">
        <v>35</v>
      </c>
      <c r="J70" s="1">
        <v>24</v>
      </c>
      <c r="K70" s="1">
        <f t="shared" si="16"/>
        <v>-4.1879999999999988</v>
      </c>
      <c r="L70" s="1"/>
      <c r="M70" s="1"/>
      <c r="N70" s="1"/>
      <c r="O70" s="1">
        <f t="shared" ref="O70:O101" si="17">E70/5</f>
        <v>3.9624000000000001</v>
      </c>
      <c r="P70" s="5">
        <f t="shared" ref="P70:P74" si="18">15*O70-F70</f>
        <v>25.658000000000001</v>
      </c>
      <c r="Q70" s="5"/>
      <c r="R70" s="1"/>
      <c r="S70" s="1">
        <f t="shared" ref="S70:S101" si="19">(F70+P70)/O70</f>
        <v>15</v>
      </c>
      <c r="T70" s="1">
        <f t="shared" ref="T70:T101" si="20">F70/O70</f>
        <v>8.5246315364425591</v>
      </c>
      <c r="U70" s="1">
        <v>7.4200000000000002E-2</v>
      </c>
      <c r="V70" s="1">
        <v>3.8094000000000001</v>
      </c>
      <c r="W70" s="1">
        <v>5.0819999999999999</v>
      </c>
      <c r="X70" s="1">
        <v>4.9927999999999999</v>
      </c>
      <c r="Y70" s="1">
        <v>0.31659999999999999</v>
      </c>
      <c r="Z70" s="1">
        <v>3.4211999999999998</v>
      </c>
      <c r="AA70" s="1">
        <v>3.7801999999999998</v>
      </c>
      <c r="AB70" s="1">
        <v>3.1335999999999999</v>
      </c>
      <c r="AC70" s="1">
        <v>6.5902000000000003</v>
      </c>
      <c r="AD70" s="1">
        <v>0.31040000000000001</v>
      </c>
      <c r="AE70" s="22" t="s">
        <v>65</v>
      </c>
      <c r="AF70" s="1">
        <f t="shared" si="15"/>
        <v>25.658000000000001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108</v>
      </c>
      <c r="B71" s="1" t="s">
        <v>34</v>
      </c>
      <c r="C71" s="1">
        <v>63</v>
      </c>
      <c r="D71" s="1">
        <v>12</v>
      </c>
      <c r="E71" s="1">
        <v>61</v>
      </c>
      <c r="F71" s="1">
        <v>6</v>
      </c>
      <c r="G71" s="7">
        <v>0.4</v>
      </c>
      <c r="H71" s="1">
        <v>50</v>
      </c>
      <c r="I71" s="1" t="s">
        <v>35</v>
      </c>
      <c r="J71" s="1">
        <v>68</v>
      </c>
      <c r="K71" s="1">
        <f t="shared" si="16"/>
        <v>-7</v>
      </c>
      <c r="L71" s="1"/>
      <c r="M71" s="1"/>
      <c r="N71" s="1"/>
      <c r="O71" s="1">
        <f t="shared" si="17"/>
        <v>12.2</v>
      </c>
      <c r="P71" s="5">
        <f>10*O71-F71</f>
        <v>116</v>
      </c>
      <c r="Q71" s="5"/>
      <c r="R71" s="1"/>
      <c r="S71" s="1">
        <f t="shared" si="19"/>
        <v>10</v>
      </c>
      <c r="T71" s="1">
        <f t="shared" si="20"/>
        <v>0.49180327868852464</v>
      </c>
      <c r="U71" s="1">
        <v>9.6</v>
      </c>
      <c r="V71" s="1">
        <v>12.6</v>
      </c>
      <c r="W71" s="1">
        <v>11.8</v>
      </c>
      <c r="X71" s="1">
        <v>10.199999999999999</v>
      </c>
      <c r="Y71" s="1">
        <v>5.6</v>
      </c>
      <c r="Z71" s="1">
        <v>10.4</v>
      </c>
      <c r="AA71" s="1">
        <v>10.8</v>
      </c>
      <c r="AB71" s="1">
        <v>9.4</v>
      </c>
      <c r="AC71" s="1">
        <v>10.6</v>
      </c>
      <c r="AD71" s="1">
        <v>9.1999999999999993</v>
      </c>
      <c r="AE71" s="1"/>
      <c r="AF71" s="1">
        <f t="shared" si="15"/>
        <v>46.400000000000006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109</v>
      </c>
      <c r="B72" s="1" t="s">
        <v>34</v>
      </c>
      <c r="C72" s="1">
        <v>28</v>
      </c>
      <c r="D72" s="1">
        <v>103</v>
      </c>
      <c r="E72" s="1">
        <v>31</v>
      </c>
      <c r="F72" s="1">
        <v>94</v>
      </c>
      <c r="G72" s="7">
        <v>0.41</v>
      </c>
      <c r="H72" s="1">
        <v>50</v>
      </c>
      <c r="I72" s="1" t="s">
        <v>35</v>
      </c>
      <c r="J72" s="1">
        <v>36</v>
      </c>
      <c r="K72" s="1">
        <f t="shared" si="16"/>
        <v>-5</v>
      </c>
      <c r="L72" s="1"/>
      <c r="M72" s="1"/>
      <c r="N72" s="1"/>
      <c r="O72" s="1">
        <f t="shared" si="17"/>
        <v>6.2</v>
      </c>
      <c r="P72" s="5"/>
      <c r="Q72" s="5"/>
      <c r="R72" s="1"/>
      <c r="S72" s="1">
        <f t="shared" si="19"/>
        <v>15.161290322580644</v>
      </c>
      <c r="T72" s="1">
        <f t="shared" si="20"/>
        <v>15.161290322580644</v>
      </c>
      <c r="U72" s="1">
        <v>7.8</v>
      </c>
      <c r="V72" s="1">
        <v>10.6</v>
      </c>
      <c r="W72" s="1">
        <v>4.4000000000000004</v>
      </c>
      <c r="X72" s="1">
        <v>10</v>
      </c>
      <c r="Y72" s="1">
        <v>7.6</v>
      </c>
      <c r="Z72" s="1">
        <v>6.6</v>
      </c>
      <c r="AA72" s="1">
        <v>6</v>
      </c>
      <c r="AB72" s="1">
        <v>5.4</v>
      </c>
      <c r="AC72" s="1">
        <v>8</v>
      </c>
      <c r="AD72" s="1">
        <v>5.2</v>
      </c>
      <c r="AE72" s="1"/>
      <c r="AF72" s="1">
        <f t="shared" si="15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110</v>
      </c>
      <c r="B73" s="1" t="s">
        <v>38</v>
      </c>
      <c r="C73" s="1">
        <v>21.946000000000002</v>
      </c>
      <c r="D73" s="1">
        <v>110.79</v>
      </c>
      <c r="E73" s="1">
        <v>28.175999999999998</v>
      </c>
      <c r="F73" s="1">
        <v>93.492000000000004</v>
      </c>
      <c r="G73" s="7">
        <v>1</v>
      </c>
      <c r="H73" s="1">
        <v>50</v>
      </c>
      <c r="I73" s="1" t="s">
        <v>35</v>
      </c>
      <c r="J73" s="1">
        <v>34.5</v>
      </c>
      <c r="K73" s="1">
        <f t="shared" si="16"/>
        <v>-6.3240000000000016</v>
      </c>
      <c r="L73" s="1"/>
      <c r="M73" s="1"/>
      <c r="N73" s="1"/>
      <c r="O73" s="1">
        <f t="shared" si="17"/>
        <v>5.6351999999999993</v>
      </c>
      <c r="P73" s="5"/>
      <c r="Q73" s="5"/>
      <c r="R73" s="1"/>
      <c r="S73" s="1">
        <f t="shared" si="19"/>
        <v>16.590715502555369</v>
      </c>
      <c r="T73" s="1">
        <f t="shared" si="20"/>
        <v>16.590715502555369</v>
      </c>
      <c r="U73" s="1">
        <v>8.3884000000000007</v>
      </c>
      <c r="V73" s="1">
        <v>9.9039999999999999</v>
      </c>
      <c r="W73" s="1">
        <v>6.2531999999999996</v>
      </c>
      <c r="X73" s="1">
        <v>12.892799999999999</v>
      </c>
      <c r="Y73" s="1">
        <v>6.2380000000000004</v>
      </c>
      <c r="Z73" s="1">
        <v>0.78339999999999999</v>
      </c>
      <c r="AA73" s="1">
        <v>3.4378000000000002</v>
      </c>
      <c r="AB73" s="1">
        <v>10.918200000000001</v>
      </c>
      <c r="AC73" s="1">
        <v>4.0503999999999998</v>
      </c>
      <c r="AD73" s="1">
        <v>4.0061999999999998</v>
      </c>
      <c r="AE73" s="1"/>
      <c r="AF73" s="1">
        <f t="shared" si="15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111</v>
      </c>
      <c r="B74" s="1" t="s">
        <v>34</v>
      </c>
      <c r="C74" s="1">
        <v>66</v>
      </c>
      <c r="D74" s="1">
        <v>2</v>
      </c>
      <c r="E74" s="1">
        <v>27</v>
      </c>
      <c r="F74" s="1">
        <v>36</v>
      </c>
      <c r="G74" s="7">
        <v>0.3</v>
      </c>
      <c r="H74" s="1">
        <v>50</v>
      </c>
      <c r="I74" s="1" t="s">
        <v>35</v>
      </c>
      <c r="J74" s="1">
        <v>27</v>
      </c>
      <c r="K74" s="1">
        <f t="shared" si="16"/>
        <v>0</v>
      </c>
      <c r="L74" s="1"/>
      <c r="M74" s="1"/>
      <c r="N74" s="1"/>
      <c r="O74" s="1">
        <f t="shared" si="17"/>
        <v>5.4</v>
      </c>
      <c r="P74" s="5">
        <f t="shared" si="18"/>
        <v>45</v>
      </c>
      <c r="Q74" s="5"/>
      <c r="R74" s="1"/>
      <c r="S74" s="1">
        <f t="shared" si="19"/>
        <v>14.999999999999998</v>
      </c>
      <c r="T74" s="1">
        <f t="shared" si="20"/>
        <v>6.6666666666666661</v>
      </c>
      <c r="U74" s="1">
        <v>2.6</v>
      </c>
      <c r="V74" s="1">
        <v>2.6</v>
      </c>
      <c r="W74" s="1">
        <v>3.8</v>
      </c>
      <c r="X74" s="1">
        <v>7.4</v>
      </c>
      <c r="Y74" s="1">
        <v>-0.2</v>
      </c>
      <c r="Z74" s="1">
        <v>5.4</v>
      </c>
      <c r="AA74" s="1">
        <v>7</v>
      </c>
      <c r="AB74" s="1">
        <v>2</v>
      </c>
      <c r="AC74" s="1">
        <v>6.2</v>
      </c>
      <c r="AD74" s="1">
        <v>2.8</v>
      </c>
      <c r="AE74" s="22" t="s">
        <v>65</v>
      </c>
      <c r="AF74" s="1">
        <f t="shared" si="15"/>
        <v>13.5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112</v>
      </c>
      <c r="B75" s="1" t="s">
        <v>34</v>
      </c>
      <c r="C75" s="1">
        <v>2</v>
      </c>
      <c r="D75" s="1">
        <v>30</v>
      </c>
      <c r="E75" s="1">
        <v>4</v>
      </c>
      <c r="F75" s="1">
        <v>28</v>
      </c>
      <c r="G75" s="7">
        <v>0.18</v>
      </c>
      <c r="H75" s="1">
        <v>50</v>
      </c>
      <c r="I75" s="1" t="s">
        <v>35</v>
      </c>
      <c r="J75" s="1">
        <v>5</v>
      </c>
      <c r="K75" s="1">
        <f t="shared" si="16"/>
        <v>-1</v>
      </c>
      <c r="L75" s="1"/>
      <c r="M75" s="1"/>
      <c r="N75" s="1"/>
      <c r="O75" s="1">
        <f t="shared" si="17"/>
        <v>0.8</v>
      </c>
      <c r="P75" s="5"/>
      <c r="Q75" s="5"/>
      <c r="R75" s="1"/>
      <c r="S75" s="1">
        <f t="shared" si="19"/>
        <v>35</v>
      </c>
      <c r="T75" s="1">
        <f t="shared" si="20"/>
        <v>35</v>
      </c>
      <c r="U75" s="1">
        <v>1.6</v>
      </c>
      <c r="V75" s="1">
        <v>2</v>
      </c>
      <c r="W75" s="1">
        <v>1.8</v>
      </c>
      <c r="X75" s="1">
        <v>1.8</v>
      </c>
      <c r="Y75" s="1">
        <v>1.8</v>
      </c>
      <c r="Z75" s="1">
        <v>1.4</v>
      </c>
      <c r="AA75" s="1">
        <v>1.6</v>
      </c>
      <c r="AB75" s="1">
        <v>1.2</v>
      </c>
      <c r="AC75" s="1">
        <v>4.5999999999999996</v>
      </c>
      <c r="AD75" s="1">
        <v>1.4</v>
      </c>
      <c r="AE75" s="1"/>
      <c r="AF75" s="1">
        <f t="shared" si="15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113</v>
      </c>
      <c r="B76" s="1" t="s">
        <v>38</v>
      </c>
      <c r="C76" s="1">
        <v>12.116</v>
      </c>
      <c r="D76" s="1"/>
      <c r="E76" s="1">
        <v>12.112</v>
      </c>
      <c r="F76" s="1">
        <v>4.0000000000000001E-3</v>
      </c>
      <c r="G76" s="7">
        <v>1</v>
      </c>
      <c r="H76" s="1" t="e">
        <v>#N/A</v>
      </c>
      <c r="I76" s="1" t="s">
        <v>35</v>
      </c>
      <c r="J76" s="1">
        <v>20.6</v>
      </c>
      <c r="K76" s="1">
        <f t="shared" si="16"/>
        <v>-8.4880000000000013</v>
      </c>
      <c r="L76" s="1"/>
      <c r="M76" s="1"/>
      <c r="N76" s="1"/>
      <c r="O76" s="1">
        <f t="shared" si="17"/>
        <v>2.4224000000000001</v>
      </c>
      <c r="P76" s="5">
        <f>10*O76-F76</f>
        <v>24.22</v>
      </c>
      <c r="Q76" s="5"/>
      <c r="R76" s="1"/>
      <c r="S76" s="1">
        <f t="shared" si="19"/>
        <v>10</v>
      </c>
      <c r="T76" s="1">
        <f t="shared" si="20"/>
        <v>1.6512549537648614E-3</v>
      </c>
      <c r="U76" s="1">
        <v>5.6878000000000002</v>
      </c>
      <c r="V76" s="1">
        <v>0.53380000000000005</v>
      </c>
      <c r="W76" s="1">
        <v>5.1109999999999998</v>
      </c>
      <c r="X76" s="1">
        <v>2.4054000000000002</v>
      </c>
      <c r="Y76" s="1">
        <v>0.5464</v>
      </c>
      <c r="Z76" s="1">
        <v>3.2732000000000001</v>
      </c>
      <c r="AA76" s="1">
        <v>3.9508000000000001</v>
      </c>
      <c r="AB76" s="1">
        <v>3.2846000000000002</v>
      </c>
      <c r="AC76" s="1">
        <v>4.3287999999999993</v>
      </c>
      <c r="AD76" s="1">
        <v>3.9944000000000002</v>
      </c>
      <c r="AE76" s="1"/>
      <c r="AF76" s="1">
        <f t="shared" si="15"/>
        <v>24.22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114</v>
      </c>
      <c r="B77" s="1" t="s">
        <v>34</v>
      </c>
      <c r="C77" s="1">
        <v>3</v>
      </c>
      <c r="D77" s="1">
        <v>8</v>
      </c>
      <c r="E77" s="1"/>
      <c r="F77" s="1">
        <v>8</v>
      </c>
      <c r="G77" s="7">
        <v>0.4</v>
      </c>
      <c r="H77" s="1" t="e">
        <v>#N/A</v>
      </c>
      <c r="I77" s="1" t="s">
        <v>35</v>
      </c>
      <c r="J77" s="1"/>
      <c r="K77" s="1">
        <f t="shared" si="16"/>
        <v>0</v>
      </c>
      <c r="L77" s="1"/>
      <c r="M77" s="1"/>
      <c r="N77" s="1"/>
      <c r="O77" s="1">
        <f t="shared" si="17"/>
        <v>0</v>
      </c>
      <c r="P77" s="5"/>
      <c r="Q77" s="5"/>
      <c r="R77" s="1"/>
      <c r="S77" s="1" t="e">
        <f t="shared" si="19"/>
        <v>#DIV/0!</v>
      </c>
      <c r="T77" s="1" t="e">
        <f t="shared" si="20"/>
        <v>#DIV/0!</v>
      </c>
      <c r="U77" s="1">
        <v>0.8</v>
      </c>
      <c r="V77" s="1">
        <v>0.4</v>
      </c>
      <c r="W77" s="1">
        <v>0.8</v>
      </c>
      <c r="X77" s="1">
        <v>1</v>
      </c>
      <c r="Y77" s="1">
        <v>0.4</v>
      </c>
      <c r="Z77" s="1">
        <v>1.4</v>
      </c>
      <c r="AA77" s="1">
        <v>1</v>
      </c>
      <c r="AB77" s="1">
        <v>1.2</v>
      </c>
      <c r="AC77" s="1">
        <v>1</v>
      </c>
      <c r="AD77" s="1">
        <v>1</v>
      </c>
      <c r="AE77" s="1"/>
      <c r="AF77" s="1">
        <f t="shared" si="15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5" t="s">
        <v>115</v>
      </c>
      <c r="B78" s="15" t="s">
        <v>38</v>
      </c>
      <c r="C78" s="15"/>
      <c r="D78" s="15"/>
      <c r="E78" s="15"/>
      <c r="F78" s="15"/>
      <c r="G78" s="16">
        <v>0</v>
      </c>
      <c r="H78" s="15" t="e">
        <v>#N/A</v>
      </c>
      <c r="I78" s="15" t="s">
        <v>35</v>
      </c>
      <c r="J78" s="15"/>
      <c r="K78" s="15">
        <f t="shared" si="16"/>
        <v>0</v>
      </c>
      <c r="L78" s="15"/>
      <c r="M78" s="15"/>
      <c r="N78" s="15"/>
      <c r="O78" s="15">
        <f t="shared" si="17"/>
        <v>0</v>
      </c>
      <c r="P78" s="17"/>
      <c r="Q78" s="17"/>
      <c r="R78" s="15"/>
      <c r="S78" s="15" t="e">
        <f t="shared" si="19"/>
        <v>#DIV/0!</v>
      </c>
      <c r="T78" s="15" t="e">
        <f t="shared" si="20"/>
        <v>#DIV/0!</v>
      </c>
      <c r="U78" s="15">
        <v>0</v>
      </c>
      <c r="V78" s="15">
        <v>0</v>
      </c>
      <c r="W78" s="15">
        <v>0</v>
      </c>
      <c r="X78" s="15">
        <v>0</v>
      </c>
      <c r="Y78" s="15">
        <v>-0.33839999999999998</v>
      </c>
      <c r="Z78" s="15">
        <v>0.33879999999999999</v>
      </c>
      <c r="AA78" s="15">
        <v>1.016</v>
      </c>
      <c r="AB78" s="15">
        <v>0.50519999999999998</v>
      </c>
      <c r="AC78" s="15">
        <v>1.0038</v>
      </c>
      <c r="AD78" s="15">
        <v>0.16639999999999999</v>
      </c>
      <c r="AE78" s="15" t="s">
        <v>52</v>
      </c>
      <c r="AF78" s="15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5" t="s">
        <v>116</v>
      </c>
      <c r="B79" s="15" t="s">
        <v>34</v>
      </c>
      <c r="C79" s="15"/>
      <c r="D79" s="15"/>
      <c r="E79" s="15"/>
      <c r="F79" s="15"/>
      <c r="G79" s="16">
        <v>0</v>
      </c>
      <c r="H79" s="15" t="e">
        <v>#N/A</v>
      </c>
      <c r="I79" s="15" t="s">
        <v>35</v>
      </c>
      <c r="J79" s="15"/>
      <c r="K79" s="15">
        <f t="shared" si="16"/>
        <v>0</v>
      </c>
      <c r="L79" s="15"/>
      <c r="M79" s="15"/>
      <c r="N79" s="15"/>
      <c r="O79" s="15">
        <f t="shared" si="17"/>
        <v>0</v>
      </c>
      <c r="P79" s="17"/>
      <c r="Q79" s="17"/>
      <c r="R79" s="15"/>
      <c r="S79" s="15" t="e">
        <f t="shared" si="19"/>
        <v>#DIV/0!</v>
      </c>
      <c r="T79" s="15" t="e">
        <f t="shared" si="20"/>
        <v>#DIV/0!</v>
      </c>
      <c r="U79" s="15">
        <v>0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  <c r="AA79" s="15">
        <v>0</v>
      </c>
      <c r="AB79" s="15">
        <v>0</v>
      </c>
      <c r="AC79" s="15">
        <v>0</v>
      </c>
      <c r="AD79" s="15">
        <v>0</v>
      </c>
      <c r="AE79" s="15" t="s">
        <v>52</v>
      </c>
      <c r="AF79" s="15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5" t="s">
        <v>117</v>
      </c>
      <c r="B80" s="15" t="s">
        <v>38</v>
      </c>
      <c r="C80" s="15"/>
      <c r="D80" s="15"/>
      <c r="E80" s="15"/>
      <c r="F80" s="15"/>
      <c r="G80" s="16">
        <v>0</v>
      </c>
      <c r="H80" s="15">
        <v>45</v>
      </c>
      <c r="I80" s="15" t="s">
        <v>35</v>
      </c>
      <c r="J80" s="15"/>
      <c r="K80" s="15">
        <f t="shared" si="16"/>
        <v>0</v>
      </c>
      <c r="L80" s="15"/>
      <c r="M80" s="15"/>
      <c r="N80" s="15"/>
      <c r="O80" s="15">
        <f t="shared" si="17"/>
        <v>0</v>
      </c>
      <c r="P80" s="17"/>
      <c r="Q80" s="17"/>
      <c r="R80" s="15"/>
      <c r="S80" s="15" t="e">
        <f t="shared" si="19"/>
        <v>#DIV/0!</v>
      </c>
      <c r="T80" s="15" t="e">
        <f t="shared" si="20"/>
        <v>#DIV/0!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15">
        <v>0</v>
      </c>
      <c r="AC80" s="15">
        <v>0</v>
      </c>
      <c r="AD80" s="15">
        <v>0</v>
      </c>
      <c r="AE80" s="15" t="s">
        <v>52</v>
      </c>
      <c r="AF80" s="15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5" t="s">
        <v>118</v>
      </c>
      <c r="B81" s="15" t="s">
        <v>34</v>
      </c>
      <c r="C81" s="15"/>
      <c r="D81" s="15"/>
      <c r="E81" s="15"/>
      <c r="F81" s="15"/>
      <c r="G81" s="16">
        <v>0</v>
      </c>
      <c r="H81" s="15" t="e">
        <v>#N/A</v>
      </c>
      <c r="I81" s="15" t="s">
        <v>35</v>
      </c>
      <c r="J81" s="15"/>
      <c r="K81" s="15">
        <f t="shared" si="16"/>
        <v>0</v>
      </c>
      <c r="L81" s="15"/>
      <c r="M81" s="15"/>
      <c r="N81" s="15"/>
      <c r="O81" s="15">
        <f t="shared" si="17"/>
        <v>0</v>
      </c>
      <c r="P81" s="17"/>
      <c r="Q81" s="17"/>
      <c r="R81" s="15"/>
      <c r="S81" s="15" t="e">
        <f t="shared" si="19"/>
        <v>#DIV/0!</v>
      </c>
      <c r="T81" s="15" t="e">
        <f t="shared" si="20"/>
        <v>#DIV/0!</v>
      </c>
      <c r="U81" s="15">
        <v>0</v>
      </c>
      <c r="V81" s="15">
        <v>0</v>
      </c>
      <c r="W81" s="15">
        <v>0</v>
      </c>
      <c r="X81" s="15">
        <v>0</v>
      </c>
      <c r="Y81" s="15">
        <v>0</v>
      </c>
      <c r="Z81" s="15">
        <v>0</v>
      </c>
      <c r="AA81" s="15">
        <v>0</v>
      </c>
      <c r="AB81" s="15">
        <v>0</v>
      </c>
      <c r="AC81" s="15">
        <v>0</v>
      </c>
      <c r="AD81" s="15">
        <v>0</v>
      </c>
      <c r="AE81" s="15" t="s">
        <v>52</v>
      </c>
      <c r="AF81" s="15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5" t="s">
        <v>119</v>
      </c>
      <c r="B82" s="15" t="s">
        <v>34</v>
      </c>
      <c r="C82" s="15"/>
      <c r="D82" s="15"/>
      <c r="E82" s="15"/>
      <c r="F82" s="15"/>
      <c r="G82" s="16">
        <v>0</v>
      </c>
      <c r="H82" s="15">
        <v>50</v>
      </c>
      <c r="I82" s="15" t="s">
        <v>35</v>
      </c>
      <c r="J82" s="15"/>
      <c r="K82" s="15">
        <f t="shared" si="16"/>
        <v>0</v>
      </c>
      <c r="L82" s="15"/>
      <c r="M82" s="15"/>
      <c r="N82" s="15"/>
      <c r="O82" s="15">
        <f t="shared" si="17"/>
        <v>0</v>
      </c>
      <c r="P82" s="17"/>
      <c r="Q82" s="17"/>
      <c r="R82" s="15"/>
      <c r="S82" s="15" t="e">
        <f t="shared" si="19"/>
        <v>#DIV/0!</v>
      </c>
      <c r="T82" s="15" t="e">
        <f t="shared" si="20"/>
        <v>#DIV/0!</v>
      </c>
      <c r="U82" s="15">
        <v>0</v>
      </c>
      <c r="V82" s="15">
        <v>0</v>
      </c>
      <c r="W82" s="15">
        <v>0</v>
      </c>
      <c r="X82" s="15">
        <v>0</v>
      </c>
      <c r="Y82" s="15">
        <v>0</v>
      </c>
      <c r="Z82" s="15">
        <v>0</v>
      </c>
      <c r="AA82" s="15">
        <v>0</v>
      </c>
      <c r="AB82" s="15">
        <v>0.2</v>
      </c>
      <c r="AC82" s="15">
        <v>0.2</v>
      </c>
      <c r="AD82" s="15">
        <v>0.6</v>
      </c>
      <c r="AE82" s="15" t="s">
        <v>52</v>
      </c>
      <c r="AF82" s="15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5" t="s">
        <v>120</v>
      </c>
      <c r="B83" s="15" t="s">
        <v>38</v>
      </c>
      <c r="C83" s="15"/>
      <c r="D83" s="15"/>
      <c r="E83" s="15"/>
      <c r="F83" s="15"/>
      <c r="G83" s="16">
        <v>0</v>
      </c>
      <c r="H83" s="15">
        <v>120</v>
      </c>
      <c r="I83" s="15" t="s">
        <v>35</v>
      </c>
      <c r="J83" s="15"/>
      <c r="K83" s="15">
        <f t="shared" si="16"/>
        <v>0</v>
      </c>
      <c r="L83" s="15"/>
      <c r="M83" s="15"/>
      <c r="N83" s="15"/>
      <c r="O83" s="15">
        <f t="shared" si="17"/>
        <v>0</v>
      </c>
      <c r="P83" s="17"/>
      <c r="Q83" s="17"/>
      <c r="R83" s="15"/>
      <c r="S83" s="15" t="e">
        <f t="shared" si="19"/>
        <v>#DIV/0!</v>
      </c>
      <c r="T83" s="15" t="e">
        <f t="shared" si="20"/>
        <v>#DIV/0!</v>
      </c>
      <c r="U83" s="15">
        <v>0</v>
      </c>
      <c r="V83" s="15">
        <v>0</v>
      </c>
      <c r="W83" s="15">
        <v>0</v>
      </c>
      <c r="X83" s="15">
        <v>0</v>
      </c>
      <c r="Y83" s="15">
        <v>0</v>
      </c>
      <c r="Z83" s="15">
        <v>0</v>
      </c>
      <c r="AA83" s="15">
        <v>0</v>
      </c>
      <c r="AB83" s="15">
        <v>0</v>
      </c>
      <c r="AC83" s="15">
        <v>0</v>
      </c>
      <c r="AD83" s="15">
        <v>0</v>
      </c>
      <c r="AE83" s="15" t="s">
        <v>52</v>
      </c>
      <c r="AF83" s="15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121</v>
      </c>
      <c r="B84" s="1" t="s">
        <v>34</v>
      </c>
      <c r="C84" s="1">
        <v>65</v>
      </c>
      <c r="D84" s="1">
        <v>96</v>
      </c>
      <c r="E84" s="1">
        <v>47</v>
      </c>
      <c r="F84" s="1">
        <v>109</v>
      </c>
      <c r="G84" s="7">
        <v>0.35</v>
      </c>
      <c r="H84" s="1">
        <v>50</v>
      </c>
      <c r="I84" s="1" t="s">
        <v>35</v>
      </c>
      <c r="J84" s="1">
        <v>47</v>
      </c>
      <c r="K84" s="1">
        <f t="shared" si="16"/>
        <v>0</v>
      </c>
      <c r="L84" s="1"/>
      <c r="M84" s="1"/>
      <c r="N84" s="1"/>
      <c r="O84" s="1">
        <f t="shared" si="17"/>
        <v>9.4</v>
      </c>
      <c r="P84" s="5">
        <f t="shared" ref="P84:P86" si="21">15*O84-F84</f>
        <v>32</v>
      </c>
      <c r="Q84" s="5"/>
      <c r="R84" s="1"/>
      <c r="S84" s="1">
        <f t="shared" si="19"/>
        <v>15</v>
      </c>
      <c r="T84" s="1">
        <f t="shared" si="20"/>
        <v>11.595744680851064</v>
      </c>
      <c r="U84" s="1">
        <v>10.6</v>
      </c>
      <c r="V84" s="1">
        <v>11.2</v>
      </c>
      <c r="W84" s="1">
        <v>11.4</v>
      </c>
      <c r="X84" s="1">
        <v>11.4</v>
      </c>
      <c r="Y84" s="1">
        <v>9.6</v>
      </c>
      <c r="Z84" s="1">
        <v>18</v>
      </c>
      <c r="AA84" s="1">
        <v>9.8000000000000007</v>
      </c>
      <c r="AB84" s="1">
        <v>12.2</v>
      </c>
      <c r="AC84" s="1">
        <v>12</v>
      </c>
      <c r="AD84" s="1">
        <v>5.4</v>
      </c>
      <c r="AE84" s="1"/>
      <c r="AF84" s="1">
        <f>G84*P84</f>
        <v>11.2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122</v>
      </c>
      <c r="B85" s="1" t="s">
        <v>38</v>
      </c>
      <c r="C85" s="1">
        <v>100.333</v>
      </c>
      <c r="D85" s="1">
        <v>76.900000000000006</v>
      </c>
      <c r="E85" s="1">
        <v>57.511000000000003</v>
      </c>
      <c r="F85" s="1">
        <v>116.211</v>
      </c>
      <c r="G85" s="7">
        <v>1</v>
      </c>
      <c r="H85" s="1">
        <v>50</v>
      </c>
      <c r="I85" s="1" t="s">
        <v>35</v>
      </c>
      <c r="J85" s="1">
        <v>53.2</v>
      </c>
      <c r="K85" s="1">
        <f t="shared" si="16"/>
        <v>4.3109999999999999</v>
      </c>
      <c r="L85" s="1"/>
      <c r="M85" s="1"/>
      <c r="N85" s="1"/>
      <c r="O85" s="1">
        <f t="shared" si="17"/>
        <v>11.5022</v>
      </c>
      <c r="P85" s="5">
        <f t="shared" si="21"/>
        <v>56.322000000000017</v>
      </c>
      <c r="Q85" s="5"/>
      <c r="R85" s="1"/>
      <c r="S85" s="1">
        <f t="shared" si="19"/>
        <v>15.000000000000002</v>
      </c>
      <c r="T85" s="1">
        <f t="shared" si="20"/>
        <v>10.103371528924901</v>
      </c>
      <c r="U85" s="1">
        <v>11.940799999999999</v>
      </c>
      <c r="V85" s="1">
        <v>15.6934</v>
      </c>
      <c r="W85" s="1">
        <v>16.3872</v>
      </c>
      <c r="X85" s="1">
        <v>15.0936</v>
      </c>
      <c r="Y85" s="1">
        <v>15.3438</v>
      </c>
      <c r="Z85" s="1">
        <v>15.9466</v>
      </c>
      <c r="AA85" s="1">
        <v>9.6205999999999996</v>
      </c>
      <c r="AB85" s="1">
        <v>22.992000000000001</v>
      </c>
      <c r="AC85" s="1">
        <v>13.491</v>
      </c>
      <c r="AD85" s="1">
        <v>16.3978</v>
      </c>
      <c r="AE85" s="1"/>
      <c r="AF85" s="1">
        <f>G85*P85</f>
        <v>56.322000000000017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123</v>
      </c>
      <c r="B86" s="1" t="s">
        <v>34</v>
      </c>
      <c r="C86" s="1">
        <v>75</v>
      </c>
      <c r="D86" s="1">
        <v>309</v>
      </c>
      <c r="E86" s="1">
        <v>77</v>
      </c>
      <c r="F86" s="1">
        <v>185</v>
      </c>
      <c r="G86" s="7">
        <v>0.35</v>
      </c>
      <c r="H86" s="1">
        <v>50</v>
      </c>
      <c r="I86" s="1" t="s">
        <v>35</v>
      </c>
      <c r="J86" s="1">
        <v>78</v>
      </c>
      <c r="K86" s="1">
        <f t="shared" si="16"/>
        <v>-1</v>
      </c>
      <c r="L86" s="1"/>
      <c r="M86" s="1"/>
      <c r="N86" s="1"/>
      <c r="O86" s="1">
        <f t="shared" si="17"/>
        <v>15.4</v>
      </c>
      <c r="P86" s="5">
        <f t="shared" si="21"/>
        <v>46</v>
      </c>
      <c r="Q86" s="5"/>
      <c r="R86" s="1"/>
      <c r="S86" s="1">
        <f t="shared" si="19"/>
        <v>15</v>
      </c>
      <c r="T86" s="1">
        <f t="shared" si="20"/>
        <v>12.012987012987013</v>
      </c>
      <c r="U86" s="1">
        <v>19.399999999999999</v>
      </c>
      <c r="V86" s="1">
        <v>12.4</v>
      </c>
      <c r="W86" s="1">
        <v>17.600000000000001</v>
      </c>
      <c r="X86" s="1">
        <v>13</v>
      </c>
      <c r="Y86" s="1">
        <v>0.8</v>
      </c>
      <c r="Z86" s="1">
        <v>12</v>
      </c>
      <c r="AA86" s="1">
        <v>20</v>
      </c>
      <c r="AB86" s="1">
        <v>10.6</v>
      </c>
      <c r="AC86" s="1">
        <v>8.6</v>
      </c>
      <c r="AD86" s="1">
        <v>14.2</v>
      </c>
      <c r="AE86" s="1"/>
      <c r="AF86" s="1">
        <f>G86*P86</f>
        <v>16.099999999999998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124</v>
      </c>
      <c r="B87" s="1" t="s">
        <v>34</v>
      </c>
      <c r="C87" s="1">
        <v>32</v>
      </c>
      <c r="D87" s="1">
        <v>42</v>
      </c>
      <c r="E87" s="1">
        <v>2</v>
      </c>
      <c r="F87" s="1">
        <v>70</v>
      </c>
      <c r="G87" s="7">
        <v>0.3</v>
      </c>
      <c r="H87" s="1">
        <v>45</v>
      </c>
      <c r="I87" s="1" t="s">
        <v>35</v>
      </c>
      <c r="J87" s="1">
        <v>2</v>
      </c>
      <c r="K87" s="1">
        <f t="shared" si="16"/>
        <v>0</v>
      </c>
      <c r="L87" s="1"/>
      <c r="M87" s="1"/>
      <c r="N87" s="1"/>
      <c r="O87" s="1">
        <f t="shared" si="17"/>
        <v>0.4</v>
      </c>
      <c r="P87" s="5"/>
      <c r="Q87" s="5"/>
      <c r="R87" s="1"/>
      <c r="S87" s="1">
        <f t="shared" si="19"/>
        <v>175</v>
      </c>
      <c r="T87" s="1">
        <f t="shared" si="20"/>
        <v>175</v>
      </c>
      <c r="U87" s="1">
        <v>0.8</v>
      </c>
      <c r="V87" s="1">
        <v>5.6</v>
      </c>
      <c r="W87" s="1">
        <v>4.8</v>
      </c>
      <c r="X87" s="1">
        <v>0</v>
      </c>
      <c r="Y87" s="1">
        <v>8</v>
      </c>
      <c r="Z87" s="1">
        <v>0.4</v>
      </c>
      <c r="AA87" s="1">
        <v>0</v>
      </c>
      <c r="AB87" s="1">
        <v>0</v>
      </c>
      <c r="AC87" s="1">
        <v>0</v>
      </c>
      <c r="AD87" s="1">
        <v>0</v>
      </c>
      <c r="AE87" s="22" t="s">
        <v>145</v>
      </c>
      <c r="AF87" s="1">
        <f>G87*P87</f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5" t="s">
        <v>125</v>
      </c>
      <c r="B88" s="15" t="s">
        <v>34</v>
      </c>
      <c r="C88" s="15"/>
      <c r="D88" s="15"/>
      <c r="E88" s="15"/>
      <c r="F88" s="15"/>
      <c r="G88" s="16">
        <v>0</v>
      </c>
      <c r="H88" s="15" t="e">
        <v>#N/A</v>
      </c>
      <c r="I88" s="15" t="s">
        <v>35</v>
      </c>
      <c r="J88" s="15"/>
      <c r="K88" s="15">
        <f t="shared" si="16"/>
        <v>0</v>
      </c>
      <c r="L88" s="15"/>
      <c r="M88" s="15"/>
      <c r="N88" s="15"/>
      <c r="O88" s="15">
        <f t="shared" si="17"/>
        <v>0</v>
      </c>
      <c r="P88" s="17"/>
      <c r="Q88" s="17"/>
      <c r="R88" s="15"/>
      <c r="S88" s="15" t="e">
        <f t="shared" si="19"/>
        <v>#DIV/0!</v>
      </c>
      <c r="T88" s="15" t="e">
        <f t="shared" si="20"/>
        <v>#DIV/0!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>
        <v>0</v>
      </c>
      <c r="AD88" s="15">
        <v>0</v>
      </c>
      <c r="AE88" s="15" t="s">
        <v>52</v>
      </c>
      <c r="AF88" s="15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5" t="s">
        <v>126</v>
      </c>
      <c r="B89" s="15" t="s">
        <v>34</v>
      </c>
      <c r="C89" s="15"/>
      <c r="D89" s="15"/>
      <c r="E89" s="15"/>
      <c r="F89" s="15"/>
      <c r="G89" s="16">
        <v>0</v>
      </c>
      <c r="H89" s="15" t="e">
        <v>#N/A</v>
      </c>
      <c r="I89" s="15" t="s">
        <v>35</v>
      </c>
      <c r="J89" s="15"/>
      <c r="K89" s="15">
        <f t="shared" si="16"/>
        <v>0</v>
      </c>
      <c r="L89" s="15"/>
      <c r="M89" s="15"/>
      <c r="N89" s="15"/>
      <c r="O89" s="15">
        <f t="shared" si="17"/>
        <v>0</v>
      </c>
      <c r="P89" s="17"/>
      <c r="Q89" s="17"/>
      <c r="R89" s="15"/>
      <c r="S89" s="15" t="e">
        <f t="shared" si="19"/>
        <v>#DIV/0!</v>
      </c>
      <c r="T89" s="15" t="e">
        <f t="shared" si="20"/>
        <v>#DIV/0!</v>
      </c>
      <c r="U89" s="15">
        <v>0</v>
      </c>
      <c r="V89" s="15">
        <v>0</v>
      </c>
      <c r="W89" s="15">
        <v>0</v>
      </c>
      <c r="X89" s="15">
        <v>0</v>
      </c>
      <c r="Y89" s="15">
        <v>0</v>
      </c>
      <c r="Z89" s="15">
        <v>0</v>
      </c>
      <c r="AA89" s="15">
        <v>0</v>
      </c>
      <c r="AB89" s="15">
        <v>0</v>
      </c>
      <c r="AC89" s="15">
        <v>0</v>
      </c>
      <c r="AD89" s="15">
        <v>0</v>
      </c>
      <c r="AE89" s="15" t="s">
        <v>52</v>
      </c>
      <c r="AF89" s="15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5" t="s">
        <v>127</v>
      </c>
      <c r="B90" s="15" t="s">
        <v>34</v>
      </c>
      <c r="C90" s="15"/>
      <c r="D90" s="15"/>
      <c r="E90" s="15"/>
      <c r="F90" s="15"/>
      <c r="G90" s="16">
        <v>0</v>
      </c>
      <c r="H90" s="15" t="e">
        <v>#N/A</v>
      </c>
      <c r="I90" s="15" t="s">
        <v>35</v>
      </c>
      <c r="J90" s="15"/>
      <c r="K90" s="15">
        <f t="shared" si="16"/>
        <v>0</v>
      </c>
      <c r="L90" s="15"/>
      <c r="M90" s="15"/>
      <c r="N90" s="15"/>
      <c r="O90" s="15">
        <f t="shared" si="17"/>
        <v>0</v>
      </c>
      <c r="P90" s="17"/>
      <c r="Q90" s="17"/>
      <c r="R90" s="15"/>
      <c r="S90" s="15" t="e">
        <f t="shared" si="19"/>
        <v>#DIV/0!</v>
      </c>
      <c r="T90" s="15" t="e">
        <f t="shared" si="20"/>
        <v>#DIV/0!</v>
      </c>
      <c r="U90" s="15">
        <v>0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15">
        <v>0</v>
      </c>
      <c r="AE90" s="15" t="s">
        <v>52</v>
      </c>
      <c r="AF90" s="15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5" t="s">
        <v>128</v>
      </c>
      <c r="B91" s="15" t="s">
        <v>34</v>
      </c>
      <c r="C91" s="15"/>
      <c r="D91" s="15"/>
      <c r="E91" s="15"/>
      <c r="F91" s="15"/>
      <c r="G91" s="16">
        <v>0</v>
      </c>
      <c r="H91" s="15" t="e">
        <v>#N/A</v>
      </c>
      <c r="I91" s="15" t="s">
        <v>35</v>
      </c>
      <c r="J91" s="15"/>
      <c r="K91" s="15">
        <f t="shared" si="16"/>
        <v>0</v>
      </c>
      <c r="L91" s="15"/>
      <c r="M91" s="15"/>
      <c r="N91" s="15"/>
      <c r="O91" s="15">
        <f t="shared" si="17"/>
        <v>0</v>
      </c>
      <c r="P91" s="17"/>
      <c r="Q91" s="17"/>
      <c r="R91" s="15"/>
      <c r="S91" s="15" t="e">
        <f t="shared" si="19"/>
        <v>#DIV/0!</v>
      </c>
      <c r="T91" s="15" t="e">
        <f t="shared" si="20"/>
        <v>#DIV/0!</v>
      </c>
      <c r="U91" s="15">
        <v>0</v>
      </c>
      <c r="V91" s="15">
        <v>0</v>
      </c>
      <c r="W91" s="15">
        <v>0</v>
      </c>
      <c r="X91" s="15">
        <v>0</v>
      </c>
      <c r="Y91" s="15">
        <v>0</v>
      </c>
      <c r="Z91" s="15">
        <v>0</v>
      </c>
      <c r="AA91" s="15">
        <v>0</v>
      </c>
      <c r="AB91" s="15">
        <v>0</v>
      </c>
      <c r="AC91" s="15">
        <v>0</v>
      </c>
      <c r="AD91" s="15">
        <v>0</v>
      </c>
      <c r="AE91" s="15" t="s">
        <v>52</v>
      </c>
      <c r="AF91" s="15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130</v>
      </c>
      <c r="B92" s="1" t="s">
        <v>34</v>
      </c>
      <c r="C92" s="1"/>
      <c r="D92" s="1">
        <v>24</v>
      </c>
      <c r="E92" s="1"/>
      <c r="F92" s="1">
        <v>23</v>
      </c>
      <c r="G92" s="7">
        <v>0.18</v>
      </c>
      <c r="H92" s="1">
        <v>120</v>
      </c>
      <c r="I92" s="1" t="s">
        <v>35</v>
      </c>
      <c r="J92" s="1"/>
      <c r="K92" s="1">
        <f t="shared" si="16"/>
        <v>0</v>
      </c>
      <c r="L92" s="1"/>
      <c r="M92" s="1"/>
      <c r="N92" s="1"/>
      <c r="O92" s="1">
        <f t="shared" si="17"/>
        <v>0</v>
      </c>
      <c r="P92" s="5"/>
      <c r="Q92" s="5"/>
      <c r="R92" s="1"/>
      <c r="S92" s="1" t="e">
        <f t="shared" si="19"/>
        <v>#DIV/0!</v>
      </c>
      <c r="T92" s="1" t="e">
        <f t="shared" si="20"/>
        <v>#DIV/0!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 t="s">
        <v>129</v>
      </c>
      <c r="AF92" s="1">
        <f t="shared" ref="AF92:AF98" si="22">G92*P92</f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131</v>
      </c>
      <c r="B93" s="1" t="s">
        <v>34</v>
      </c>
      <c r="C93" s="1">
        <v>12</v>
      </c>
      <c r="D93" s="1">
        <v>24</v>
      </c>
      <c r="E93" s="1">
        <v>15</v>
      </c>
      <c r="F93" s="1">
        <v>21</v>
      </c>
      <c r="G93" s="7">
        <v>0.28000000000000003</v>
      </c>
      <c r="H93" s="1">
        <v>45</v>
      </c>
      <c r="I93" s="1" t="s">
        <v>35</v>
      </c>
      <c r="J93" s="1">
        <v>17</v>
      </c>
      <c r="K93" s="1">
        <f t="shared" si="16"/>
        <v>-2</v>
      </c>
      <c r="L93" s="1"/>
      <c r="M93" s="1"/>
      <c r="N93" s="1"/>
      <c r="O93" s="1">
        <f t="shared" si="17"/>
        <v>3</v>
      </c>
      <c r="P93" s="5">
        <f t="shared" ref="P93:P96" si="23">15*O93-F93</f>
        <v>24</v>
      </c>
      <c r="Q93" s="5"/>
      <c r="R93" s="1"/>
      <c r="S93" s="1">
        <f t="shared" si="19"/>
        <v>15</v>
      </c>
      <c r="T93" s="1">
        <f t="shared" si="20"/>
        <v>7</v>
      </c>
      <c r="U93" s="1">
        <v>2</v>
      </c>
      <c r="V93" s="1">
        <v>2.8</v>
      </c>
      <c r="W93" s="1">
        <v>2.6</v>
      </c>
      <c r="X93" s="1">
        <v>3.2</v>
      </c>
      <c r="Y93" s="1">
        <v>2.6</v>
      </c>
      <c r="Z93" s="1">
        <v>3.2</v>
      </c>
      <c r="AA93" s="1">
        <v>0</v>
      </c>
      <c r="AB93" s="1">
        <v>0</v>
      </c>
      <c r="AC93" s="1">
        <v>0</v>
      </c>
      <c r="AD93" s="1">
        <v>0</v>
      </c>
      <c r="AE93" s="1" t="s">
        <v>132</v>
      </c>
      <c r="AF93" s="1">
        <f t="shared" si="22"/>
        <v>6.7200000000000006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133</v>
      </c>
      <c r="B94" s="1" t="s">
        <v>34</v>
      </c>
      <c r="C94" s="1">
        <v>116</v>
      </c>
      <c r="D94" s="1">
        <v>73</v>
      </c>
      <c r="E94" s="1">
        <v>51</v>
      </c>
      <c r="F94" s="1">
        <v>133</v>
      </c>
      <c r="G94" s="7">
        <v>0.28000000000000003</v>
      </c>
      <c r="H94" s="1">
        <v>45</v>
      </c>
      <c r="I94" s="1" t="s">
        <v>35</v>
      </c>
      <c r="J94" s="1">
        <v>52</v>
      </c>
      <c r="K94" s="1">
        <f t="shared" si="16"/>
        <v>-1</v>
      </c>
      <c r="L94" s="1"/>
      <c r="M94" s="1"/>
      <c r="N94" s="1"/>
      <c r="O94" s="1">
        <f t="shared" si="17"/>
        <v>10.199999999999999</v>
      </c>
      <c r="P94" s="5">
        <f t="shared" si="23"/>
        <v>20</v>
      </c>
      <c r="Q94" s="5"/>
      <c r="R94" s="1"/>
      <c r="S94" s="1">
        <f t="shared" si="19"/>
        <v>15.000000000000002</v>
      </c>
      <c r="T94" s="1">
        <f t="shared" si="20"/>
        <v>13.039215686274511</v>
      </c>
      <c r="U94" s="1">
        <v>12.6</v>
      </c>
      <c r="V94" s="1">
        <v>13.4</v>
      </c>
      <c r="W94" s="1">
        <v>17.2</v>
      </c>
      <c r="X94" s="1">
        <v>15.8</v>
      </c>
      <c r="Y94" s="1">
        <v>0.8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 t="s">
        <v>134</v>
      </c>
      <c r="AF94" s="1">
        <f t="shared" si="22"/>
        <v>5.6000000000000005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135</v>
      </c>
      <c r="B95" s="1" t="s">
        <v>34</v>
      </c>
      <c r="C95" s="1">
        <v>69</v>
      </c>
      <c r="D95" s="1">
        <v>8</v>
      </c>
      <c r="E95" s="1">
        <v>31</v>
      </c>
      <c r="F95" s="1">
        <v>38</v>
      </c>
      <c r="G95" s="7">
        <v>0.28000000000000003</v>
      </c>
      <c r="H95" s="1">
        <v>45</v>
      </c>
      <c r="I95" s="1" t="s">
        <v>35</v>
      </c>
      <c r="J95" s="1">
        <v>31</v>
      </c>
      <c r="K95" s="1">
        <f t="shared" si="16"/>
        <v>0</v>
      </c>
      <c r="L95" s="1"/>
      <c r="M95" s="1"/>
      <c r="N95" s="1"/>
      <c r="O95" s="1">
        <f t="shared" si="17"/>
        <v>6.2</v>
      </c>
      <c r="P95" s="5">
        <f t="shared" si="23"/>
        <v>55</v>
      </c>
      <c r="Q95" s="5"/>
      <c r="R95" s="1"/>
      <c r="S95" s="1">
        <f t="shared" si="19"/>
        <v>15</v>
      </c>
      <c r="T95" s="1">
        <f t="shared" si="20"/>
        <v>6.129032258064516</v>
      </c>
      <c r="U95" s="1">
        <v>6.6</v>
      </c>
      <c r="V95" s="1">
        <v>5</v>
      </c>
      <c r="W95" s="1">
        <v>8.6</v>
      </c>
      <c r="X95" s="1">
        <v>10</v>
      </c>
      <c r="Y95" s="1">
        <v>2.8</v>
      </c>
      <c r="Z95" s="1">
        <v>9.1999999999999993</v>
      </c>
      <c r="AA95" s="1">
        <v>0</v>
      </c>
      <c r="AB95" s="1">
        <v>0</v>
      </c>
      <c r="AC95" s="1">
        <v>0</v>
      </c>
      <c r="AD95" s="1">
        <v>0</v>
      </c>
      <c r="AE95" s="1"/>
      <c r="AF95" s="1">
        <f t="shared" si="22"/>
        <v>15.400000000000002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 t="s">
        <v>136</v>
      </c>
      <c r="B96" s="1" t="s">
        <v>34</v>
      </c>
      <c r="C96" s="1">
        <v>28</v>
      </c>
      <c r="D96" s="1">
        <v>33</v>
      </c>
      <c r="E96" s="1">
        <v>24</v>
      </c>
      <c r="F96" s="1">
        <v>28</v>
      </c>
      <c r="G96" s="7">
        <v>0.28000000000000003</v>
      </c>
      <c r="H96" s="1">
        <v>50</v>
      </c>
      <c r="I96" s="1" t="s">
        <v>35</v>
      </c>
      <c r="J96" s="1">
        <v>33</v>
      </c>
      <c r="K96" s="1">
        <f t="shared" si="16"/>
        <v>-9</v>
      </c>
      <c r="L96" s="1"/>
      <c r="M96" s="1"/>
      <c r="N96" s="1"/>
      <c r="O96" s="1">
        <f t="shared" si="17"/>
        <v>4.8</v>
      </c>
      <c r="P96" s="5">
        <f t="shared" si="23"/>
        <v>44</v>
      </c>
      <c r="Q96" s="5"/>
      <c r="R96" s="1"/>
      <c r="S96" s="1">
        <f t="shared" si="19"/>
        <v>15</v>
      </c>
      <c r="T96" s="1">
        <f t="shared" si="20"/>
        <v>5.8333333333333339</v>
      </c>
      <c r="U96" s="1">
        <v>2.4</v>
      </c>
      <c r="V96" s="1">
        <v>4.4000000000000004</v>
      </c>
      <c r="W96" s="1">
        <v>2.6</v>
      </c>
      <c r="X96" s="1">
        <v>4.4000000000000004</v>
      </c>
      <c r="Y96" s="1">
        <v>6</v>
      </c>
      <c r="Z96" s="1">
        <v>6</v>
      </c>
      <c r="AA96" s="1">
        <v>2.2000000000000002</v>
      </c>
      <c r="AB96" s="1">
        <v>0</v>
      </c>
      <c r="AC96" s="1">
        <v>0</v>
      </c>
      <c r="AD96" s="1">
        <v>0</v>
      </c>
      <c r="AE96" s="1"/>
      <c r="AF96" s="1">
        <f t="shared" si="22"/>
        <v>12.32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 t="s">
        <v>137</v>
      </c>
      <c r="B97" s="1" t="s">
        <v>34</v>
      </c>
      <c r="C97" s="1">
        <v>7</v>
      </c>
      <c r="D97" s="1">
        <v>20</v>
      </c>
      <c r="E97" s="1">
        <v>6</v>
      </c>
      <c r="F97" s="1">
        <v>15</v>
      </c>
      <c r="G97" s="7">
        <v>0.33</v>
      </c>
      <c r="H97" s="1">
        <v>45</v>
      </c>
      <c r="I97" s="1" t="s">
        <v>35</v>
      </c>
      <c r="J97" s="1">
        <v>6</v>
      </c>
      <c r="K97" s="1">
        <f t="shared" si="16"/>
        <v>0</v>
      </c>
      <c r="L97" s="1"/>
      <c r="M97" s="1"/>
      <c r="N97" s="1"/>
      <c r="O97" s="1">
        <f t="shared" si="17"/>
        <v>1.2</v>
      </c>
      <c r="P97" s="5">
        <v>8</v>
      </c>
      <c r="Q97" s="5"/>
      <c r="R97" s="1"/>
      <c r="S97" s="1">
        <f t="shared" si="19"/>
        <v>19.166666666666668</v>
      </c>
      <c r="T97" s="1">
        <f t="shared" si="20"/>
        <v>12.5</v>
      </c>
      <c r="U97" s="1">
        <v>0</v>
      </c>
      <c r="V97" s="1">
        <v>1.8</v>
      </c>
      <c r="W97" s="1">
        <v>1.6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0" t="s">
        <v>146</v>
      </c>
      <c r="AF97" s="1">
        <f t="shared" si="22"/>
        <v>2.64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 t="s">
        <v>138</v>
      </c>
      <c r="B98" s="1" t="s">
        <v>34</v>
      </c>
      <c r="C98" s="1"/>
      <c r="D98" s="1">
        <v>98</v>
      </c>
      <c r="E98" s="1">
        <v>4</v>
      </c>
      <c r="F98" s="1">
        <v>94</v>
      </c>
      <c r="G98" s="7">
        <v>0.3</v>
      </c>
      <c r="H98" s="1" t="e">
        <v>#N/A</v>
      </c>
      <c r="I98" s="1" t="s">
        <v>35</v>
      </c>
      <c r="J98" s="1"/>
      <c r="K98" s="1">
        <f t="shared" si="16"/>
        <v>4</v>
      </c>
      <c r="L98" s="1"/>
      <c r="M98" s="1"/>
      <c r="N98" s="1"/>
      <c r="O98" s="1">
        <f t="shared" si="17"/>
        <v>0.8</v>
      </c>
      <c r="P98" s="5"/>
      <c r="Q98" s="5"/>
      <c r="R98" s="1"/>
      <c r="S98" s="1">
        <f t="shared" si="19"/>
        <v>117.5</v>
      </c>
      <c r="T98" s="1">
        <f t="shared" si="20"/>
        <v>117.5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 t="s">
        <v>129</v>
      </c>
      <c r="AF98" s="1">
        <f t="shared" si="22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8" t="s">
        <v>139</v>
      </c>
      <c r="B99" s="15" t="s">
        <v>34</v>
      </c>
      <c r="C99" s="15">
        <v>17</v>
      </c>
      <c r="D99" s="15">
        <v>29</v>
      </c>
      <c r="E99" s="20">
        <v>6</v>
      </c>
      <c r="F99" s="20">
        <v>28</v>
      </c>
      <c r="G99" s="16">
        <v>0</v>
      </c>
      <c r="H99" s="15" t="e">
        <v>#N/A</v>
      </c>
      <c r="I99" s="15" t="s">
        <v>140</v>
      </c>
      <c r="J99" s="15">
        <v>6</v>
      </c>
      <c r="K99" s="15">
        <f t="shared" ref="K99:K101" si="24">E99-J99</f>
        <v>0</v>
      </c>
      <c r="L99" s="15"/>
      <c r="M99" s="15"/>
      <c r="N99" s="15"/>
      <c r="O99" s="15">
        <f t="shared" si="17"/>
        <v>1.2</v>
      </c>
      <c r="P99" s="17"/>
      <c r="Q99" s="17"/>
      <c r="R99" s="15"/>
      <c r="S99" s="15">
        <f t="shared" si="19"/>
        <v>23.333333333333336</v>
      </c>
      <c r="T99" s="15">
        <f t="shared" si="20"/>
        <v>23.333333333333336</v>
      </c>
      <c r="U99" s="15">
        <v>1.4</v>
      </c>
      <c r="V99" s="15">
        <v>2.8</v>
      </c>
      <c r="W99" s="15">
        <v>5.8</v>
      </c>
      <c r="X99" s="15">
        <v>2.2000000000000002</v>
      </c>
      <c r="Y99" s="15">
        <v>0.6</v>
      </c>
      <c r="Z99" s="15">
        <v>0</v>
      </c>
      <c r="AA99" s="15">
        <v>0</v>
      </c>
      <c r="AB99" s="15">
        <v>0</v>
      </c>
      <c r="AC99" s="15">
        <v>0</v>
      </c>
      <c r="AD99" s="15">
        <v>0</v>
      </c>
      <c r="AE99" s="15"/>
      <c r="AF99" s="15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5" t="s">
        <v>141</v>
      </c>
      <c r="B100" s="15" t="s">
        <v>38</v>
      </c>
      <c r="C100" s="15">
        <v>14.003</v>
      </c>
      <c r="D100" s="15"/>
      <c r="E100" s="20">
        <v>6.2469999999999999</v>
      </c>
      <c r="F100" s="20">
        <v>7.7560000000000002</v>
      </c>
      <c r="G100" s="16">
        <v>0</v>
      </c>
      <c r="H100" s="15" t="e">
        <v>#N/A</v>
      </c>
      <c r="I100" s="15" t="s">
        <v>140</v>
      </c>
      <c r="J100" s="15">
        <v>6</v>
      </c>
      <c r="K100" s="15">
        <f t="shared" si="24"/>
        <v>0.24699999999999989</v>
      </c>
      <c r="L100" s="15"/>
      <c r="M100" s="15"/>
      <c r="N100" s="15"/>
      <c r="O100" s="15">
        <f t="shared" si="17"/>
        <v>1.2494000000000001</v>
      </c>
      <c r="P100" s="17"/>
      <c r="Q100" s="17"/>
      <c r="R100" s="15"/>
      <c r="S100" s="15">
        <f t="shared" si="19"/>
        <v>6.2077797342724503</v>
      </c>
      <c r="T100" s="15">
        <f t="shared" si="20"/>
        <v>6.2077797342724503</v>
      </c>
      <c r="U100" s="15">
        <v>1.2607999999999999</v>
      </c>
      <c r="V100" s="15">
        <v>1.2672000000000001</v>
      </c>
      <c r="W100" s="15">
        <v>0</v>
      </c>
      <c r="X100" s="15">
        <v>5.1543999999999999</v>
      </c>
      <c r="Y100" s="15">
        <v>3.0251999999999999</v>
      </c>
      <c r="Z100" s="15">
        <v>0</v>
      </c>
      <c r="AA100" s="15">
        <v>0</v>
      </c>
      <c r="AB100" s="15">
        <v>0</v>
      </c>
      <c r="AC100" s="15">
        <v>0</v>
      </c>
      <c r="AD100" s="15">
        <v>0</v>
      </c>
      <c r="AE100" s="15"/>
      <c r="AF100" s="15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2" t="s">
        <v>142</v>
      </c>
      <c r="B101" s="12" t="s">
        <v>34</v>
      </c>
      <c r="C101" s="12"/>
      <c r="D101" s="12">
        <v>7</v>
      </c>
      <c r="E101" s="12"/>
      <c r="F101" s="12">
        <v>7</v>
      </c>
      <c r="G101" s="13">
        <v>0</v>
      </c>
      <c r="H101" s="12" t="e">
        <v>#N/A</v>
      </c>
      <c r="I101" s="12" t="s">
        <v>63</v>
      </c>
      <c r="J101" s="12"/>
      <c r="K101" s="12">
        <f t="shared" si="24"/>
        <v>0</v>
      </c>
      <c r="L101" s="12"/>
      <c r="M101" s="12"/>
      <c r="N101" s="12"/>
      <c r="O101" s="12">
        <f t="shared" si="17"/>
        <v>0</v>
      </c>
      <c r="P101" s="14"/>
      <c r="Q101" s="14"/>
      <c r="R101" s="12"/>
      <c r="S101" s="12" t="e">
        <f t="shared" si="19"/>
        <v>#DIV/0!</v>
      </c>
      <c r="T101" s="12" t="e">
        <f t="shared" si="20"/>
        <v>#DIV/0!</v>
      </c>
      <c r="U101" s="12">
        <v>0</v>
      </c>
      <c r="V101" s="12">
        <v>0</v>
      </c>
      <c r="W101" s="12">
        <v>0</v>
      </c>
      <c r="X101" s="12">
        <v>0</v>
      </c>
      <c r="Y101" s="12">
        <v>0</v>
      </c>
      <c r="Z101" s="12">
        <v>0</v>
      </c>
      <c r="AA101" s="12">
        <v>0</v>
      </c>
      <c r="AB101" s="12">
        <v>0</v>
      </c>
      <c r="AC101" s="12">
        <v>0</v>
      </c>
      <c r="AD101" s="12">
        <v>0</v>
      </c>
      <c r="AE101" s="12"/>
      <c r="AF101" s="12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</sheetData>
  <autoFilter ref="A3:AF101" xr:uid="{131C5DEE-32F7-4FFF-97EA-DA32679943D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2025-06-09T12:42:53Z</dcterms:created>
  <dcterms:modified xsi:type="dcterms:W3CDTF">2025-06-10T11:06:22Z</dcterms:modified>
</cp:coreProperties>
</file>