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EF9B886-7436-476B-96B1-05E1E8906D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8" i="1"/>
  <c r="X97" i="1"/>
  <c r="BO96" i="1"/>
  <c r="BM96" i="1"/>
  <c r="Y96" i="1"/>
  <c r="Y98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500" i="1" s="1"/>
  <c r="BN27" i="1"/>
  <c r="Z27" i="1"/>
  <c r="Z32" i="1" s="1"/>
  <c r="BP31" i="1"/>
  <c r="BN31" i="1"/>
  <c r="Z31" i="1"/>
  <c r="Y33" i="1"/>
  <c r="BP74" i="1"/>
  <c r="BN74" i="1"/>
  <c r="Z74" i="1"/>
  <c r="Z78" i="1" s="1"/>
  <c r="BP82" i="1"/>
  <c r="BN82" i="1"/>
  <c r="Z82" i="1"/>
  <c r="Z83" i="1" s="1"/>
  <c r="Y84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BP150" i="1"/>
  <c r="BN150" i="1"/>
  <c r="Z150" i="1"/>
  <c r="I508" i="1"/>
  <c r="Y157" i="1"/>
  <c r="BP156" i="1"/>
  <c r="BN156" i="1"/>
  <c r="Z156" i="1"/>
  <c r="Z157" i="1" s="1"/>
  <c r="Y158" i="1"/>
  <c r="BP164" i="1"/>
  <c r="BN164" i="1"/>
  <c r="Z164" i="1"/>
  <c r="BP168" i="1"/>
  <c r="BN168" i="1"/>
  <c r="Z168" i="1"/>
  <c r="Y175" i="1"/>
  <c r="BP172" i="1"/>
  <c r="BN172" i="1"/>
  <c r="Z172" i="1"/>
  <c r="BP189" i="1"/>
  <c r="BN189" i="1"/>
  <c r="Z189" i="1"/>
  <c r="Z190" i="1" s="1"/>
  <c r="Y191" i="1"/>
  <c r="BP197" i="1"/>
  <c r="BN197" i="1"/>
  <c r="Z197" i="1"/>
  <c r="BP205" i="1"/>
  <c r="BN205" i="1"/>
  <c r="Z205" i="1"/>
  <c r="Z213" i="1" s="1"/>
  <c r="BP217" i="1"/>
  <c r="BN217" i="1"/>
  <c r="Z217" i="1"/>
  <c r="Z218" i="1" s="1"/>
  <c r="K508" i="1"/>
  <c r="Y231" i="1"/>
  <c r="BP222" i="1"/>
  <c r="BN222" i="1"/>
  <c r="Z222" i="1"/>
  <c r="BP244" i="1"/>
  <c r="BN244" i="1"/>
  <c r="Z244" i="1"/>
  <c r="Y36" i="1"/>
  <c r="BP35" i="1"/>
  <c r="BN35" i="1"/>
  <c r="Z35" i="1"/>
  <c r="Z36" i="1" s="1"/>
  <c r="C508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Y78" i="1"/>
  <c r="E508" i="1"/>
  <c r="Y90" i="1"/>
  <c r="BP87" i="1"/>
  <c r="BN87" i="1"/>
  <c r="Z87" i="1"/>
  <c r="BP96" i="1"/>
  <c r="BN96" i="1"/>
  <c r="Z96" i="1"/>
  <c r="F508" i="1"/>
  <c r="Y106" i="1"/>
  <c r="BP101" i="1"/>
  <c r="BN101" i="1"/>
  <c r="Z101" i="1"/>
  <c r="Z111" i="1"/>
  <c r="Y152" i="1"/>
  <c r="Y169" i="1"/>
  <c r="BP160" i="1"/>
  <c r="BN160" i="1"/>
  <c r="Z160" i="1"/>
  <c r="Y170" i="1"/>
  <c r="Y202" i="1"/>
  <c r="BP193" i="1"/>
  <c r="BN193" i="1"/>
  <c r="Z193" i="1"/>
  <c r="Y201" i="1"/>
  <c r="BP209" i="1"/>
  <c r="BN209" i="1"/>
  <c r="Z209" i="1"/>
  <c r="Y213" i="1"/>
  <c r="Y219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53" i="1"/>
  <c r="BN253" i="1"/>
  <c r="Z253" i="1"/>
  <c r="BP262" i="1"/>
  <c r="BN262" i="1"/>
  <c r="Z262" i="1"/>
  <c r="Y264" i="1"/>
  <c r="O508" i="1"/>
  <c r="Y270" i="1"/>
  <c r="BP267" i="1"/>
  <c r="BN267" i="1"/>
  <c r="Z267" i="1"/>
  <c r="Y271" i="1"/>
  <c r="X498" i="1"/>
  <c r="Y32" i="1"/>
  <c r="Y502" i="1" s="1"/>
  <c r="BP29" i="1"/>
  <c r="BN29" i="1"/>
  <c r="Y499" i="1" s="1"/>
  <c r="Y501" i="1" s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Z70" i="1"/>
  <c r="BP68" i="1"/>
  <c r="BN68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BP251" i="1"/>
  <c r="BN251" i="1"/>
  <c r="Z251" i="1"/>
  <c r="Z255" i="1" s="1"/>
  <c r="L508" i="1"/>
  <c r="Y255" i="1"/>
  <c r="BP261" i="1"/>
  <c r="BN261" i="1"/>
  <c r="Z261" i="1"/>
  <c r="Z263" i="1" s="1"/>
  <c r="BP269" i="1"/>
  <c r="BN269" i="1"/>
  <c r="Z269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Z312" i="1" s="1"/>
  <c r="Y319" i="1"/>
  <c r="Y318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08" i="1"/>
  <c r="Y350" i="1"/>
  <c r="BP343" i="1"/>
  <c r="BN343" i="1"/>
  <c r="Z343" i="1"/>
  <c r="BP347" i="1"/>
  <c r="BN347" i="1"/>
  <c r="Z347" i="1"/>
  <c r="Y355" i="1"/>
  <c r="BP359" i="1"/>
  <c r="BN359" i="1"/>
  <c r="Z359" i="1"/>
  <c r="Z360" i="1" s="1"/>
  <c r="Y361" i="1"/>
  <c r="Z371" i="1"/>
  <c r="BP369" i="1"/>
  <c r="BN369" i="1"/>
  <c r="Z369" i="1"/>
  <c r="Y380" i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Y448" i="1"/>
  <c r="BP452" i="1"/>
  <c r="BN452" i="1"/>
  <c r="Z452" i="1"/>
  <c r="Y456" i="1"/>
  <c r="Z462" i="1"/>
  <c r="BP460" i="1"/>
  <c r="BN460" i="1"/>
  <c r="Z460" i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X501" i="1" l="1"/>
  <c r="Z441" i="1"/>
  <c r="Z338" i="1"/>
  <c r="Z294" i="1"/>
  <c r="Z201" i="1"/>
  <c r="Z44" i="1"/>
  <c r="Z503" i="1" s="1"/>
  <c r="Z231" i="1"/>
  <c r="Z145" i="1"/>
  <c r="Z456" i="1"/>
  <c r="Z350" i="1"/>
  <c r="Y498" i="1"/>
  <c r="Z477" i="1"/>
  <c r="Z398" i="1"/>
  <c r="Z58" i="1"/>
  <c r="Z270" i="1"/>
  <c r="Z169" i="1"/>
  <c r="Z105" i="1"/>
  <c r="Z90" i="1"/>
  <c r="Z175" i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<sst xmlns="http://schemas.openxmlformats.org/spreadsheetml/2006/main" count="2179" uniqueCount="793">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</sst>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4</v>
      </c>
      <c r="Y42" s="544">
        <f>IFERROR(IF(X42="",0,CEILING((X42/$H42),1)*$H42),"")</f>
        <v>4</v>
      </c>
      <c r="Z42" s="36">
        <f>IFERROR(IF(Y42=0,"",ROUNDUP(Y42/H42,0)*0.00902),"")</f>
        <v>9.0200000000000002E-3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4.21</v>
      </c>
      <c r="BN42" s="64">
        <f>IFERROR(Y42*I42/H42,"0")</f>
        <v>4.21</v>
      </c>
      <c r="BO42" s="64">
        <f>IFERROR(1/J42*(X42/H42),"0")</f>
        <v>7.575757575757576E-3</v>
      </c>
      <c r="BP42" s="64">
        <f>IFERROR(1/J42*(Y42/H42),"0")</f>
        <v>7.575757575757576E-3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1</v>
      </c>
      <c r="Y44" s="545">
        <f>IFERROR(Y41/H41,"0")+IFERROR(Y42/H42,"0")+IFERROR(Y43/H43,"0")</f>
        <v>1</v>
      </c>
      <c r="Z44" s="545">
        <f>IFERROR(IF(Z41="",0,Z41),"0")+IFERROR(IF(Z42="",0,Z42),"0")+IFERROR(IF(Z43="",0,Z43),"0")</f>
        <v>9.0200000000000002E-3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4</v>
      </c>
      <c r="Y45" s="545">
        <f>IFERROR(SUM(Y41:Y43),"0")</f>
        <v>4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9.2592592592592595</v>
      </c>
      <c r="Y58" s="545">
        <f>IFERROR(Y52/H52,"0")+IFERROR(Y53/H53,"0")+IFERROR(Y54/H54,"0")+IFERROR(Y55/H55,"0")+IFERROR(Y56/H56,"0")+IFERROR(Y57/H57,"0")</f>
        <v>10</v>
      </c>
      <c r="Z58" s="545">
        <f>IFERROR(IF(Z52="",0,Z52),"0")+IFERROR(IF(Z53="",0,Z53),"0")+IFERROR(IF(Z54="",0,Z54),"0")+IFERROR(IF(Z55="",0,Z55),"0")+IFERROR(IF(Z56="",0,Z56),"0")+IFERROR(IF(Z57="",0,Z57),"0")</f>
        <v>0.1898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100</v>
      </c>
      <c r="Y59" s="545">
        <f>IFERROR(SUM(Y52:Y57),"0")</f>
        <v>108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70</v>
      </c>
      <c r="Y61" s="54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6.481481481481481</v>
      </c>
      <c r="Y64" s="545">
        <f>IFERROR(Y61/H61,"0")+IFERROR(Y62/H62,"0")+IFERROR(Y63/H63,"0")</f>
        <v>7</v>
      </c>
      <c r="Z64" s="545">
        <f>IFERROR(IF(Z61="",0,Z61),"0")+IFERROR(IF(Z62="",0,Z62),"0")+IFERROR(IF(Z63="",0,Z63),"0")</f>
        <v>0.13286000000000001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70</v>
      </c>
      <c r="Y65" s="545">
        <f>IFERROR(SUM(Y61:Y63),"0")</f>
        <v>75.600000000000009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50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4.6296296296296298</v>
      </c>
      <c r="Y90" s="545">
        <f>IFERROR(Y87/H87,"0")+IFERROR(Y88/H88,"0")+IFERROR(Y89/H89,"0")</f>
        <v>5</v>
      </c>
      <c r="Z90" s="545">
        <f>IFERROR(IF(Z87="",0,Z87),"0")+IFERROR(IF(Z88="",0,Z88),"0")+IFERROR(IF(Z89="",0,Z89),"0")</f>
        <v>9.4899999999999998E-2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50</v>
      </c>
      <c r="Y91" s="545">
        <f>IFERROR(SUM(Y87:Y89),"0")</f>
        <v>54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60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7.4074074074074074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0.15184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60</v>
      </c>
      <c r="Y98" s="545">
        <f>IFERROR(SUM(Y93:Y96),"0")</f>
        <v>64.8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100</v>
      </c>
      <c r="Y114" s="544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12.345679012345679</v>
      </c>
      <c r="Y118" s="545">
        <f>IFERROR(Y114/H114,"0")+IFERROR(Y115/H115,"0")+IFERROR(Y116/H116,"0")+IFERROR(Y117/H117,"0")</f>
        <v>13</v>
      </c>
      <c r="Z118" s="545">
        <f>IFERROR(IF(Z114="",0,Z114),"0")+IFERROR(IF(Z115="",0,Z115),"0")+IFERROR(IF(Z116="",0,Z116),"0")+IFERROR(IF(Z117="",0,Z117),"0")</f>
        <v>0.24674000000000001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100</v>
      </c>
      <c r="Y119" s="545">
        <f>IFERROR(SUM(Y114:Y117),"0")</f>
        <v>105.3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0</v>
      </c>
      <c r="Y213" s="545">
        <f>IFERROR(Y204/H204,"0")+IFERROR(Y205/H205,"0")+IFERROR(Y206/H206,"0")+IFERROR(Y207/H207,"0")+IFERROR(Y208/H208,"0")+IFERROR(Y209/H209,"0")+IFERROR(Y210/H210,"0")+IFERROR(Y211/H211,"0")+IFERROR(Y212/H212,"0")</f>
        <v>0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0</v>
      </c>
      <c r="Y214" s="545">
        <f>IFERROR(SUM(Y204:Y212),"0")</f>
        <v>0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150</v>
      </c>
      <c r="Y291" s="544">
        <f t="shared" si="33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156.04166666666666</v>
      </c>
      <c r="BN291" s="64">
        <f t="shared" si="35"/>
        <v>157.29000000000002</v>
      </c>
      <c r="BO291" s="64">
        <f t="shared" si="36"/>
        <v>0.21701388888888887</v>
      </c>
      <c r="BP291" s="64">
        <f t="shared" si="37"/>
        <v>0.21875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13.888888888888888</v>
      </c>
      <c r="Y294" s="545">
        <f>IFERROR(Y288/H288,"0")+IFERROR(Y289/H289,"0")+IFERROR(Y290/H290,"0")+IFERROR(Y291/H291,"0")+IFERROR(Y292/H292,"0")+IFERROR(Y293/H293,"0")</f>
        <v>14</v>
      </c>
      <c r="Z294" s="545">
        <f>IFERROR(IF(Z288="",0,Z288),"0")+IFERROR(IF(Z289="",0,Z289),"0")+IFERROR(IF(Z290="",0,Z290),"0")+IFERROR(IF(Z291="",0,Z291),"0")+IFERROR(IF(Z292="",0,Z292),"0")+IFERROR(IF(Z293="",0,Z293),"0")</f>
        <v>0.26572000000000001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150</v>
      </c>
      <c r="Y295" s="545">
        <f>IFERROR(SUM(Y288:Y293),"0")</f>
        <v>151.20000000000002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20</v>
      </c>
      <c r="Y297" s="544">
        <f t="shared" ref="Y297:Y303" si="38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21.285714285714281</v>
      </c>
      <c r="BN297" s="64">
        <f t="shared" ref="BN297:BN303" si="40">IFERROR(Y297*I297/H297,"0")</f>
        <v>22.349999999999998</v>
      </c>
      <c r="BO297" s="64">
        <f t="shared" ref="BO297:BO303" si="41">IFERROR(1/J297*(X297/H297),"0")</f>
        <v>3.6075036075036072E-2</v>
      </c>
      <c r="BP297" s="64">
        <f t="shared" ref="BP297:BP303" si="42">IFERROR(1/J297*(Y297/H297),"0")</f>
        <v>3.787878787878788E-2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450</v>
      </c>
      <c r="Y298" s="544">
        <f t="shared" si="38"/>
        <v>453.6</v>
      </c>
      <c r="Z298" s="36">
        <f>IFERROR(IF(Y298=0,"",ROUNDUP(Y298/H298,0)*0.00902),"")</f>
        <v>0.97416000000000003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478.92857142857139</v>
      </c>
      <c r="BN298" s="64">
        <f t="shared" si="40"/>
        <v>482.76</v>
      </c>
      <c r="BO298" s="64">
        <f t="shared" si="41"/>
        <v>0.81168831168831168</v>
      </c>
      <c r="BP298" s="64">
        <f t="shared" si="42"/>
        <v>0.81818181818181823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111.9047619047619</v>
      </c>
      <c r="Y304" s="545">
        <f>IFERROR(Y297/H297,"0")+IFERROR(Y298/H298,"0")+IFERROR(Y299/H299,"0")+IFERROR(Y300/H300,"0")+IFERROR(Y301/H301,"0")+IFERROR(Y302/H302,"0")+IFERROR(Y303/H303,"0")</f>
        <v>113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1.0192600000000001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470</v>
      </c>
      <c r="Y305" s="545">
        <f>IFERROR(SUM(Y297:Y303),"0")</f>
        <v>474.6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1500</v>
      </c>
      <c r="Y307" s="544">
        <f>IFERROR(IF(X307="",0,CEILING((X307/$H307),1)*$H307),"")</f>
        <v>1505.3999999999999</v>
      </c>
      <c r="Z307" s="36">
        <f>IFERROR(IF(Y307=0,"",ROUNDUP(Y307/H307,0)*0.01898),"")</f>
        <v>3.6631400000000003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1598.6538461538464</v>
      </c>
      <c r="BN307" s="64">
        <f>IFERROR(Y307*I307/H307,"0")</f>
        <v>1604.4090000000001</v>
      </c>
      <c r="BO307" s="64">
        <f>IFERROR(1/J307*(X307/H307),"0")</f>
        <v>3.0048076923076925</v>
      </c>
      <c r="BP307" s="64">
        <f>IFERROR(1/J307*(Y307/H307),"0")</f>
        <v>3.015625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192.30769230769232</v>
      </c>
      <c r="Y312" s="545">
        <f>IFERROR(Y307/H307,"0")+IFERROR(Y308/H308,"0")+IFERROR(Y309/H309,"0")+IFERROR(Y310/H310,"0")+IFERROR(Y311/H311,"0")</f>
        <v>193</v>
      </c>
      <c r="Z312" s="545">
        <f>IFERROR(IF(Z307="",0,Z307),"0")+IFERROR(IF(Z308="",0,Z308),"0")+IFERROR(IF(Z309="",0,Z309),"0")+IFERROR(IF(Z310="",0,Z310),"0")+IFERROR(IF(Z311="",0,Z311),"0")</f>
        <v>3.6631400000000003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1500</v>
      </c>
      <c r="Y313" s="545">
        <f>IFERROR(SUM(Y307:Y311),"0")</f>
        <v>1505.3999999999999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3</v>
      </c>
      <c r="Y321" s="544">
        <f>IFERROR(IF(X321="",0,CEILING((X321/$H321),1)*$H321),"")</f>
        <v>3.04</v>
      </c>
      <c r="Z321" s="36">
        <f>IFERROR(IF(Y321=0,"",ROUNDUP(Y321/H321,0)*0.00902),"")</f>
        <v>9.0200000000000002E-3</v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3.2861842105263159</v>
      </c>
      <c r="BN321" s="64">
        <f>IFERROR(Y321*I321/H321,"0")</f>
        <v>3.33</v>
      </c>
      <c r="BO321" s="64">
        <f>IFERROR(1/J321*(X321/H321),"0")</f>
        <v>7.4760765550239234E-3</v>
      </c>
      <c r="BP321" s="64">
        <f>IFERROR(1/J321*(Y321/H321),"0")</f>
        <v>7.575757575757576E-3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0.98684210526315785</v>
      </c>
      <c r="Y325" s="545">
        <f>IFERROR(Y321/H321,"0")+IFERROR(Y322/H322,"0")+IFERROR(Y323/H323,"0")+IFERROR(Y324/H324,"0")</f>
        <v>1</v>
      </c>
      <c r="Z325" s="545">
        <f>IFERROR(IF(Z321="",0,Z321),"0")+IFERROR(IF(Z322="",0,Z322),"0")+IFERROR(IF(Z323="",0,Z323),"0")+IFERROR(IF(Z324="",0,Z324),"0")</f>
        <v>9.0200000000000002E-3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3</v>
      </c>
      <c r="Y326" s="545">
        <f>IFERROR(SUM(Y321:Y324),"0")</f>
        <v>3.04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70</v>
      </c>
      <c r="Y335" s="544">
        <f>IFERROR(IF(X335="",0,CEILING((X335/$H335),1)*$H335),"")</f>
        <v>72.899999999999991</v>
      </c>
      <c r="Z335" s="36">
        <f>IFERROR(IF(Y335=0,"",ROUNDUP(Y335/H335,0)*0.01898),"")</f>
        <v>0.17082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74.485185185185173</v>
      </c>
      <c r="BN335" s="64">
        <f>IFERROR(Y335*I335/H335,"0")</f>
        <v>77.570999999999998</v>
      </c>
      <c r="BO335" s="64">
        <f>IFERROR(1/J335*(X335/H335),"0")</f>
        <v>0.13503086419753088</v>
      </c>
      <c r="BP335" s="64">
        <f>IFERROR(1/J335*(Y335/H335),"0")</f>
        <v>0.140625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8.6419753086419764</v>
      </c>
      <c r="Y338" s="545">
        <f>IFERROR(Y335/H335,"0")+IFERROR(Y336/H336,"0")+IFERROR(Y337/H337,"0")</f>
        <v>9</v>
      </c>
      <c r="Z338" s="545">
        <f>IFERROR(IF(Z335="",0,Z335),"0")+IFERROR(IF(Z336="",0,Z336),"0")+IFERROR(IF(Z337="",0,Z337),"0")</f>
        <v>0.17082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70</v>
      </c>
      <c r="Y339" s="545">
        <f>IFERROR(SUM(Y335:Y337),"0")</f>
        <v>72.899999999999991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190</v>
      </c>
      <c r="Y343" s="544">
        <f t="shared" ref="Y343:Y349" si="43">IFERROR(IF(X343="",0,CEILING((X343/$H343),1)*$H343),"")</f>
        <v>195</v>
      </c>
      <c r="Z343" s="36">
        <f>IFERROR(IF(Y343=0,"",ROUNDUP(Y343/H343,0)*0.02175),"")</f>
        <v>0.28275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196.08</v>
      </c>
      <c r="BN343" s="64">
        <f t="shared" ref="BN343:BN349" si="45">IFERROR(Y343*I343/H343,"0")</f>
        <v>201.23999999999998</v>
      </c>
      <c r="BO343" s="64">
        <f t="shared" ref="BO343:BO349" si="46">IFERROR(1/J343*(X343/H343),"0")</f>
        <v>0.26388888888888884</v>
      </c>
      <c r="BP343" s="64">
        <f t="shared" ref="BP343:BP349" si="47">IFERROR(1/J343*(Y343/H343),"0")</f>
        <v>0.27083333333333331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190</v>
      </c>
      <c r="Y344" s="544">
        <f t="shared" si="43"/>
        <v>195</v>
      </c>
      <c r="Z344" s="36">
        <f>IFERROR(IF(Y344=0,"",ROUNDUP(Y344/H344,0)*0.02175),"")</f>
        <v>0.28275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196.08</v>
      </c>
      <c r="BN344" s="64">
        <f t="shared" si="45"/>
        <v>201.23999999999998</v>
      </c>
      <c r="BO344" s="64">
        <f t="shared" si="46"/>
        <v>0.26388888888888884</v>
      </c>
      <c r="BP344" s="64">
        <f t="shared" si="47"/>
        <v>0.27083333333333331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25.333333333333332</v>
      </c>
      <c r="Y350" s="545">
        <f>IFERROR(Y343/H343,"0")+IFERROR(Y344/H344,"0")+IFERROR(Y345/H345,"0")+IFERROR(Y346/H346,"0")+IFERROR(Y347/H347,"0")+IFERROR(Y348/H348,"0")+IFERROR(Y349/H349,"0")</f>
        <v>26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0.5655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380</v>
      </c>
      <c r="Y351" s="545">
        <f>IFERROR(SUM(Y343:Y349),"0")</f>
        <v>390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1500</v>
      </c>
      <c r="Y353" s="544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100</v>
      </c>
      <c r="Y355" s="545">
        <f>IFERROR(Y353/H353,"0")+IFERROR(Y354/H354,"0")</f>
        <v>100</v>
      </c>
      <c r="Z355" s="545">
        <f>IFERROR(IF(Z353="",0,Z353),"0")+IFERROR(IF(Z354="",0,Z354),"0")</f>
        <v>2.1749999999999998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1500</v>
      </c>
      <c r="Y356" s="545">
        <f>IFERROR(SUM(Y353:Y354),"0")</f>
        <v>1500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550</v>
      </c>
      <c r="Y378" s="544">
        <f>IFERROR(IF(X378="",0,CEILING((X378/$H378),1)*$H378),"")</f>
        <v>558</v>
      </c>
      <c r="Z378" s="36">
        <f>IFERROR(IF(Y378=0,"",ROUNDUP(Y378/H378,0)*0.01898),"")</f>
        <v>1.17676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581.7166666666667</v>
      </c>
      <c r="BN378" s="64">
        <f>IFERROR(Y378*I378/H378,"0")</f>
        <v>590.178</v>
      </c>
      <c r="BO378" s="64">
        <f>IFERROR(1/J378*(X378/H378),"0")</f>
        <v>0.95486111111111116</v>
      </c>
      <c r="BP378" s="64">
        <f>IFERROR(1/J378*(Y378/H378),"0")</f>
        <v>0.96875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61.111111111111114</v>
      </c>
      <c r="Y380" s="545">
        <f>IFERROR(Y378/H378,"0")+IFERROR(Y379/H379,"0")</f>
        <v>62</v>
      </c>
      <c r="Z380" s="545">
        <f>IFERROR(IF(Z378="",0,Z378),"0")+IFERROR(IF(Z379="",0,Z379),"0")</f>
        <v>1.17676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550</v>
      </c>
      <c r="Y381" s="545">
        <f>IFERROR(SUM(Y378:Y379),"0")</f>
        <v>558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30</v>
      </c>
      <c r="Y390" s="544">
        <f t="shared" si="48"/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31.166666666666668</v>
      </c>
      <c r="BN390" s="64">
        <f t="shared" si="50"/>
        <v>33.660000000000004</v>
      </c>
      <c r="BO390" s="64">
        <f t="shared" si="51"/>
        <v>4.208754208754209E-2</v>
      </c>
      <c r="BP390" s="64">
        <f t="shared" si="52"/>
        <v>4.5454545454545463E-2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5.5555555555555554</v>
      </c>
      <c r="Y398" s="545">
        <f>IFERROR(Y389/H389,"0")+IFERROR(Y390/H390,"0")+IFERROR(Y391/H391,"0")+IFERROR(Y392/H392,"0")+IFERROR(Y393/H393,"0")+IFERROR(Y394/H394,"0")+IFERROR(Y395/H395,"0")+IFERROR(Y396/H396,"0")+IFERROR(Y397/H397,"0")</f>
        <v>6.0000000000000009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30</v>
      </c>
      <c r="Y399" s="545">
        <f>IFERROR(SUM(Y389:Y397),"0")</f>
        <v>32.400000000000006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10</v>
      </c>
      <c r="Y411" s="54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1.8518518518518516</v>
      </c>
      <c r="Y415" s="545">
        <f>IFERROR(Y411/H411,"0")+IFERROR(Y412/H412,"0")+IFERROR(Y413/H413,"0")+IFERROR(Y414/H414,"0")</f>
        <v>2</v>
      </c>
      <c r="Z415" s="545">
        <f>IFERROR(IF(Z411="",0,Z411),"0")+IFERROR(IF(Z412="",0,Z412),"0")+IFERROR(IF(Z413="",0,Z413),"0")+IFERROR(IF(Z414="",0,Z414),"0")</f>
        <v>1.804E-2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10</v>
      </c>
      <c r="Y416" s="545">
        <f>IFERROR(SUM(Y411:Y414),"0")</f>
        <v>10.8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320</v>
      </c>
      <c r="Y432" s="544">
        <f t="shared" si="53"/>
        <v>322.08000000000004</v>
      </c>
      <c r="Z432" s="36">
        <f t="shared" si="54"/>
        <v>0.72955999999999999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341.81818181818181</v>
      </c>
      <c r="BN432" s="64">
        <f t="shared" si="56"/>
        <v>344.04</v>
      </c>
      <c r="BO432" s="64">
        <f t="shared" si="57"/>
        <v>0.58275058275058278</v>
      </c>
      <c r="BP432" s="64">
        <f t="shared" si="58"/>
        <v>0.58653846153846168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30</v>
      </c>
      <c r="Y435" s="544">
        <f t="shared" si="53"/>
        <v>31.68</v>
      </c>
      <c r="Z435" s="36">
        <f t="shared" si="54"/>
        <v>7.1760000000000004E-2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32.04545454545454</v>
      </c>
      <c r="BN435" s="64">
        <f t="shared" si="56"/>
        <v>33.839999999999996</v>
      </c>
      <c r="BO435" s="64">
        <f t="shared" si="57"/>
        <v>5.4632867132867136E-2</v>
      </c>
      <c r="BP435" s="64">
        <f t="shared" si="58"/>
        <v>5.7692307692307696E-2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66.287878787878782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67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0.80132000000000003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350</v>
      </c>
      <c r="Y442" s="545">
        <f>IFERROR(SUM(Y430:Y440),"0")</f>
        <v>353.76000000000005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280</v>
      </c>
      <c r="Y444" s="544">
        <f>IFERROR(IF(X444="",0,CEILING((X444/$H444),1)*$H444),"")</f>
        <v>285.12</v>
      </c>
      <c r="Z444" s="36">
        <f>IFERROR(IF(Y444=0,"",ROUNDUP(Y444/H444,0)*0.01196),"")</f>
        <v>0.64583999999999997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299.09090909090907</v>
      </c>
      <c r="BN444" s="64">
        <f>IFERROR(Y444*I444/H444,"0")</f>
        <v>304.55999999999995</v>
      </c>
      <c r="BO444" s="64">
        <f>IFERROR(1/J444*(X444/H444),"0")</f>
        <v>0.50990675990675993</v>
      </c>
      <c r="BP444" s="64">
        <f>IFERROR(1/J444*(Y444/H444),"0")</f>
        <v>0.51923076923076927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53.030303030303031</v>
      </c>
      <c r="Y447" s="545">
        <f>IFERROR(Y444/H444,"0")+IFERROR(Y445/H445,"0")+IFERROR(Y446/H446,"0")</f>
        <v>54</v>
      </c>
      <c r="Z447" s="545">
        <f>IFERROR(IF(Z444="",0,Z444),"0")+IFERROR(IF(Z445="",0,Z445),"0")+IFERROR(IF(Z446="",0,Z446),"0")</f>
        <v>0.64583999999999997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280</v>
      </c>
      <c r="Y448" s="545">
        <f>IFERROR(SUM(Y444:Y446),"0")</f>
        <v>285.12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90</v>
      </c>
      <c r="Y451" s="544">
        <f t="shared" si="59"/>
        <v>95.04</v>
      </c>
      <c r="Z451" s="36">
        <f>IFERROR(IF(Y451=0,"",ROUNDUP(Y451/H451,0)*0.01196),"")</f>
        <v>0.21528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96.136363636363626</v>
      </c>
      <c r="BN451" s="64">
        <f t="shared" si="61"/>
        <v>101.52000000000001</v>
      </c>
      <c r="BO451" s="64">
        <f t="shared" si="62"/>
        <v>0.16389860139860138</v>
      </c>
      <c r="BP451" s="64">
        <f t="shared" si="63"/>
        <v>0.17307692307692307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150</v>
      </c>
      <c r="Y452" s="544">
        <f t="shared" si="59"/>
        <v>153.12</v>
      </c>
      <c r="Z452" s="36">
        <f>IFERROR(IF(Y452=0,"",ROUNDUP(Y452/H452,0)*0.01196),"")</f>
        <v>0.34683999999999998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160.22727272727272</v>
      </c>
      <c r="BN452" s="64">
        <f t="shared" si="61"/>
        <v>163.56</v>
      </c>
      <c r="BO452" s="64">
        <f t="shared" si="62"/>
        <v>0.27316433566433568</v>
      </c>
      <c r="BP452" s="64">
        <f t="shared" si="63"/>
        <v>0.27884615384615385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45.454545454545453</v>
      </c>
      <c r="Y456" s="545">
        <f>IFERROR(Y450/H450,"0")+IFERROR(Y451/H451,"0")+IFERROR(Y452/H452,"0")+IFERROR(Y453/H453,"0")+IFERROR(Y454/H454,"0")+IFERROR(Y455/H455,"0")</f>
        <v>47</v>
      </c>
      <c r="Z456" s="545">
        <f>IFERROR(IF(Z450="",0,Z450),"0")+IFERROR(IF(Z451="",0,Z451),"0")+IFERROR(IF(Z452="",0,Z452),"0")+IFERROR(IF(Z453="",0,Z453),"0")+IFERROR(IF(Z454="",0,Z454),"0")+IFERROR(IF(Z455="",0,Z455),"0")</f>
        <v>0.56211999999999995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240</v>
      </c>
      <c r="Y457" s="545">
        <f>IFERROR(SUM(Y450:Y455),"0")</f>
        <v>248.16000000000003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190</v>
      </c>
      <c r="Y469" s="544">
        <f>IFERROR(IF(X469="",0,CEILING((X469/$H469),1)*$H469),"")</f>
        <v>192</v>
      </c>
      <c r="Z469" s="36">
        <f>IFERROR(IF(Y469=0,"",ROUNDUP(Y469/H469,0)*0.01898),"")</f>
        <v>0.30368000000000001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196.88750000000002</v>
      </c>
      <c r="BN469" s="64">
        <f>IFERROR(Y469*I469/H469,"0")</f>
        <v>198.96</v>
      </c>
      <c r="BO469" s="64">
        <f>IFERROR(1/J469*(X469/H469),"0")</f>
        <v>0.24739583333333334</v>
      </c>
      <c r="BP469" s="64">
        <f>IFERROR(1/J469*(Y469/H469),"0")</f>
        <v>0.25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15.833333333333334</v>
      </c>
      <c r="Y471" s="545">
        <f>IFERROR(Y467/H467,"0")+IFERROR(Y468/H468,"0")+IFERROR(Y469/H469,"0")+IFERROR(Y470/H470,"0")</f>
        <v>16</v>
      </c>
      <c r="Z471" s="545">
        <f>IFERROR(IF(Z467="",0,Z467),"0")+IFERROR(IF(Z468="",0,Z468),"0")+IFERROR(IF(Z469="",0,Z469),"0")+IFERROR(IF(Z470="",0,Z470),"0")</f>
        <v>0.30368000000000001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190</v>
      </c>
      <c r="Y472" s="545">
        <f>IFERROR(SUM(Y467:Y470),"0")</f>
        <v>192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16</v>
      </c>
      <c r="Y485" s="544">
        <f>IFERROR(IF(X485="",0,CEILING((X485/$H485),1)*$H485),"")</f>
        <v>18</v>
      </c>
      <c r="Z485" s="36">
        <f>IFERROR(IF(Y485=0,"",ROUNDUP(Y485/H485,0)*0.01898),"")</f>
        <v>3.7960000000000001E-2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16.922666666666668</v>
      </c>
      <c r="BN485" s="64">
        <f>IFERROR(Y485*I485/H485,"0")</f>
        <v>19.038</v>
      </c>
      <c r="BO485" s="64">
        <f>IFERROR(1/J485*(X485/H485),"0")</f>
        <v>2.7777777777777776E-2</v>
      </c>
      <c r="BP485" s="64">
        <f>IFERROR(1/J485*(Y485/H485),"0")</f>
        <v>3.125E-2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1.7777777777777777</v>
      </c>
      <c r="Y486" s="545">
        <f>IFERROR(Y485/H485,"0")</f>
        <v>2</v>
      </c>
      <c r="Z486" s="545">
        <f>IFERROR(IF(Z485="",0,Z485),"0")</f>
        <v>3.7960000000000001E-2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16</v>
      </c>
      <c r="Y487" s="545">
        <f>IFERROR(SUM(Y485:Y485),"0")</f>
        <v>18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6123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6207.08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6442.4906275264711</v>
      </c>
      <c r="Y499" s="545">
        <f>IFERROR(SUM(BN22:BN495),"0")</f>
        <v>6531.067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6717.4906275264711</v>
      </c>
      <c r="Y501" s="545">
        <f>GrossWeightTotalR+PalletQtyTotalR*25</f>
        <v>6806.067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745.089307541062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756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12.293459999999998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183.60000000000002</v>
      </c>
      <c r="E508" s="46">
        <f>IFERROR(Y87*1,"0")+IFERROR(Y88*1,"0")+IFERROR(Y89*1,"0")+IFERROR(Y93*1,"0")+IFERROR(Y94*1,"0")+IFERROR(Y95*1,"0")+IFERROR(Y96*1,"0")</f>
        <v>118.8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2134.2399999999998</v>
      </c>
      <c r="S508" s="46">
        <f>IFERROR(Y335*1,"0")+IFERROR(Y336*1,"0")+IFERROR(Y337*1,"0")</f>
        <v>72.899999999999991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1890</v>
      </c>
      <c r="U508" s="46">
        <f>IFERROR(Y368*1,"0")+IFERROR(Y369*1,"0")+IFERROR(Y370*1,"0")+IFERROR(Y374*1,"0")+IFERROR(Y378*1,"0")+IFERROR(Y379*1,"0")+IFERROR(Y383*1,"0")</f>
        <v>558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8" s="46">
        <f>IFERROR(Y407*1,"0")+IFERROR(Y411*1,"0")+IFERROR(Y412*1,"0")+IFERROR(Y413*1,"0")+IFERROR(Y414*1,"0")</f>
        <v>10.8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887.04000000000008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210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