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ушкарный хвост\"/>
    </mc:Choice>
  </mc:AlternateContent>
  <xr:revisionPtr revIDLastSave="0" documentId="13_ncr:1_{1EE68A66-C708-4ECF-AEFE-257B5C821B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P474" i="2"/>
  <c r="X472" i="2"/>
  <c r="X471" i="2"/>
  <c r="BO470" i="2"/>
  <c r="BM470" i="2"/>
  <c r="Z470" i="2"/>
  <c r="Y470" i="2"/>
  <c r="BP470" i="2" s="1"/>
  <c r="P470" i="2"/>
  <c r="BO469" i="2"/>
  <c r="BM469" i="2"/>
  <c r="Y469" i="2"/>
  <c r="P469" i="2"/>
  <c r="BO468" i="2"/>
  <c r="BM468" i="2"/>
  <c r="Y468" i="2"/>
  <c r="BN468" i="2" s="1"/>
  <c r="P468" i="2"/>
  <c r="BO467" i="2"/>
  <c r="BM467" i="2"/>
  <c r="Y467" i="2"/>
  <c r="P467" i="2"/>
  <c r="X463" i="2"/>
  <c r="X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Y463" i="2" s="1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P453" i="2"/>
  <c r="BO452" i="2"/>
  <c r="BM452" i="2"/>
  <c r="Y452" i="2"/>
  <c r="BP452" i="2" s="1"/>
  <c r="P452" i="2"/>
  <c r="BP451" i="2"/>
  <c r="BO451" i="2"/>
  <c r="BM451" i="2"/>
  <c r="Y451" i="2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6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P374" i="2"/>
  <c r="BO374" i="2"/>
  <c r="BM374" i="2"/>
  <c r="Y374" i="2"/>
  <c r="Y375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5" i="2" s="1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Z353" i="2"/>
  <c r="Y353" i="2"/>
  <c r="P353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BP335" i="2" s="1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BP316" i="2" s="1"/>
  <c r="P316" i="2"/>
  <c r="BO315" i="2"/>
  <c r="BM315" i="2"/>
  <c r="Y315" i="2"/>
  <c r="Y319" i="2" s="1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X305" i="2"/>
  <c r="X304" i="2"/>
  <c r="BO303" i="2"/>
  <c r="BM303" i="2"/>
  <c r="Y303" i="2"/>
  <c r="BP303" i="2" s="1"/>
  <c r="P303" i="2"/>
  <c r="BP302" i="2"/>
  <c r="BO302" i="2"/>
  <c r="BN302" i="2"/>
  <c r="BM302" i="2"/>
  <c r="Z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Y295" i="2" s="1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BP267" i="2" s="1"/>
  <c r="P267" i="2"/>
  <c r="X264" i="2"/>
  <c r="X263" i="2"/>
  <c r="BO262" i="2"/>
  <c r="BM262" i="2"/>
  <c r="Y262" i="2"/>
  <c r="BP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P230" i="2" s="1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BP217" i="2" s="1"/>
  <c r="P217" i="2"/>
  <c r="BO216" i="2"/>
  <c r="BM216" i="2"/>
  <c r="Y216" i="2"/>
  <c r="Y218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Y180" i="2" s="1"/>
  <c r="P178" i="2"/>
  <c r="X176" i="2"/>
  <c r="X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BP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Z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Z144" i="2" s="1"/>
  <c r="BO143" i="2"/>
  <c r="BM143" i="2"/>
  <c r="Y143" i="2"/>
  <c r="BP143" i="2" s="1"/>
  <c r="P143" i="2"/>
  <c r="X140" i="2"/>
  <c r="X139" i="2"/>
  <c r="BO138" i="2"/>
  <c r="BM138" i="2"/>
  <c r="Y138" i="2"/>
  <c r="Y139" i="2" s="1"/>
  <c r="P138" i="2"/>
  <c r="BP137" i="2"/>
  <c r="BO137" i="2"/>
  <c r="BM137" i="2"/>
  <c r="Y137" i="2"/>
  <c r="BN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Z108" i="2"/>
  <c r="Y108" i="2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Y65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3" i="2" s="1"/>
  <c r="P22" i="2"/>
  <c r="H10" i="2"/>
  <c r="A9" i="2"/>
  <c r="A10" i="2" s="1"/>
  <c r="D7" i="2"/>
  <c r="Q6" i="2"/>
  <c r="P2" i="2"/>
  <c r="BP54" i="2" l="1"/>
  <c r="Z115" i="2"/>
  <c r="Z172" i="2"/>
  <c r="BN172" i="2"/>
  <c r="Y175" i="2"/>
  <c r="Z234" i="2"/>
  <c r="Z235" i="2" s="1"/>
  <c r="BN234" i="2"/>
  <c r="BP234" i="2"/>
  <c r="Y235" i="2"/>
  <c r="Y247" i="2"/>
  <c r="Z267" i="2"/>
  <c r="BN267" i="2"/>
  <c r="BP346" i="2"/>
  <c r="Z433" i="2"/>
  <c r="BN433" i="2"/>
  <c r="Z461" i="2"/>
  <c r="Y339" i="2"/>
  <c r="X502" i="2"/>
  <c r="Z35" i="2"/>
  <c r="Z36" i="2" s="1"/>
  <c r="BN35" i="2"/>
  <c r="BP35" i="2"/>
  <c r="Y36" i="2"/>
  <c r="Y58" i="2"/>
  <c r="Z68" i="2"/>
  <c r="BN68" i="2"/>
  <c r="Y78" i="2"/>
  <c r="Z77" i="2"/>
  <c r="Z96" i="2"/>
  <c r="BN96" i="2"/>
  <c r="F508" i="2"/>
  <c r="Z109" i="2"/>
  <c r="BN109" i="2"/>
  <c r="Z117" i="2"/>
  <c r="BN117" i="2"/>
  <c r="Z143" i="2"/>
  <c r="BN143" i="2"/>
  <c r="I508" i="2"/>
  <c r="Z162" i="2"/>
  <c r="BN162" i="2"/>
  <c r="Z183" i="2"/>
  <c r="BN183" i="2"/>
  <c r="Y186" i="2"/>
  <c r="Y202" i="2"/>
  <c r="Z195" i="2"/>
  <c r="BN195" i="2"/>
  <c r="Z205" i="2"/>
  <c r="BN205" i="2"/>
  <c r="Y232" i="2"/>
  <c r="Z225" i="2"/>
  <c r="Y264" i="2"/>
  <c r="Z278" i="2"/>
  <c r="Z279" i="2" s="1"/>
  <c r="BN278" i="2"/>
  <c r="BP278" i="2"/>
  <c r="Y279" i="2"/>
  <c r="Z316" i="2"/>
  <c r="BN316" i="2"/>
  <c r="Z335" i="2"/>
  <c r="BN335" i="2"/>
  <c r="Y338" i="2"/>
  <c r="Z344" i="2"/>
  <c r="Z349" i="2"/>
  <c r="BN349" i="2"/>
  <c r="Z391" i="2"/>
  <c r="BN391" i="2"/>
  <c r="Z508" i="2"/>
  <c r="Z459" i="2"/>
  <c r="BN459" i="2"/>
  <c r="BP459" i="2"/>
  <c r="BP468" i="2"/>
  <c r="BN22" i="2"/>
  <c r="Y24" i="2"/>
  <c r="Y49" i="2"/>
  <c r="BN57" i="2"/>
  <c r="Y59" i="2"/>
  <c r="BP69" i="2"/>
  <c r="BN74" i="2"/>
  <c r="Y83" i="2"/>
  <c r="BN95" i="2"/>
  <c r="Y130" i="2"/>
  <c r="Z145" i="2"/>
  <c r="Y170" i="2"/>
  <c r="Y176" i="2"/>
  <c r="BN188" i="2"/>
  <c r="BP188" i="2"/>
  <c r="BN212" i="2"/>
  <c r="Y214" i="2"/>
  <c r="Y219" i="2"/>
  <c r="BN227" i="2"/>
  <c r="BN238" i="2"/>
  <c r="Y240" i="2"/>
  <c r="BN254" i="2"/>
  <c r="Y256" i="2"/>
  <c r="Y270" i="2"/>
  <c r="Y284" i="2"/>
  <c r="Y285" i="2"/>
  <c r="BN290" i="2"/>
  <c r="BN301" i="2"/>
  <c r="BN307" i="2"/>
  <c r="BP307" i="2"/>
  <c r="BN310" i="2"/>
  <c r="Y325" i="2"/>
  <c r="BP321" i="2"/>
  <c r="BN321" i="2"/>
  <c r="Z321" i="2"/>
  <c r="Y350" i="2"/>
  <c r="Y351" i="2"/>
  <c r="Z343" i="2"/>
  <c r="BP347" i="2"/>
  <c r="BN347" i="2"/>
  <c r="Z347" i="2"/>
  <c r="BP354" i="2"/>
  <c r="Z354" i="2"/>
  <c r="Z355" i="2" s="1"/>
  <c r="V508" i="2"/>
  <c r="Y398" i="2"/>
  <c r="BP389" i="2"/>
  <c r="BN389" i="2"/>
  <c r="Z389" i="2"/>
  <c r="BP397" i="2"/>
  <c r="BN397" i="2"/>
  <c r="Z397" i="2"/>
  <c r="Y403" i="2"/>
  <c r="BP401" i="2"/>
  <c r="BN401" i="2"/>
  <c r="Z401" i="2"/>
  <c r="Z403" i="2" s="1"/>
  <c r="Y408" i="2"/>
  <c r="Y409" i="2"/>
  <c r="Z407" i="2"/>
  <c r="Z408" i="2" s="1"/>
  <c r="Y508" i="2"/>
  <c r="Y425" i="2"/>
  <c r="BP424" i="2"/>
  <c r="BN424" i="2"/>
  <c r="Z424" i="2"/>
  <c r="Z425" i="2" s="1"/>
  <c r="Y426" i="2"/>
  <c r="BN431" i="2"/>
  <c r="BP431" i="2"/>
  <c r="BP439" i="2"/>
  <c r="BN439" i="2"/>
  <c r="Z439" i="2"/>
  <c r="BP453" i="2"/>
  <c r="BN453" i="2"/>
  <c r="Z453" i="2"/>
  <c r="Y486" i="2"/>
  <c r="Y487" i="2"/>
  <c r="BP489" i="2"/>
  <c r="Y491" i="2"/>
  <c r="BN490" i="2"/>
  <c r="BP490" i="2"/>
  <c r="X499" i="2"/>
  <c r="X501" i="2" s="1"/>
  <c r="X500" i="2"/>
  <c r="X498" i="2"/>
  <c r="Z27" i="2"/>
  <c r="BN27" i="2"/>
  <c r="BN28" i="2"/>
  <c r="BP28" i="2"/>
  <c r="Y45" i="2"/>
  <c r="BN41" i="2"/>
  <c r="BP42" i="2"/>
  <c r="Y44" i="2"/>
  <c r="Z47" i="2"/>
  <c r="Z48" i="2" s="1"/>
  <c r="BN47" i="2"/>
  <c r="BP47" i="2"/>
  <c r="Z52" i="2"/>
  <c r="BN52" i="2"/>
  <c r="BP52" i="2"/>
  <c r="BN53" i="2"/>
  <c r="BP53" i="2"/>
  <c r="Z62" i="2"/>
  <c r="BN62" i="2"/>
  <c r="BN63" i="2"/>
  <c r="BP63" i="2"/>
  <c r="Y71" i="2"/>
  <c r="Z69" i="2"/>
  <c r="Z76" i="2"/>
  <c r="Z101" i="2"/>
  <c r="BN101" i="2"/>
  <c r="BP101" i="2"/>
  <c r="BN102" i="2"/>
  <c r="BP102" i="2"/>
  <c r="Y105" i="2"/>
  <c r="Y106" i="2"/>
  <c r="Y112" i="2"/>
  <c r="BP108" i="2"/>
  <c r="BP114" i="2"/>
  <c r="Z116" i="2"/>
  <c r="Z132" i="2"/>
  <c r="BN132" i="2"/>
  <c r="Y135" i="2"/>
  <c r="Z138" i="2"/>
  <c r="H508" i="2"/>
  <c r="Y146" i="2"/>
  <c r="Z148" i="2"/>
  <c r="BN148" i="2"/>
  <c r="BP148" i="2"/>
  <c r="Z160" i="2"/>
  <c r="BN160" i="2"/>
  <c r="BP161" i="2"/>
  <c r="Z164" i="2"/>
  <c r="BN164" i="2"/>
  <c r="BN165" i="2"/>
  <c r="BP165" i="2"/>
  <c r="Z174" i="2"/>
  <c r="BN174" i="2"/>
  <c r="Z178" i="2"/>
  <c r="Z179" i="2" s="1"/>
  <c r="Z193" i="2"/>
  <c r="BN193" i="2"/>
  <c r="BP193" i="2"/>
  <c r="BP194" i="2"/>
  <c r="Z197" i="2"/>
  <c r="BN197" i="2"/>
  <c r="BN198" i="2"/>
  <c r="BP198" i="2"/>
  <c r="Y201" i="2"/>
  <c r="Y213" i="2"/>
  <c r="BP204" i="2"/>
  <c r="Z207" i="2"/>
  <c r="BN207" i="2"/>
  <c r="BN208" i="2"/>
  <c r="BP208" i="2"/>
  <c r="BN211" i="2"/>
  <c r="Z217" i="2"/>
  <c r="BN217" i="2"/>
  <c r="Z222" i="2"/>
  <c r="Z224" i="2"/>
  <c r="BN224" i="2"/>
  <c r="BP225" i="2"/>
  <c r="BN228" i="2"/>
  <c r="Z229" i="2"/>
  <c r="BN229" i="2"/>
  <c r="Z230" i="2"/>
  <c r="BN243" i="2"/>
  <c r="Z244" i="2"/>
  <c r="BN244" i="2"/>
  <c r="BN250" i="2"/>
  <c r="BP250" i="2"/>
  <c r="BN253" i="2"/>
  <c r="BN260" i="2"/>
  <c r="Z261" i="2"/>
  <c r="BN261" i="2"/>
  <c r="Z262" i="2"/>
  <c r="BN291" i="2"/>
  <c r="Z292" i="2"/>
  <c r="BN292" i="2"/>
  <c r="BN297" i="2"/>
  <c r="BP297" i="2"/>
  <c r="Y304" i="2"/>
  <c r="BN300" i="2"/>
  <c r="BN311" i="2"/>
  <c r="Y313" i="2"/>
  <c r="BP322" i="2"/>
  <c r="BN322" i="2"/>
  <c r="Z322" i="2"/>
  <c r="BN330" i="2"/>
  <c r="BP337" i="2"/>
  <c r="BN337" i="2"/>
  <c r="Z337" i="2"/>
  <c r="BP345" i="2"/>
  <c r="BN345" i="2"/>
  <c r="Z345" i="2"/>
  <c r="BN392" i="2"/>
  <c r="BP392" i="2"/>
  <c r="BN395" i="2"/>
  <c r="BN434" i="2"/>
  <c r="BP434" i="2"/>
  <c r="BN437" i="2"/>
  <c r="BN451" i="2"/>
  <c r="Z451" i="2"/>
  <c r="BN460" i="2"/>
  <c r="BP460" i="2"/>
  <c r="BP469" i="2"/>
  <c r="Z469" i="2"/>
  <c r="BP475" i="2"/>
  <c r="Z475" i="2"/>
  <c r="BN317" i="2"/>
  <c r="BP317" i="2"/>
  <c r="S508" i="2"/>
  <c r="Y355" i="2"/>
  <c r="Y356" i="2"/>
  <c r="Y360" i="2"/>
  <c r="BN368" i="2"/>
  <c r="BP368" i="2"/>
  <c r="Y371" i="2"/>
  <c r="Y372" i="2"/>
  <c r="Y376" i="2"/>
  <c r="BN383" i="2"/>
  <c r="Y399" i="2"/>
  <c r="BN396" i="2"/>
  <c r="BN402" i="2"/>
  <c r="BP402" i="2"/>
  <c r="BN419" i="2"/>
  <c r="Y441" i="2"/>
  <c r="BN438" i="2"/>
  <c r="BN444" i="2"/>
  <c r="BP444" i="2"/>
  <c r="Y447" i="2"/>
  <c r="Y448" i="2"/>
  <c r="Y457" i="2"/>
  <c r="BN454" i="2"/>
  <c r="BP454" i="2"/>
  <c r="BP461" i="2"/>
  <c r="Y462" i="2"/>
  <c r="Y471" i="2"/>
  <c r="Y472" i="2"/>
  <c r="Y478" i="2"/>
  <c r="J508" i="2"/>
  <c r="Z378" i="2"/>
  <c r="Z413" i="2"/>
  <c r="Z481" i="2"/>
  <c r="K508" i="2"/>
  <c r="Z31" i="2"/>
  <c r="Y79" i="2"/>
  <c r="Z89" i="2"/>
  <c r="Z94" i="2"/>
  <c r="Z128" i="2"/>
  <c r="Z168" i="2"/>
  <c r="Z211" i="2"/>
  <c r="Z227" i="2"/>
  <c r="Z253" i="2"/>
  <c r="Z290" i="2"/>
  <c r="Z300" i="2"/>
  <c r="Z310" i="2"/>
  <c r="Z330" i="2"/>
  <c r="Z383" i="2"/>
  <c r="Z384" i="2" s="1"/>
  <c r="Z395" i="2"/>
  <c r="Z419" i="2"/>
  <c r="Z420" i="2" s="1"/>
  <c r="Z437" i="2"/>
  <c r="L508" i="2"/>
  <c r="Z56" i="2"/>
  <c r="J9" i="2"/>
  <c r="Z26" i="2"/>
  <c r="Z61" i="2"/>
  <c r="Z64" i="2" s="1"/>
  <c r="BN73" i="2"/>
  <c r="Y84" i="2"/>
  <c r="Z110" i="2"/>
  <c r="Z111" i="2" s="1"/>
  <c r="BN122" i="2"/>
  <c r="Z133" i="2"/>
  <c r="Z134" i="2" s="1"/>
  <c r="Y152" i="2"/>
  <c r="Z163" i="2"/>
  <c r="Z173" i="2"/>
  <c r="Z175" i="2" s="1"/>
  <c r="Z196" i="2"/>
  <c r="Z206" i="2"/>
  <c r="Z216" i="2"/>
  <c r="Z242" i="2"/>
  <c r="Z259" i="2"/>
  <c r="Y271" i="2"/>
  <c r="Z315" i="2"/>
  <c r="Z318" i="2" s="1"/>
  <c r="Y326" i="2"/>
  <c r="Z336" i="2"/>
  <c r="Z338" i="2" s="1"/>
  <c r="Z348" i="2"/>
  <c r="Y361" i="2"/>
  <c r="BN378" i="2"/>
  <c r="Z390" i="2"/>
  <c r="BN413" i="2"/>
  <c r="Z452" i="2"/>
  <c r="BN481" i="2"/>
  <c r="M508" i="2"/>
  <c r="O508" i="2"/>
  <c r="BP122" i="2"/>
  <c r="BN133" i="2"/>
  <c r="Z184" i="2"/>
  <c r="BN196" i="2"/>
  <c r="BN206" i="2"/>
  <c r="BN216" i="2"/>
  <c r="BN242" i="2"/>
  <c r="Z245" i="2"/>
  <c r="BN259" i="2"/>
  <c r="Z268" i="2"/>
  <c r="Z293" i="2"/>
  <c r="Z303" i="2"/>
  <c r="BN315" i="2"/>
  <c r="Y318" i="2"/>
  <c r="Z323" i="2"/>
  <c r="BN336" i="2"/>
  <c r="BN348" i="2"/>
  <c r="Z358" i="2"/>
  <c r="Z363" i="2"/>
  <c r="Z364" i="2" s="1"/>
  <c r="BP378" i="2"/>
  <c r="BN390" i="2"/>
  <c r="Z411" i="2"/>
  <c r="Z440" i="2"/>
  <c r="BN452" i="2"/>
  <c r="Z474" i="2"/>
  <c r="Y492" i="2"/>
  <c r="P508" i="2"/>
  <c r="BN110" i="2"/>
  <c r="Z149" i="2"/>
  <c r="BN173" i="2"/>
  <c r="Z29" i="2"/>
  <c r="BP31" i="2"/>
  <c r="BN43" i="2"/>
  <c r="Z54" i="2"/>
  <c r="BP56" i="2"/>
  <c r="BN76" i="2"/>
  <c r="Z87" i="2"/>
  <c r="BP89" i="2"/>
  <c r="BP94" i="2"/>
  <c r="Z103" i="2"/>
  <c r="BN115" i="2"/>
  <c r="Y118" i="2"/>
  <c r="BP128" i="2"/>
  <c r="BN138" i="2"/>
  <c r="BN144" i="2"/>
  <c r="Z156" i="2"/>
  <c r="Z157" i="2" s="1"/>
  <c r="Z166" i="2"/>
  <c r="BP168" i="2"/>
  <c r="BN178" i="2"/>
  <c r="Z189" i="2"/>
  <c r="Z190" i="2" s="1"/>
  <c r="Z199" i="2"/>
  <c r="Z209" i="2"/>
  <c r="BN222" i="2"/>
  <c r="BN230" i="2"/>
  <c r="Z251" i="2"/>
  <c r="BN262" i="2"/>
  <c r="Z274" i="2"/>
  <c r="Z275" i="2" s="1"/>
  <c r="Z288" i="2"/>
  <c r="Z298" i="2"/>
  <c r="Z308" i="2"/>
  <c r="Z328" i="2"/>
  <c r="BN343" i="2"/>
  <c r="BN353" i="2"/>
  <c r="Z369" i="2"/>
  <c r="BP383" i="2"/>
  <c r="Z393" i="2"/>
  <c r="BP419" i="2"/>
  <c r="BN432" i="2"/>
  <c r="Z435" i="2"/>
  <c r="Z445" i="2"/>
  <c r="Z455" i="2"/>
  <c r="BN469" i="2"/>
  <c r="Y477" i="2"/>
  <c r="Q508" i="2"/>
  <c r="F10" i="2"/>
  <c r="Y64" i="2"/>
  <c r="BP26" i="2"/>
  <c r="BP61" i="2"/>
  <c r="BP163" i="2"/>
  <c r="BP173" i="2"/>
  <c r="BN184" i="2"/>
  <c r="BP216" i="2"/>
  <c r="BP242" i="2"/>
  <c r="BN245" i="2"/>
  <c r="BP259" i="2"/>
  <c r="BN268" i="2"/>
  <c r="BN293" i="2"/>
  <c r="BN303" i="2"/>
  <c r="BP315" i="2"/>
  <c r="BN323" i="2"/>
  <c r="BP336" i="2"/>
  <c r="Z346" i="2"/>
  <c r="Z350" i="2" s="1"/>
  <c r="BN358" i="2"/>
  <c r="BN363" i="2"/>
  <c r="Z374" i="2"/>
  <c r="Z375" i="2" s="1"/>
  <c r="BP390" i="2"/>
  <c r="BN411" i="2"/>
  <c r="BN440" i="2"/>
  <c r="Z450" i="2"/>
  <c r="Z460" i="2"/>
  <c r="Z462" i="2" s="1"/>
  <c r="BN474" i="2"/>
  <c r="Y482" i="2"/>
  <c r="Z489" i="2"/>
  <c r="Z495" i="2"/>
  <c r="Z496" i="2" s="1"/>
  <c r="R508" i="2"/>
  <c r="BP73" i="2"/>
  <c r="Z81" i="2"/>
  <c r="BN81" i="2"/>
  <c r="Y32" i="2"/>
  <c r="BP43" i="2"/>
  <c r="Y90" i="2"/>
  <c r="Y129" i="2"/>
  <c r="BP138" i="2"/>
  <c r="BP144" i="2"/>
  <c r="BN156" i="2"/>
  <c r="BN166" i="2"/>
  <c r="Y169" i="2"/>
  <c r="BP178" i="2"/>
  <c r="BN189" i="2"/>
  <c r="BN199" i="2"/>
  <c r="BN209" i="2"/>
  <c r="BP222" i="2"/>
  <c r="BN251" i="2"/>
  <c r="BN274" i="2"/>
  <c r="BN288" i="2"/>
  <c r="BN298" i="2"/>
  <c r="BN308" i="2"/>
  <c r="BN328" i="2"/>
  <c r="Y331" i="2"/>
  <c r="BP343" i="2"/>
  <c r="BP353" i="2"/>
  <c r="BN369" i="2"/>
  <c r="Z379" i="2"/>
  <c r="Y384" i="2"/>
  <c r="BN393" i="2"/>
  <c r="Y404" i="2"/>
  <c r="Z414" i="2"/>
  <c r="Y420" i="2"/>
  <c r="Z430" i="2"/>
  <c r="BP432" i="2"/>
  <c r="BN435" i="2"/>
  <c r="BN445" i="2"/>
  <c r="BN455" i="2"/>
  <c r="Z467" i="2"/>
  <c r="Y97" i="2"/>
  <c r="BN128" i="2"/>
  <c r="BN26" i="2"/>
  <c r="BN61" i="2"/>
  <c r="BN163" i="2"/>
  <c r="Y98" i="2"/>
  <c r="Y123" i="2"/>
  <c r="BP133" i="2"/>
  <c r="BN149" i="2"/>
  <c r="BN29" i="2"/>
  <c r="Z41" i="2"/>
  <c r="Z74" i="2"/>
  <c r="BN87" i="2"/>
  <c r="BN103" i="2"/>
  <c r="Z22" i="2"/>
  <c r="Z23" i="2" s="1"/>
  <c r="Z57" i="2"/>
  <c r="Z95" i="2"/>
  <c r="BN108" i="2"/>
  <c r="Y111" i="2"/>
  <c r="Y119" i="2"/>
  <c r="Y134" i="2"/>
  <c r="BP184" i="2"/>
  <c r="BN204" i="2"/>
  <c r="Z212" i="2"/>
  <c r="Z228" i="2"/>
  <c r="Z238" i="2"/>
  <c r="Z239" i="2" s="1"/>
  <c r="Z243" i="2"/>
  <c r="Z254" i="2"/>
  <c r="Z260" i="2"/>
  <c r="Z291" i="2"/>
  <c r="Z301" i="2"/>
  <c r="Z311" i="2"/>
  <c r="BP363" i="2"/>
  <c r="BN374" i="2"/>
  <c r="Z396" i="2"/>
  <c r="BP411" i="2"/>
  <c r="Z438" i="2"/>
  <c r="BN450" i="2"/>
  <c r="BP474" i="2"/>
  <c r="BN489" i="2"/>
  <c r="BN495" i="2"/>
  <c r="T508" i="2"/>
  <c r="BP87" i="2"/>
  <c r="Y124" i="2"/>
  <c r="Y145" i="2"/>
  <c r="BP156" i="2"/>
  <c r="Y179" i="2"/>
  <c r="Y231" i="2"/>
  <c r="Y263" i="2"/>
  <c r="BP274" i="2"/>
  <c r="BP288" i="2"/>
  <c r="BP298" i="2"/>
  <c r="BP328" i="2"/>
  <c r="BN379" i="2"/>
  <c r="BN414" i="2"/>
  <c r="BN430" i="2"/>
  <c r="BN467" i="2"/>
  <c r="Y483" i="2"/>
  <c r="B508" i="2"/>
  <c r="U508" i="2"/>
  <c r="Y246" i="2"/>
  <c r="Y294" i="2"/>
  <c r="Y364" i="2"/>
  <c r="Y421" i="2"/>
  <c r="BP495" i="2"/>
  <c r="C508" i="2"/>
  <c r="Y185" i="2"/>
  <c r="BP41" i="2"/>
  <c r="Z121" i="2"/>
  <c r="Z123" i="2" s="1"/>
  <c r="Y190" i="2"/>
  <c r="Z269" i="2"/>
  <c r="Y275" i="2"/>
  <c r="Z283" i="2"/>
  <c r="Z284" i="2" s="1"/>
  <c r="Z324" i="2"/>
  <c r="Z359" i="2"/>
  <c r="Z412" i="2"/>
  <c r="BP430" i="2"/>
  <c r="Y456" i="2"/>
  <c r="BP467" i="2"/>
  <c r="Z480" i="2"/>
  <c r="Z482" i="2" s="1"/>
  <c r="D508" i="2"/>
  <c r="W508" i="2"/>
  <c r="Z73" i="2"/>
  <c r="Z82" i="2"/>
  <c r="Z150" i="2"/>
  <c r="Y157" i="2"/>
  <c r="BP22" i="2"/>
  <c r="Z30" i="2"/>
  <c r="Z55" i="2"/>
  <c r="BN67" i="2"/>
  <c r="Y70" i="2"/>
  <c r="BN77" i="2"/>
  <c r="Z88" i="2"/>
  <c r="Z93" i="2"/>
  <c r="Z97" i="2" s="1"/>
  <c r="Z104" i="2"/>
  <c r="BN116" i="2"/>
  <c r="Z127" i="2"/>
  <c r="Z129" i="2" s="1"/>
  <c r="Y140" i="2"/>
  <c r="Z167" i="2"/>
  <c r="Z200" i="2"/>
  <c r="Z210" i="2"/>
  <c r="BN223" i="2"/>
  <c r="Z226" i="2"/>
  <c r="BP238" i="2"/>
  <c r="Z252" i="2"/>
  <c r="Z289" i="2"/>
  <c r="Z299" i="2"/>
  <c r="Z309" i="2"/>
  <c r="Z329" i="2"/>
  <c r="BN344" i="2"/>
  <c r="BN354" i="2"/>
  <c r="Z370" i="2"/>
  <c r="Z394" i="2"/>
  <c r="BN407" i="2"/>
  <c r="Z436" i="2"/>
  <c r="Z446" i="2"/>
  <c r="BN470" i="2"/>
  <c r="BN475" i="2"/>
  <c r="Z485" i="2"/>
  <c r="Z486" i="2" s="1"/>
  <c r="Y496" i="2"/>
  <c r="E508" i="2"/>
  <c r="F9" i="2"/>
  <c r="Z67" i="2"/>
  <c r="BN82" i="2"/>
  <c r="BN121" i="2"/>
  <c r="BN269" i="2"/>
  <c r="BN283" i="2"/>
  <c r="Y305" i="2"/>
  <c r="BN324" i="2"/>
  <c r="BN359" i="2"/>
  <c r="Y380" i="2"/>
  <c r="BN412" i="2"/>
  <c r="Y415" i="2"/>
  <c r="Y442" i="2"/>
  <c r="BN480" i="2"/>
  <c r="Z490" i="2"/>
  <c r="BN150" i="2"/>
  <c r="BN30" i="2"/>
  <c r="Z42" i="2"/>
  <c r="BN55" i="2"/>
  <c r="BP67" i="2"/>
  <c r="Z75" i="2"/>
  <c r="BN88" i="2"/>
  <c r="BN93" i="2"/>
  <c r="BN104" i="2"/>
  <c r="Z114" i="2"/>
  <c r="Z118" i="2" s="1"/>
  <c r="BN127" i="2"/>
  <c r="Z137" i="2"/>
  <c r="Z139" i="2" s="1"/>
  <c r="Y158" i="2"/>
  <c r="BN167" i="2"/>
  <c r="Y191" i="2"/>
  <c r="BN200" i="2"/>
  <c r="BN210" i="2"/>
  <c r="BN226" i="2"/>
  <c r="BN252" i="2"/>
  <c r="Y255" i="2"/>
  <c r="BN289" i="2"/>
  <c r="BN299" i="2"/>
  <c r="BN309" i="2"/>
  <c r="Y312" i="2"/>
  <c r="BN329" i="2"/>
  <c r="BN370" i="2"/>
  <c r="BN394" i="2"/>
  <c r="BP407" i="2"/>
  <c r="Z431" i="2"/>
  <c r="BN436" i="2"/>
  <c r="BN446" i="2"/>
  <c r="Z468" i="2"/>
  <c r="BN485" i="2"/>
  <c r="G508" i="2"/>
  <c r="Y497" i="2"/>
  <c r="AA508" i="2"/>
  <c r="H9" i="2"/>
  <c r="Z70" i="2" l="1"/>
  <c r="Z231" i="2"/>
  <c r="Z477" i="2"/>
  <c r="Z185" i="2"/>
  <c r="Z218" i="2"/>
  <c r="Y499" i="2"/>
  <c r="Y502" i="2"/>
  <c r="Z447" i="2"/>
  <c r="Z371" i="2"/>
  <c r="Z312" i="2"/>
  <c r="Z213" i="2"/>
  <c r="Z105" i="2"/>
  <c r="Z58" i="2"/>
  <c r="Z270" i="2"/>
  <c r="Y498" i="2"/>
  <c r="Y500" i="2"/>
  <c r="Z491" i="2"/>
  <c r="Z331" i="2"/>
  <c r="Z304" i="2"/>
  <c r="Z255" i="2"/>
  <c r="Z169" i="2"/>
  <c r="Z325" i="2"/>
  <c r="Z201" i="2"/>
  <c r="Z398" i="2"/>
  <c r="Z44" i="2"/>
  <c r="Z151" i="2"/>
  <c r="Z456" i="2"/>
  <c r="Z32" i="2"/>
  <c r="Z78" i="2"/>
  <c r="Z441" i="2"/>
  <c r="Z263" i="2"/>
  <c r="Z294" i="2"/>
  <c r="Z415" i="2"/>
  <c r="Z246" i="2"/>
  <c r="Z380" i="2"/>
  <c r="Z90" i="2"/>
  <c r="Z471" i="2"/>
  <c r="Z360" i="2"/>
  <c r="Z83" i="2"/>
  <c r="Z503" i="2" l="1"/>
  <c r="Y501" i="2"/>
</calcChain>
</file>

<file path=xl/sharedStrings.xml><?xml version="1.0" encoding="utf-8"?>
<sst xmlns="http://schemas.openxmlformats.org/spreadsheetml/2006/main" count="3647" uniqueCount="794">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</sst>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76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45932</v>
      </c>
      <c r="R5" s="559"/>
      <c r="T5" s="560" t="s">
        <v>3</v>
      </c>
      <c r="U5" s="561"/>
      <c r="V5" s="562" t="s">
        <v>766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776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Четверг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4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23">
        <v>4680115887350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23">
        <v>4680115885912</v>
      </c>
      <c r="E27" s="62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23">
        <v>4607091388237</v>
      </c>
      <c r="E28" s="62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4301051907</v>
      </c>
      <c r="D29" s="623">
        <v>4680115886230</v>
      </c>
      <c r="E29" s="62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63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23">
        <v>4680115885905</v>
      </c>
      <c r="E30" s="62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6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3">
        <v>4607091388244</v>
      </c>
      <c r="E31" s="62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5"/>
      <c r="R31" s="625"/>
      <c r="S31" s="625"/>
      <c r="T31" s="62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1"/>
      <c r="P33" s="627" t="s">
        <v>40</v>
      </c>
      <c r="Q33" s="628"/>
      <c r="R33" s="628"/>
      <c r="S33" s="628"/>
      <c r="T33" s="628"/>
      <c r="U33" s="628"/>
      <c r="V33" s="62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2" t="s">
        <v>105</v>
      </c>
      <c r="B34" s="622"/>
      <c r="C34" s="622"/>
      <c r="D34" s="622"/>
      <c r="E34" s="622"/>
      <c r="F34" s="622"/>
      <c r="G34" s="622"/>
      <c r="H34" s="622"/>
      <c r="I34" s="622"/>
      <c r="J34" s="622"/>
      <c r="K34" s="622"/>
      <c r="L34" s="622"/>
      <c r="M34" s="622"/>
      <c r="N34" s="622"/>
      <c r="O34" s="622"/>
      <c r="P34" s="622"/>
      <c r="Q34" s="622"/>
      <c r="R34" s="622"/>
      <c r="S34" s="622"/>
      <c r="T34" s="622"/>
      <c r="U34" s="622"/>
      <c r="V34" s="622"/>
      <c r="W34" s="622"/>
      <c r="X34" s="622"/>
      <c r="Y34" s="622"/>
      <c r="Z34" s="622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23">
        <v>4607091388503</v>
      </c>
      <c r="E35" s="62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6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5"/>
      <c r="R35" s="625"/>
      <c r="S35" s="625"/>
      <c r="T35" s="62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0"/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  <c r="O37" s="631"/>
      <c r="P37" s="627" t="s">
        <v>40</v>
      </c>
      <c r="Q37" s="628"/>
      <c r="R37" s="628"/>
      <c r="S37" s="628"/>
      <c r="T37" s="628"/>
      <c r="U37" s="628"/>
      <c r="V37" s="62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0" t="s">
        <v>111</v>
      </c>
      <c r="B38" s="620"/>
      <c r="C38" s="620"/>
      <c r="D38" s="620"/>
      <c r="E38" s="620"/>
      <c r="F38" s="620"/>
      <c r="G38" s="620"/>
      <c r="H38" s="620"/>
      <c r="I38" s="62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54"/>
      <c r="AB38" s="54"/>
      <c r="AC38" s="54"/>
    </row>
    <row r="39" spans="1:68" ht="16.5" customHeight="1" x14ac:dyDescent="0.25">
      <c r="A39" s="621" t="s">
        <v>112</v>
      </c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  <c r="O39" s="621"/>
      <c r="P39" s="621"/>
      <c r="Q39" s="621"/>
      <c r="R39" s="621"/>
      <c r="S39" s="621"/>
      <c r="T39" s="621"/>
      <c r="U39" s="621"/>
      <c r="V39" s="621"/>
      <c r="W39" s="621"/>
      <c r="X39" s="621"/>
      <c r="Y39" s="621"/>
      <c r="Z39" s="621"/>
      <c r="AA39" s="65"/>
      <c r="AB39" s="65"/>
      <c r="AC39" s="79"/>
    </row>
    <row r="40" spans="1:68" ht="14.25" customHeight="1" x14ac:dyDescent="0.25">
      <c r="A40" s="622" t="s">
        <v>113</v>
      </c>
      <c r="B40" s="622"/>
      <c r="C40" s="622"/>
      <c r="D40" s="622"/>
      <c r="E40" s="622"/>
      <c r="F40" s="622"/>
      <c r="G40" s="622"/>
      <c r="H40" s="622"/>
      <c r="I40" s="622"/>
      <c r="J40" s="622"/>
      <c r="K40" s="622"/>
      <c r="L40" s="622"/>
      <c r="M40" s="622"/>
      <c r="N40" s="622"/>
      <c r="O40" s="622"/>
      <c r="P40" s="622"/>
      <c r="Q40" s="622"/>
      <c r="R40" s="622"/>
      <c r="S40" s="622"/>
      <c r="T40" s="622"/>
      <c r="U40" s="622"/>
      <c r="V40" s="622"/>
      <c r="W40" s="622"/>
      <c r="X40" s="622"/>
      <c r="Y40" s="622"/>
      <c r="Z40" s="622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23">
        <v>4607091385670</v>
      </c>
      <c r="E41" s="62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23">
        <v>4607091385687</v>
      </c>
      <c r="E42" s="62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6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122</v>
      </c>
      <c r="B43" s="63" t="s">
        <v>123</v>
      </c>
      <c r="C43" s="36">
        <v>4301011565</v>
      </c>
      <c r="D43" s="623">
        <v>4680115882539</v>
      </c>
      <c r="E43" s="62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5"/>
      <c r="R43" s="625"/>
      <c r="S43" s="625"/>
      <c r="T43" s="62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0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31"/>
      <c r="P45" s="627" t="s">
        <v>40</v>
      </c>
      <c r="Q45" s="628"/>
      <c r="R45" s="628"/>
      <c r="S45" s="628"/>
      <c r="T45" s="628"/>
      <c r="U45" s="628"/>
      <c r="V45" s="62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2" t="s">
        <v>82</v>
      </c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22"/>
      <c r="P46" s="622"/>
      <c r="Q46" s="622"/>
      <c r="R46" s="622"/>
      <c r="S46" s="622"/>
      <c r="T46" s="622"/>
      <c r="U46" s="622"/>
      <c r="V46" s="622"/>
      <c r="W46" s="622"/>
      <c r="X46" s="622"/>
      <c r="Y46" s="622"/>
      <c r="Z46" s="622"/>
      <c r="AA46" s="66"/>
      <c r="AB46" s="66"/>
      <c r="AC46" s="80"/>
    </row>
    <row r="47" spans="1:68" ht="16.5" customHeight="1" x14ac:dyDescent="0.25">
      <c r="A47" s="63" t="s">
        <v>124</v>
      </c>
      <c r="B47" s="63" t="s">
        <v>125</v>
      </c>
      <c r="C47" s="36">
        <v>4301051820</v>
      </c>
      <c r="D47" s="623">
        <v>4680115884915</v>
      </c>
      <c r="E47" s="62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5"/>
      <c r="R47" s="625"/>
      <c r="S47" s="625"/>
      <c r="T47" s="62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0"/>
      <c r="B49" s="630"/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  <c r="O49" s="631"/>
      <c r="P49" s="627" t="s">
        <v>40</v>
      </c>
      <c r="Q49" s="628"/>
      <c r="R49" s="628"/>
      <c r="S49" s="628"/>
      <c r="T49" s="628"/>
      <c r="U49" s="628"/>
      <c r="V49" s="62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1" t="s">
        <v>127</v>
      </c>
      <c r="B50" s="621"/>
      <c r="C50" s="621"/>
      <c r="D50" s="621"/>
      <c r="E50" s="621"/>
      <c r="F50" s="621"/>
      <c r="G50" s="621"/>
      <c r="H50" s="621"/>
      <c r="I50" s="621"/>
      <c r="J50" s="621"/>
      <c r="K50" s="621"/>
      <c r="L50" s="621"/>
      <c r="M50" s="621"/>
      <c r="N50" s="621"/>
      <c r="O50" s="621"/>
      <c r="P50" s="621"/>
      <c r="Q50" s="621"/>
      <c r="R50" s="621"/>
      <c r="S50" s="621"/>
      <c r="T50" s="621"/>
      <c r="U50" s="621"/>
      <c r="V50" s="621"/>
      <c r="W50" s="621"/>
      <c r="X50" s="621"/>
      <c r="Y50" s="621"/>
      <c r="Z50" s="621"/>
      <c r="AA50" s="65"/>
      <c r="AB50" s="65"/>
      <c r="AC50" s="79"/>
    </row>
    <row r="51" spans="1:68" ht="14.25" customHeight="1" x14ac:dyDescent="0.25">
      <c r="A51" s="622" t="s">
        <v>113</v>
      </c>
      <c r="B51" s="622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2"/>
      <c r="O51" s="622"/>
      <c r="P51" s="622"/>
      <c r="Q51" s="622"/>
      <c r="R51" s="622"/>
      <c r="S51" s="622"/>
      <c r="T51" s="622"/>
      <c r="U51" s="622"/>
      <c r="V51" s="622"/>
      <c r="W51" s="622"/>
      <c r="X51" s="622"/>
      <c r="Y51" s="622"/>
      <c r="Z51" s="622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623">
        <v>4680115885882</v>
      </c>
      <c r="E52" s="62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6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623">
        <v>4680115881426</v>
      </c>
      <c r="E53" s="62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6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623">
        <v>4680115880283</v>
      </c>
      <c r="E54" s="62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623">
        <v>4680115881525</v>
      </c>
      <c r="E55" s="62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623">
        <v>4680115885899</v>
      </c>
      <c r="E56" s="62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623">
        <v>4680115881419</v>
      </c>
      <c r="E57" s="62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5"/>
      <c r="R57" s="625"/>
      <c r="S57" s="625"/>
      <c r="T57" s="62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0"/>
      <c r="B59" s="630"/>
      <c r="C59" s="630"/>
      <c r="D59" s="630"/>
      <c r="E59" s="630"/>
      <c r="F59" s="630"/>
      <c r="G59" s="630"/>
      <c r="H59" s="630"/>
      <c r="I59" s="630"/>
      <c r="J59" s="630"/>
      <c r="K59" s="630"/>
      <c r="L59" s="630"/>
      <c r="M59" s="630"/>
      <c r="N59" s="630"/>
      <c r="O59" s="631"/>
      <c r="P59" s="627" t="s">
        <v>40</v>
      </c>
      <c r="Q59" s="628"/>
      <c r="R59" s="628"/>
      <c r="S59" s="628"/>
      <c r="T59" s="628"/>
      <c r="U59" s="628"/>
      <c r="V59" s="62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2" t="s">
        <v>145</v>
      </c>
      <c r="B60" s="622"/>
      <c r="C60" s="622"/>
      <c r="D60" s="622"/>
      <c r="E60" s="622"/>
      <c r="F60" s="622"/>
      <c r="G60" s="622"/>
      <c r="H60" s="622"/>
      <c r="I60" s="622"/>
      <c r="J60" s="622"/>
      <c r="K60" s="622"/>
      <c r="L60" s="622"/>
      <c r="M60" s="622"/>
      <c r="N60" s="622"/>
      <c r="O60" s="622"/>
      <c r="P60" s="622"/>
      <c r="Q60" s="622"/>
      <c r="R60" s="622"/>
      <c r="S60" s="622"/>
      <c r="T60" s="622"/>
      <c r="U60" s="622"/>
      <c r="V60" s="622"/>
      <c r="W60" s="622"/>
      <c r="X60" s="622"/>
      <c r="Y60" s="622"/>
      <c r="Z60" s="622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623">
        <v>4680115881440</v>
      </c>
      <c r="E61" s="62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149</v>
      </c>
      <c r="B62" s="63" t="s">
        <v>150</v>
      </c>
      <c r="C62" s="36">
        <v>4301020358</v>
      </c>
      <c r="D62" s="623">
        <v>4680115885950</v>
      </c>
      <c r="E62" s="62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623">
        <v>4680115881433</v>
      </c>
      <c r="E63" s="62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5"/>
      <c r="R63" s="625"/>
      <c r="S63" s="625"/>
      <c r="T63" s="62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0"/>
      <c r="B65" s="630"/>
      <c r="C65" s="630"/>
      <c r="D65" s="630"/>
      <c r="E65" s="630"/>
      <c r="F65" s="630"/>
      <c r="G65" s="630"/>
      <c r="H65" s="630"/>
      <c r="I65" s="630"/>
      <c r="J65" s="630"/>
      <c r="K65" s="630"/>
      <c r="L65" s="630"/>
      <c r="M65" s="630"/>
      <c r="N65" s="630"/>
      <c r="O65" s="631"/>
      <c r="P65" s="627" t="s">
        <v>40</v>
      </c>
      <c r="Q65" s="628"/>
      <c r="R65" s="628"/>
      <c r="S65" s="628"/>
      <c r="T65" s="628"/>
      <c r="U65" s="628"/>
      <c r="V65" s="629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2" t="s">
        <v>76</v>
      </c>
      <c r="B66" s="622"/>
      <c r="C66" s="622"/>
      <c r="D66" s="622"/>
      <c r="E66" s="622"/>
      <c r="F66" s="622"/>
      <c r="G66" s="622"/>
      <c r="H66" s="622"/>
      <c r="I66" s="622"/>
      <c r="J66" s="622"/>
      <c r="K66" s="622"/>
      <c r="L66" s="622"/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  <c r="X66" s="622"/>
      <c r="Y66" s="622"/>
      <c r="Z66" s="622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623">
        <v>4680115885073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623">
        <v>4680115885059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623">
        <v>4680115885097</v>
      </c>
      <c r="E69" s="62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5"/>
      <c r="R69" s="625"/>
      <c r="S69" s="625"/>
      <c r="T69" s="62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0"/>
      <c r="B71" s="630"/>
      <c r="C71" s="630"/>
      <c r="D71" s="630"/>
      <c r="E71" s="630"/>
      <c r="F71" s="630"/>
      <c r="G71" s="630"/>
      <c r="H71" s="630"/>
      <c r="I71" s="630"/>
      <c r="J71" s="630"/>
      <c r="K71" s="630"/>
      <c r="L71" s="630"/>
      <c r="M71" s="630"/>
      <c r="N71" s="630"/>
      <c r="O71" s="631"/>
      <c r="P71" s="627" t="s">
        <v>40</v>
      </c>
      <c r="Q71" s="628"/>
      <c r="R71" s="628"/>
      <c r="S71" s="628"/>
      <c r="T71" s="628"/>
      <c r="U71" s="628"/>
      <c r="V71" s="62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2" t="s">
        <v>82</v>
      </c>
      <c r="B72" s="622"/>
      <c r="C72" s="622"/>
      <c r="D72" s="622"/>
      <c r="E72" s="622"/>
      <c r="F72" s="622"/>
      <c r="G72" s="622"/>
      <c r="H72" s="622"/>
      <c r="I72" s="622"/>
      <c r="J72" s="622"/>
      <c r="K72" s="622"/>
      <c r="L72" s="622"/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623">
        <v>4680115881891</v>
      </c>
      <c r="E73" s="62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6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623">
        <v>4680115885769</v>
      </c>
      <c r="E74" s="62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6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168</v>
      </c>
      <c r="B75" s="63" t="s">
        <v>169</v>
      </c>
      <c r="C75" s="36">
        <v>4301051837</v>
      </c>
      <c r="D75" s="623">
        <v>4680115884311</v>
      </c>
      <c r="E75" s="62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4301051844</v>
      </c>
      <c r="D76" s="623">
        <v>4680115885929</v>
      </c>
      <c r="E76" s="62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4301051929</v>
      </c>
      <c r="D77" s="623">
        <v>4680115884403</v>
      </c>
      <c r="E77" s="62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5"/>
      <c r="R77" s="625"/>
      <c r="S77" s="625"/>
      <c r="T77" s="62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0"/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1"/>
      <c r="P79" s="627" t="s">
        <v>40</v>
      </c>
      <c r="Q79" s="628"/>
      <c r="R79" s="628"/>
      <c r="S79" s="628"/>
      <c r="T79" s="628"/>
      <c r="U79" s="628"/>
      <c r="V79" s="629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2" t="s">
        <v>175</v>
      </c>
      <c r="B80" s="622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623">
        <v>4680115881532</v>
      </c>
      <c r="E81" s="62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6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179</v>
      </c>
      <c r="B82" s="63" t="s">
        <v>180</v>
      </c>
      <c r="C82" s="36">
        <v>4301060351</v>
      </c>
      <c r="D82" s="623">
        <v>4680115881464</v>
      </c>
      <c r="E82" s="62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6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5"/>
      <c r="R82" s="625"/>
      <c r="S82" s="625"/>
      <c r="T82" s="62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0"/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1"/>
      <c r="P84" s="627" t="s">
        <v>40</v>
      </c>
      <c r="Q84" s="628"/>
      <c r="R84" s="628"/>
      <c r="S84" s="628"/>
      <c r="T84" s="628"/>
      <c r="U84" s="628"/>
      <c r="V84" s="62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1" t="s">
        <v>182</v>
      </c>
      <c r="B85" s="621"/>
      <c r="C85" s="621"/>
      <c r="D85" s="621"/>
      <c r="E85" s="621"/>
      <c r="F85" s="621"/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1"/>
      <c r="S85" s="621"/>
      <c r="T85" s="621"/>
      <c r="U85" s="621"/>
      <c r="V85" s="621"/>
      <c r="W85" s="621"/>
      <c r="X85" s="621"/>
      <c r="Y85" s="621"/>
      <c r="Z85" s="621"/>
      <c r="AA85" s="65"/>
      <c r="AB85" s="65"/>
      <c r="AC85" s="79"/>
    </row>
    <row r="86" spans="1:68" ht="14.25" customHeight="1" x14ac:dyDescent="0.25">
      <c r="A86" s="622" t="s">
        <v>113</v>
      </c>
      <c r="B86" s="622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2"/>
      <c r="U86" s="622"/>
      <c r="V86" s="622"/>
      <c r="W86" s="622"/>
      <c r="X86" s="622"/>
      <c r="Y86" s="622"/>
      <c r="Z86" s="622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623">
        <v>4680115881327</v>
      </c>
      <c r="E87" s="62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186</v>
      </c>
      <c r="B88" s="63" t="s">
        <v>187</v>
      </c>
      <c r="C88" s="36">
        <v>4301011476</v>
      </c>
      <c r="D88" s="623">
        <v>4680115881518</v>
      </c>
      <c r="E88" s="62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623">
        <v>4680115881303</v>
      </c>
      <c r="E89" s="62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5"/>
      <c r="R89" s="625"/>
      <c r="S89" s="625"/>
      <c r="T89" s="62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0"/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1"/>
      <c r="P91" s="627" t="s">
        <v>40</v>
      </c>
      <c r="Q91" s="628"/>
      <c r="R91" s="628"/>
      <c r="S91" s="628"/>
      <c r="T91" s="628"/>
      <c r="U91" s="628"/>
      <c r="V91" s="62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2" t="s">
        <v>82</v>
      </c>
      <c r="B92" s="622"/>
      <c r="C92" s="622"/>
      <c r="D92" s="622"/>
      <c r="E92" s="622"/>
      <c r="F92" s="622"/>
      <c r="G92" s="622"/>
      <c r="H92" s="622"/>
      <c r="I92" s="622"/>
      <c r="J92" s="622"/>
      <c r="K92" s="622"/>
      <c r="L92" s="622"/>
      <c r="M92" s="622"/>
      <c r="N92" s="622"/>
      <c r="O92" s="622"/>
      <c r="P92" s="622"/>
      <c r="Q92" s="622"/>
      <c r="R92" s="622"/>
      <c r="S92" s="622"/>
      <c r="T92" s="622"/>
      <c r="U92" s="622"/>
      <c r="V92" s="622"/>
      <c r="W92" s="622"/>
      <c r="X92" s="622"/>
      <c r="Y92" s="622"/>
      <c r="Z92" s="622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623">
        <v>4607091386967</v>
      </c>
      <c r="E93" s="62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665" t="s">
        <v>192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194</v>
      </c>
      <c r="B94" s="63" t="s">
        <v>195</v>
      </c>
      <c r="C94" s="36">
        <v>4301051788</v>
      </c>
      <c r="D94" s="623">
        <v>4680115884953</v>
      </c>
      <c r="E94" s="62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623">
        <v>4607091385731</v>
      </c>
      <c r="E95" s="62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199</v>
      </c>
      <c r="B96" s="63" t="s">
        <v>200</v>
      </c>
      <c r="C96" s="36">
        <v>4301051438</v>
      </c>
      <c r="D96" s="623">
        <v>4680115880894</v>
      </c>
      <c r="E96" s="62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5"/>
      <c r="R96" s="625"/>
      <c r="S96" s="625"/>
      <c r="T96" s="62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0"/>
      <c r="B98" s="630"/>
      <c r="C98" s="630"/>
      <c r="D98" s="630"/>
      <c r="E98" s="630"/>
      <c r="F98" s="630"/>
      <c r="G98" s="630"/>
      <c r="H98" s="630"/>
      <c r="I98" s="630"/>
      <c r="J98" s="630"/>
      <c r="K98" s="630"/>
      <c r="L98" s="630"/>
      <c r="M98" s="630"/>
      <c r="N98" s="630"/>
      <c r="O98" s="631"/>
      <c r="P98" s="627" t="s">
        <v>40</v>
      </c>
      <c r="Q98" s="628"/>
      <c r="R98" s="628"/>
      <c r="S98" s="628"/>
      <c r="T98" s="628"/>
      <c r="U98" s="628"/>
      <c r="V98" s="62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1" t="s">
        <v>202</v>
      </c>
      <c r="B99" s="621"/>
      <c r="C99" s="621"/>
      <c r="D99" s="621"/>
      <c r="E99" s="621"/>
      <c r="F99" s="621"/>
      <c r="G99" s="621"/>
      <c r="H99" s="621"/>
      <c r="I99" s="621"/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  <c r="U99" s="621"/>
      <c r="V99" s="621"/>
      <c r="W99" s="621"/>
      <c r="X99" s="621"/>
      <c r="Y99" s="621"/>
      <c r="Z99" s="621"/>
      <c r="AA99" s="65"/>
      <c r="AB99" s="65"/>
      <c r="AC99" s="79"/>
    </row>
    <row r="100" spans="1:68" ht="14.25" customHeight="1" x14ac:dyDescent="0.25">
      <c r="A100" s="622" t="s">
        <v>113</v>
      </c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22"/>
      <c r="P100" s="622"/>
      <c r="Q100" s="622"/>
      <c r="R100" s="622"/>
      <c r="S100" s="622"/>
      <c r="T100" s="622"/>
      <c r="U100" s="622"/>
      <c r="V100" s="622"/>
      <c r="W100" s="622"/>
      <c r="X100" s="622"/>
      <c r="Y100" s="622"/>
      <c r="Z100" s="622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623">
        <v>4680115882133</v>
      </c>
      <c r="E101" s="62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6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4301011417</v>
      </c>
      <c r="D102" s="623">
        <v>4680115880269</v>
      </c>
      <c r="E102" s="62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6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4301011415</v>
      </c>
      <c r="D103" s="623">
        <v>4680115880429</v>
      </c>
      <c r="E103" s="62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6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4301011462</v>
      </c>
      <c r="D104" s="623">
        <v>4680115881457</v>
      </c>
      <c r="E104" s="62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5"/>
      <c r="R104" s="625"/>
      <c r="S104" s="625"/>
      <c r="T104" s="6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0"/>
      <c r="B106" s="630"/>
      <c r="C106" s="630"/>
      <c r="D106" s="630"/>
      <c r="E106" s="630"/>
      <c r="F106" s="630"/>
      <c r="G106" s="630"/>
      <c r="H106" s="630"/>
      <c r="I106" s="630"/>
      <c r="J106" s="630"/>
      <c r="K106" s="630"/>
      <c r="L106" s="630"/>
      <c r="M106" s="630"/>
      <c r="N106" s="630"/>
      <c r="O106" s="631"/>
      <c r="P106" s="627" t="s">
        <v>40</v>
      </c>
      <c r="Q106" s="628"/>
      <c r="R106" s="628"/>
      <c r="S106" s="628"/>
      <c r="T106" s="628"/>
      <c r="U106" s="628"/>
      <c r="V106" s="62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2" t="s">
        <v>145</v>
      </c>
      <c r="B107" s="622"/>
      <c r="C107" s="622"/>
      <c r="D107" s="622"/>
      <c r="E107" s="622"/>
      <c r="F107" s="622"/>
      <c r="G107" s="622"/>
      <c r="H107" s="622"/>
      <c r="I107" s="622"/>
      <c r="J107" s="622"/>
      <c r="K107" s="622"/>
      <c r="L107" s="622"/>
      <c r="M107" s="622"/>
      <c r="N107" s="622"/>
      <c r="O107" s="622"/>
      <c r="P107" s="622"/>
      <c r="Q107" s="622"/>
      <c r="R107" s="622"/>
      <c r="S107" s="622"/>
      <c r="T107" s="622"/>
      <c r="U107" s="622"/>
      <c r="V107" s="622"/>
      <c r="W107" s="622"/>
      <c r="X107" s="622"/>
      <c r="Y107" s="622"/>
      <c r="Z107" s="622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623">
        <v>4680115881488</v>
      </c>
      <c r="E108" s="62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6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215</v>
      </c>
      <c r="B109" s="63" t="s">
        <v>216</v>
      </c>
      <c r="C109" s="36">
        <v>4301020346</v>
      </c>
      <c r="D109" s="623">
        <v>4680115882775</v>
      </c>
      <c r="E109" s="62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6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623">
        <v>4680115880658</v>
      </c>
      <c r="E110" s="62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6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5"/>
      <c r="R110" s="625"/>
      <c r="S110" s="625"/>
      <c r="T110" s="62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0"/>
      <c r="B112" s="630"/>
      <c r="C112" s="630"/>
      <c r="D112" s="630"/>
      <c r="E112" s="630"/>
      <c r="F112" s="630"/>
      <c r="G112" s="630"/>
      <c r="H112" s="630"/>
      <c r="I112" s="630"/>
      <c r="J112" s="630"/>
      <c r="K112" s="630"/>
      <c r="L112" s="630"/>
      <c r="M112" s="630"/>
      <c r="N112" s="630"/>
      <c r="O112" s="631"/>
      <c r="P112" s="627" t="s">
        <v>40</v>
      </c>
      <c r="Q112" s="628"/>
      <c r="R112" s="628"/>
      <c r="S112" s="628"/>
      <c r="T112" s="628"/>
      <c r="U112" s="628"/>
      <c r="V112" s="62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2" t="s">
        <v>82</v>
      </c>
      <c r="B113" s="622"/>
      <c r="C113" s="622"/>
      <c r="D113" s="622"/>
      <c r="E113" s="622"/>
      <c r="F113" s="622"/>
      <c r="G113" s="622"/>
      <c r="H113" s="622"/>
      <c r="I113" s="622"/>
      <c r="J113" s="622"/>
      <c r="K113" s="622"/>
      <c r="L113" s="622"/>
      <c r="M113" s="622"/>
      <c r="N113" s="622"/>
      <c r="O113" s="622"/>
      <c r="P113" s="622"/>
      <c r="Q113" s="622"/>
      <c r="R113" s="622"/>
      <c r="S113" s="622"/>
      <c r="T113" s="622"/>
      <c r="U113" s="622"/>
      <c r="V113" s="622"/>
      <c r="W113" s="622"/>
      <c r="X113" s="622"/>
      <c r="Y113" s="622"/>
      <c r="Z113" s="622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623">
        <v>4607091385168</v>
      </c>
      <c r="E114" s="62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6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4301051730</v>
      </c>
      <c r="D115" s="623">
        <v>4607091383256</v>
      </c>
      <c r="E115" s="62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623">
        <v>4607091385748</v>
      </c>
      <c r="E116" s="62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623">
        <v>4680115884533</v>
      </c>
      <c r="E117" s="62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5"/>
      <c r="R117" s="625"/>
      <c r="S117" s="625"/>
      <c r="T117" s="62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0"/>
      <c r="B119" s="630"/>
      <c r="C119" s="630"/>
      <c r="D119" s="630"/>
      <c r="E119" s="630"/>
      <c r="F119" s="630"/>
      <c r="G119" s="630"/>
      <c r="H119" s="630"/>
      <c r="I119" s="630"/>
      <c r="J119" s="630"/>
      <c r="K119" s="630"/>
      <c r="L119" s="630"/>
      <c r="M119" s="630"/>
      <c r="N119" s="630"/>
      <c r="O119" s="631"/>
      <c r="P119" s="627" t="s">
        <v>40</v>
      </c>
      <c r="Q119" s="628"/>
      <c r="R119" s="628"/>
      <c r="S119" s="628"/>
      <c r="T119" s="628"/>
      <c r="U119" s="628"/>
      <c r="V119" s="629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2" t="s">
        <v>175</v>
      </c>
      <c r="B120" s="622"/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N120" s="622"/>
      <c r="O120" s="622"/>
      <c r="P120" s="622"/>
      <c r="Q120" s="622"/>
      <c r="R120" s="622"/>
      <c r="S120" s="622"/>
      <c r="T120" s="622"/>
      <c r="U120" s="622"/>
      <c r="V120" s="622"/>
      <c r="W120" s="622"/>
      <c r="X120" s="622"/>
      <c r="Y120" s="622"/>
      <c r="Z120" s="622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623">
        <v>4680115882652</v>
      </c>
      <c r="E121" s="62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25"/>
      <c r="R121" s="625"/>
      <c r="S121" s="625"/>
      <c r="T121" s="62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232</v>
      </c>
      <c r="B122" s="63" t="s">
        <v>233</v>
      </c>
      <c r="C122" s="36">
        <v>4301060317</v>
      </c>
      <c r="D122" s="623">
        <v>4680115880238</v>
      </c>
      <c r="E122" s="62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25"/>
      <c r="R122" s="625"/>
      <c r="S122" s="625"/>
      <c r="T122" s="62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0"/>
      <c r="B123" s="630"/>
      <c r="C123" s="630"/>
      <c r="D123" s="630"/>
      <c r="E123" s="630"/>
      <c r="F123" s="630"/>
      <c r="G123" s="630"/>
      <c r="H123" s="630"/>
      <c r="I123" s="630"/>
      <c r="J123" s="630"/>
      <c r="K123" s="630"/>
      <c r="L123" s="630"/>
      <c r="M123" s="630"/>
      <c r="N123" s="630"/>
      <c r="O123" s="631"/>
      <c r="P123" s="627" t="s">
        <v>40</v>
      </c>
      <c r="Q123" s="628"/>
      <c r="R123" s="628"/>
      <c r="S123" s="628"/>
      <c r="T123" s="628"/>
      <c r="U123" s="628"/>
      <c r="V123" s="629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0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31"/>
      <c r="P124" s="627" t="s">
        <v>40</v>
      </c>
      <c r="Q124" s="628"/>
      <c r="R124" s="628"/>
      <c r="S124" s="628"/>
      <c r="T124" s="628"/>
      <c r="U124" s="628"/>
      <c r="V124" s="629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1" t="s">
        <v>235</v>
      </c>
      <c r="B125" s="621"/>
      <c r="C125" s="621"/>
      <c r="D125" s="621"/>
      <c r="E125" s="621"/>
      <c r="F125" s="621"/>
      <c r="G125" s="621"/>
      <c r="H125" s="621"/>
      <c r="I125" s="621"/>
      <c r="J125" s="621"/>
      <c r="K125" s="621"/>
      <c r="L125" s="621"/>
      <c r="M125" s="621"/>
      <c r="N125" s="621"/>
      <c r="O125" s="621"/>
      <c r="P125" s="621"/>
      <c r="Q125" s="621"/>
      <c r="R125" s="621"/>
      <c r="S125" s="621"/>
      <c r="T125" s="621"/>
      <c r="U125" s="621"/>
      <c r="V125" s="621"/>
      <c r="W125" s="621"/>
      <c r="X125" s="621"/>
      <c r="Y125" s="621"/>
      <c r="Z125" s="621"/>
      <c r="AA125" s="65"/>
      <c r="AB125" s="65"/>
      <c r="AC125" s="79"/>
    </row>
    <row r="126" spans="1:68" ht="14.25" customHeight="1" x14ac:dyDescent="0.25">
      <c r="A126" s="622" t="s">
        <v>113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623">
        <v>4680115882577</v>
      </c>
      <c r="E127" s="62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6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5"/>
      <c r="R127" s="625"/>
      <c r="S127" s="625"/>
      <c r="T127" s="62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236</v>
      </c>
      <c r="B128" s="63" t="s">
        <v>239</v>
      </c>
      <c r="C128" s="36">
        <v>4301011562</v>
      </c>
      <c r="D128" s="623">
        <v>4680115882577</v>
      </c>
      <c r="E128" s="62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6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25"/>
      <c r="R128" s="625"/>
      <c r="S128" s="625"/>
      <c r="T128" s="62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0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31"/>
      <c r="P129" s="627" t="s">
        <v>40</v>
      </c>
      <c r="Q129" s="628"/>
      <c r="R129" s="628"/>
      <c r="S129" s="628"/>
      <c r="T129" s="628"/>
      <c r="U129" s="628"/>
      <c r="V129" s="629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31"/>
      <c r="P130" s="627" t="s">
        <v>40</v>
      </c>
      <c r="Q130" s="628"/>
      <c r="R130" s="628"/>
      <c r="S130" s="628"/>
      <c r="T130" s="628"/>
      <c r="U130" s="628"/>
      <c r="V130" s="629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2" t="s">
        <v>76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623">
        <v>4680115883444</v>
      </c>
      <c r="E132" s="62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6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5"/>
      <c r="R132" s="625"/>
      <c r="S132" s="625"/>
      <c r="T132" s="62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243</v>
      </c>
      <c r="C133" s="36">
        <v>4301031235</v>
      </c>
      <c r="D133" s="623">
        <v>4680115883444</v>
      </c>
      <c r="E133" s="62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25"/>
      <c r="R133" s="625"/>
      <c r="S133" s="625"/>
      <c r="T133" s="62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0"/>
      <c r="B134" s="630"/>
      <c r="C134" s="630"/>
      <c r="D134" s="630"/>
      <c r="E134" s="630"/>
      <c r="F134" s="630"/>
      <c r="G134" s="630"/>
      <c r="H134" s="630"/>
      <c r="I134" s="630"/>
      <c r="J134" s="630"/>
      <c r="K134" s="630"/>
      <c r="L134" s="630"/>
      <c r="M134" s="630"/>
      <c r="N134" s="630"/>
      <c r="O134" s="631"/>
      <c r="P134" s="627" t="s">
        <v>40</v>
      </c>
      <c r="Q134" s="628"/>
      <c r="R134" s="628"/>
      <c r="S134" s="628"/>
      <c r="T134" s="628"/>
      <c r="U134" s="628"/>
      <c r="V134" s="62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0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31"/>
      <c r="P135" s="627" t="s">
        <v>40</v>
      </c>
      <c r="Q135" s="628"/>
      <c r="R135" s="628"/>
      <c r="S135" s="628"/>
      <c r="T135" s="628"/>
      <c r="U135" s="628"/>
      <c r="V135" s="62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2" t="s">
        <v>82</v>
      </c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22"/>
      <c r="P136" s="622"/>
      <c r="Q136" s="622"/>
      <c r="R136" s="622"/>
      <c r="S136" s="622"/>
      <c r="T136" s="622"/>
      <c r="U136" s="622"/>
      <c r="V136" s="622"/>
      <c r="W136" s="622"/>
      <c r="X136" s="622"/>
      <c r="Y136" s="622"/>
      <c r="Z136" s="622"/>
      <c r="AA136" s="66"/>
      <c r="AB136" s="66"/>
      <c r="AC136" s="80"/>
    </row>
    <row r="137" spans="1:68" ht="16.5" customHeight="1" x14ac:dyDescent="0.25">
      <c r="A137" s="63" t="s">
        <v>244</v>
      </c>
      <c r="B137" s="63" t="s">
        <v>245</v>
      </c>
      <c r="C137" s="36">
        <v>4301051477</v>
      </c>
      <c r="D137" s="623">
        <v>4680115882584</v>
      </c>
      <c r="E137" s="62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25"/>
      <c r="R137" s="625"/>
      <c r="S137" s="625"/>
      <c r="T137" s="62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244</v>
      </c>
      <c r="B138" s="63" t="s">
        <v>246</v>
      </c>
      <c r="C138" s="36">
        <v>4301051476</v>
      </c>
      <c r="D138" s="623">
        <v>4680115882584</v>
      </c>
      <c r="E138" s="62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25"/>
      <c r="R138" s="625"/>
      <c r="S138" s="625"/>
      <c r="T138" s="62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0"/>
      <c r="B139" s="630"/>
      <c r="C139" s="630"/>
      <c r="D139" s="630"/>
      <c r="E139" s="630"/>
      <c r="F139" s="630"/>
      <c r="G139" s="630"/>
      <c r="H139" s="630"/>
      <c r="I139" s="630"/>
      <c r="J139" s="630"/>
      <c r="K139" s="630"/>
      <c r="L139" s="630"/>
      <c r="M139" s="630"/>
      <c r="N139" s="630"/>
      <c r="O139" s="631"/>
      <c r="P139" s="627" t="s">
        <v>40</v>
      </c>
      <c r="Q139" s="628"/>
      <c r="R139" s="628"/>
      <c r="S139" s="628"/>
      <c r="T139" s="628"/>
      <c r="U139" s="628"/>
      <c r="V139" s="62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0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31"/>
      <c r="P140" s="627" t="s">
        <v>40</v>
      </c>
      <c r="Q140" s="628"/>
      <c r="R140" s="628"/>
      <c r="S140" s="628"/>
      <c r="T140" s="628"/>
      <c r="U140" s="628"/>
      <c r="V140" s="62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1" t="s">
        <v>111</v>
      </c>
      <c r="B141" s="621"/>
      <c r="C141" s="621"/>
      <c r="D141" s="621"/>
      <c r="E141" s="621"/>
      <c r="F141" s="621"/>
      <c r="G141" s="621"/>
      <c r="H141" s="621"/>
      <c r="I141" s="621"/>
      <c r="J141" s="621"/>
      <c r="K141" s="621"/>
      <c r="L141" s="621"/>
      <c r="M141" s="621"/>
      <c r="N141" s="621"/>
      <c r="O141" s="621"/>
      <c r="P141" s="621"/>
      <c r="Q141" s="621"/>
      <c r="R141" s="621"/>
      <c r="S141" s="621"/>
      <c r="T141" s="621"/>
      <c r="U141" s="621"/>
      <c r="V141" s="621"/>
      <c r="W141" s="621"/>
      <c r="X141" s="621"/>
      <c r="Y141" s="621"/>
      <c r="Z141" s="621"/>
      <c r="AA141" s="65"/>
      <c r="AB141" s="65"/>
      <c r="AC141" s="79"/>
    </row>
    <row r="142" spans="1:68" ht="14.25" customHeight="1" x14ac:dyDescent="0.25">
      <c r="A142" s="622" t="s">
        <v>113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6"/>
      <c r="AB142" s="66"/>
      <c r="AC142" s="80"/>
    </row>
    <row r="143" spans="1:68" ht="27" customHeight="1" x14ac:dyDescent="0.25">
      <c r="A143" s="63" t="s">
        <v>247</v>
      </c>
      <c r="B143" s="63" t="s">
        <v>248</v>
      </c>
      <c r="C143" s="36">
        <v>4301011705</v>
      </c>
      <c r="D143" s="623">
        <v>4607091384604</v>
      </c>
      <c r="E143" s="62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25"/>
      <c r="R143" s="625"/>
      <c r="S143" s="625"/>
      <c r="T143" s="6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250</v>
      </c>
      <c r="B144" s="63" t="s">
        <v>251</v>
      </c>
      <c r="C144" s="36">
        <v>4301012179</v>
      </c>
      <c r="D144" s="623">
        <v>4680115886810</v>
      </c>
      <c r="E144" s="62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689" t="s">
        <v>252</v>
      </c>
      <c r="Q144" s="625"/>
      <c r="R144" s="625"/>
      <c r="S144" s="625"/>
      <c r="T144" s="62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0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31"/>
      <c r="P145" s="627" t="s">
        <v>40</v>
      </c>
      <c r="Q145" s="628"/>
      <c r="R145" s="628"/>
      <c r="S145" s="628"/>
      <c r="T145" s="628"/>
      <c r="U145" s="628"/>
      <c r="V145" s="62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1"/>
      <c r="P146" s="627" t="s">
        <v>40</v>
      </c>
      <c r="Q146" s="628"/>
      <c r="R146" s="628"/>
      <c r="S146" s="628"/>
      <c r="T146" s="628"/>
      <c r="U146" s="628"/>
      <c r="V146" s="62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622" t="s">
        <v>76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623">
        <v>4607091387667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623">
        <v>4607091387636</v>
      </c>
      <c r="E149" s="62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25"/>
      <c r="R149" s="625"/>
      <c r="S149" s="625"/>
      <c r="T149" s="62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260</v>
      </c>
      <c r="B150" s="63" t="s">
        <v>261</v>
      </c>
      <c r="C150" s="36">
        <v>4301030963</v>
      </c>
      <c r="D150" s="623">
        <v>4607091382426</v>
      </c>
      <c r="E150" s="62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25"/>
      <c r="R150" s="625"/>
      <c r="S150" s="625"/>
      <c r="T150" s="62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1"/>
      <c r="P151" s="627" t="s">
        <v>40</v>
      </c>
      <c r="Q151" s="628"/>
      <c r="R151" s="628"/>
      <c r="S151" s="628"/>
      <c r="T151" s="628"/>
      <c r="U151" s="628"/>
      <c r="V151" s="629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0"/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1"/>
      <c r="P152" s="627" t="s">
        <v>40</v>
      </c>
      <c r="Q152" s="628"/>
      <c r="R152" s="628"/>
      <c r="S152" s="628"/>
      <c r="T152" s="628"/>
      <c r="U152" s="628"/>
      <c r="V152" s="629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0" t="s">
        <v>263</v>
      </c>
      <c r="B153" s="620"/>
      <c r="C153" s="620"/>
      <c r="D153" s="620"/>
      <c r="E153" s="620"/>
      <c r="F153" s="620"/>
      <c r="G153" s="620"/>
      <c r="H153" s="620"/>
      <c r="I153" s="620"/>
      <c r="J153" s="620"/>
      <c r="K153" s="620"/>
      <c r="L153" s="620"/>
      <c r="M153" s="620"/>
      <c r="N153" s="620"/>
      <c r="O153" s="620"/>
      <c r="P153" s="620"/>
      <c r="Q153" s="620"/>
      <c r="R153" s="620"/>
      <c r="S153" s="620"/>
      <c r="T153" s="620"/>
      <c r="U153" s="620"/>
      <c r="V153" s="620"/>
      <c r="W153" s="620"/>
      <c r="X153" s="620"/>
      <c r="Y153" s="620"/>
      <c r="Z153" s="620"/>
      <c r="AA153" s="54"/>
      <c r="AB153" s="54"/>
      <c r="AC153" s="54"/>
    </row>
    <row r="154" spans="1:68" ht="16.5" customHeight="1" x14ac:dyDescent="0.25">
      <c r="A154" s="621" t="s">
        <v>264</v>
      </c>
      <c r="B154" s="621"/>
      <c r="C154" s="621"/>
      <c r="D154" s="621"/>
      <c r="E154" s="621"/>
      <c r="F154" s="621"/>
      <c r="G154" s="621"/>
      <c r="H154" s="621"/>
      <c r="I154" s="621"/>
      <c r="J154" s="621"/>
      <c r="K154" s="621"/>
      <c r="L154" s="621"/>
      <c r="M154" s="621"/>
      <c r="N154" s="621"/>
      <c r="O154" s="621"/>
      <c r="P154" s="621"/>
      <c r="Q154" s="621"/>
      <c r="R154" s="621"/>
      <c r="S154" s="621"/>
      <c r="T154" s="621"/>
      <c r="U154" s="621"/>
      <c r="V154" s="621"/>
      <c r="W154" s="621"/>
      <c r="X154" s="621"/>
      <c r="Y154" s="621"/>
      <c r="Z154" s="621"/>
      <c r="AA154" s="65"/>
      <c r="AB154" s="65"/>
      <c r="AC154" s="79"/>
    </row>
    <row r="155" spans="1:68" ht="14.25" customHeight="1" x14ac:dyDescent="0.25">
      <c r="A155" s="622" t="s">
        <v>145</v>
      </c>
      <c r="B155" s="622"/>
      <c r="C155" s="622"/>
      <c r="D155" s="622"/>
      <c r="E155" s="622"/>
      <c r="F155" s="622"/>
      <c r="G155" s="622"/>
      <c r="H155" s="622"/>
      <c r="I155" s="622"/>
      <c r="J155" s="622"/>
      <c r="K155" s="622"/>
      <c r="L155" s="622"/>
      <c r="M155" s="622"/>
      <c r="N155" s="622"/>
      <c r="O155" s="622"/>
      <c r="P155" s="622"/>
      <c r="Q155" s="622"/>
      <c r="R155" s="622"/>
      <c r="S155" s="622"/>
      <c r="T155" s="622"/>
      <c r="U155" s="622"/>
      <c r="V155" s="622"/>
      <c r="W155" s="622"/>
      <c r="X155" s="622"/>
      <c r="Y155" s="622"/>
      <c r="Z155" s="622"/>
      <c r="AA155" s="66"/>
      <c r="AB155" s="66"/>
      <c r="AC155" s="80"/>
    </row>
    <row r="156" spans="1:68" ht="27" customHeight="1" x14ac:dyDescent="0.25">
      <c r="A156" s="63" t="s">
        <v>265</v>
      </c>
      <c r="B156" s="63" t="s">
        <v>266</v>
      </c>
      <c r="C156" s="36">
        <v>4301020323</v>
      </c>
      <c r="D156" s="623">
        <v>4680115886223</v>
      </c>
      <c r="E156" s="62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25"/>
      <c r="R156" s="625"/>
      <c r="S156" s="625"/>
      <c r="T156" s="62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31"/>
      <c r="P157" s="627" t="s">
        <v>40</v>
      </c>
      <c r="Q157" s="628"/>
      <c r="R157" s="628"/>
      <c r="S157" s="628"/>
      <c r="T157" s="628"/>
      <c r="U157" s="628"/>
      <c r="V157" s="629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0"/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1"/>
      <c r="P158" s="627" t="s">
        <v>40</v>
      </c>
      <c r="Q158" s="628"/>
      <c r="R158" s="628"/>
      <c r="S158" s="628"/>
      <c r="T158" s="628"/>
      <c r="U158" s="628"/>
      <c r="V158" s="629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2" t="s">
        <v>76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623">
        <v>4680115880993</v>
      </c>
      <c r="E160" s="62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271</v>
      </c>
      <c r="B161" s="63" t="s">
        <v>272</v>
      </c>
      <c r="C161" s="36">
        <v>4301031204</v>
      </c>
      <c r="D161" s="623">
        <v>4680115881761</v>
      </c>
      <c r="E161" s="62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623">
        <v>4680115881563</v>
      </c>
      <c r="E162" s="62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277</v>
      </c>
      <c r="B163" s="63" t="s">
        <v>278</v>
      </c>
      <c r="C163" s="36">
        <v>4301031199</v>
      </c>
      <c r="D163" s="623">
        <v>4680115880986</v>
      </c>
      <c r="E163" s="62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279</v>
      </c>
      <c r="B164" s="63" t="s">
        <v>280</v>
      </c>
      <c r="C164" s="36">
        <v>4301031205</v>
      </c>
      <c r="D164" s="623">
        <v>4680115881785</v>
      </c>
      <c r="E164" s="62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281</v>
      </c>
      <c r="B165" s="63" t="s">
        <v>282</v>
      </c>
      <c r="C165" s="36">
        <v>4301031399</v>
      </c>
      <c r="D165" s="623">
        <v>4680115886537</v>
      </c>
      <c r="E165" s="62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284</v>
      </c>
      <c r="B166" s="63" t="s">
        <v>285</v>
      </c>
      <c r="C166" s="36">
        <v>4301031202</v>
      </c>
      <c r="D166" s="623">
        <v>4680115881679</v>
      </c>
      <c r="E166" s="62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4301031158</v>
      </c>
      <c r="D167" s="623">
        <v>4680115880191</v>
      </c>
      <c r="E167" s="62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25"/>
      <c r="R167" s="625"/>
      <c r="S167" s="625"/>
      <c r="T167" s="62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4301031245</v>
      </c>
      <c r="D168" s="623">
        <v>4680115883963</v>
      </c>
      <c r="E168" s="62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25"/>
      <c r="R168" s="625"/>
      <c r="S168" s="625"/>
      <c r="T168" s="62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0"/>
      <c r="B169" s="630"/>
      <c r="C169" s="630"/>
      <c r="D169" s="630"/>
      <c r="E169" s="630"/>
      <c r="F169" s="630"/>
      <c r="G169" s="630"/>
      <c r="H169" s="630"/>
      <c r="I169" s="630"/>
      <c r="J169" s="630"/>
      <c r="K169" s="630"/>
      <c r="L169" s="630"/>
      <c r="M169" s="630"/>
      <c r="N169" s="630"/>
      <c r="O169" s="631"/>
      <c r="P169" s="627" t="s">
        <v>40</v>
      </c>
      <c r="Q169" s="628"/>
      <c r="R169" s="628"/>
      <c r="S169" s="628"/>
      <c r="T169" s="628"/>
      <c r="U169" s="628"/>
      <c r="V169" s="62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0"/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1"/>
      <c r="P170" s="627" t="s">
        <v>40</v>
      </c>
      <c r="Q170" s="628"/>
      <c r="R170" s="628"/>
      <c r="S170" s="628"/>
      <c r="T170" s="628"/>
      <c r="U170" s="628"/>
      <c r="V170" s="629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2" t="s">
        <v>105</v>
      </c>
      <c r="B171" s="622"/>
      <c r="C171" s="622"/>
      <c r="D171" s="622"/>
      <c r="E171" s="622"/>
      <c r="F171" s="622"/>
      <c r="G171" s="622"/>
      <c r="H171" s="622"/>
      <c r="I171" s="622"/>
      <c r="J171" s="622"/>
      <c r="K171" s="622"/>
      <c r="L171" s="622"/>
      <c r="M171" s="622"/>
      <c r="N171" s="622"/>
      <c r="O171" s="622"/>
      <c r="P171" s="622"/>
      <c r="Q171" s="622"/>
      <c r="R171" s="622"/>
      <c r="S171" s="622"/>
      <c r="T171" s="622"/>
      <c r="U171" s="622"/>
      <c r="V171" s="622"/>
      <c r="W171" s="622"/>
      <c r="X171" s="622"/>
      <c r="Y171" s="622"/>
      <c r="Z171" s="622"/>
      <c r="AA171" s="66"/>
      <c r="AB171" s="66"/>
      <c r="AC171" s="80"/>
    </row>
    <row r="172" spans="1:68" ht="27" customHeight="1" x14ac:dyDescent="0.25">
      <c r="A172" s="63" t="s">
        <v>291</v>
      </c>
      <c r="B172" s="63" t="s">
        <v>292</v>
      </c>
      <c r="C172" s="36">
        <v>4301032053</v>
      </c>
      <c r="D172" s="623">
        <v>4680115886780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4301032051</v>
      </c>
      <c r="D173" s="623">
        <v>4680115886742</v>
      </c>
      <c r="E173" s="62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25"/>
      <c r="R173" s="625"/>
      <c r="S173" s="625"/>
      <c r="T173" s="62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4301032052</v>
      </c>
      <c r="D174" s="623">
        <v>4680115886766</v>
      </c>
      <c r="E174" s="62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25"/>
      <c r="R174" s="625"/>
      <c r="S174" s="625"/>
      <c r="T174" s="62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0"/>
      <c r="B175" s="630"/>
      <c r="C175" s="630"/>
      <c r="D175" s="630"/>
      <c r="E175" s="630"/>
      <c r="F175" s="630"/>
      <c r="G175" s="630"/>
      <c r="H175" s="630"/>
      <c r="I175" s="630"/>
      <c r="J175" s="630"/>
      <c r="K175" s="630"/>
      <c r="L175" s="630"/>
      <c r="M175" s="630"/>
      <c r="N175" s="630"/>
      <c r="O175" s="631"/>
      <c r="P175" s="627" t="s">
        <v>40</v>
      </c>
      <c r="Q175" s="628"/>
      <c r="R175" s="628"/>
      <c r="S175" s="628"/>
      <c r="T175" s="628"/>
      <c r="U175" s="628"/>
      <c r="V175" s="629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0"/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1"/>
      <c r="P176" s="627" t="s">
        <v>40</v>
      </c>
      <c r="Q176" s="628"/>
      <c r="R176" s="628"/>
      <c r="S176" s="628"/>
      <c r="T176" s="628"/>
      <c r="U176" s="628"/>
      <c r="V176" s="629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2" t="s">
        <v>301</v>
      </c>
      <c r="B177" s="622"/>
      <c r="C177" s="622"/>
      <c r="D177" s="622"/>
      <c r="E177" s="622"/>
      <c r="F177" s="622"/>
      <c r="G177" s="622"/>
      <c r="H177" s="622"/>
      <c r="I177" s="622"/>
      <c r="J177" s="622"/>
      <c r="K177" s="622"/>
      <c r="L177" s="622"/>
      <c r="M177" s="622"/>
      <c r="N177" s="622"/>
      <c r="O177" s="622"/>
      <c r="P177" s="622"/>
      <c r="Q177" s="622"/>
      <c r="R177" s="622"/>
      <c r="S177" s="622"/>
      <c r="T177" s="622"/>
      <c r="U177" s="622"/>
      <c r="V177" s="622"/>
      <c r="W177" s="622"/>
      <c r="X177" s="622"/>
      <c r="Y177" s="622"/>
      <c r="Z177" s="622"/>
      <c r="AA177" s="66"/>
      <c r="AB177" s="66"/>
      <c r="AC177" s="80"/>
    </row>
    <row r="178" spans="1:68" ht="27" customHeight="1" x14ac:dyDescent="0.25">
      <c r="A178" s="63" t="s">
        <v>302</v>
      </c>
      <c r="B178" s="63" t="s">
        <v>303</v>
      </c>
      <c r="C178" s="36">
        <v>4301170013</v>
      </c>
      <c r="D178" s="623">
        <v>4680115886797</v>
      </c>
      <c r="E178" s="62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25"/>
      <c r="R178" s="625"/>
      <c r="S178" s="625"/>
      <c r="T178" s="62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31"/>
      <c r="P179" s="627" t="s">
        <v>40</v>
      </c>
      <c r="Q179" s="628"/>
      <c r="R179" s="628"/>
      <c r="S179" s="628"/>
      <c r="T179" s="628"/>
      <c r="U179" s="628"/>
      <c r="V179" s="62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0"/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1"/>
      <c r="P180" s="627" t="s">
        <v>40</v>
      </c>
      <c r="Q180" s="628"/>
      <c r="R180" s="628"/>
      <c r="S180" s="628"/>
      <c r="T180" s="628"/>
      <c r="U180" s="628"/>
      <c r="V180" s="62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1" t="s">
        <v>304</v>
      </c>
      <c r="B181" s="621"/>
      <c r="C181" s="621"/>
      <c r="D181" s="621"/>
      <c r="E181" s="621"/>
      <c r="F181" s="621"/>
      <c r="G181" s="621"/>
      <c r="H181" s="621"/>
      <c r="I181" s="621"/>
      <c r="J181" s="621"/>
      <c r="K181" s="621"/>
      <c r="L181" s="621"/>
      <c r="M181" s="621"/>
      <c r="N181" s="621"/>
      <c r="O181" s="621"/>
      <c r="P181" s="621"/>
      <c r="Q181" s="621"/>
      <c r="R181" s="621"/>
      <c r="S181" s="621"/>
      <c r="T181" s="621"/>
      <c r="U181" s="621"/>
      <c r="V181" s="621"/>
      <c r="W181" s="621"/>
      <c r="X181" s="621"/>
      <c r="Y181" s="621"/>
      <c r="Z181" s="621"/>
      <c r="AA181" s="65"/>
      <c r="AB181" s="65"/>
      <c r="AC181" s="79"/>
    </row>
    <row r="182" spans="1:68" ht="14.25" customHeight="1" x14ac:dyDescent="0.25">
      <c r="A182" s="622" t="s">
        <v>113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6"/>
      <c r="AB182" s="66"/>
      <c r="AC182" s="80"/>
    </row>
    <row r="183" spans="1:68" ht="16.5" customHeight="1" x14ac:dyDescent="0.25">
      <c r="A183" s="63" t="s">
        <v>305</v>
      </c>
      <c r="B183" s="63" t="s">
        <v>306</v>
      </c>
      <c r="C183" s="36">
        <v>4301011450</v>
      </c>
      <c r="D183" s="623">
        <v>4680115881402</v>
      </c>
      <c r="E183" s="62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25"/>
      <c r="R183" s="625"/>
      <c r="S183" s="625"/>
      <c r="T183" s="62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308</v>
      </c>
      <c r="B184" s="63" t="s">
        <v>309</v>
      </c>
      <c r="C184" s="36">
        <v>4301011768</v>
      </c>
      <c r="D184" s="623">
        <v>4680115881396</v>
      </c>
      <c r="E184" s="62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25"/>
      <c r="R184" s="625"/>
      <c r="S184" s="625"/>
      <c r="T184" s="62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31"/>
      <c r="P185" s="627" t="s">
        <v>40</v>
      </c>
      <c r="Q185" s="628"/>
      <c r="R185" s="628"/>
      <c r="S185" s="628"/>
      <c r="T185" s="628"/>
      <c r="U185" s="628"/>
      <c r="V185" s="62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0"/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1"/>
      <c r="P186" s="627" t="s">
        <v>40</v>
      </c>
      <c r="Q186" s="628"/>
      <c r="R186" s="628"/>
      <c r="S186" s="628"/>
      <c r="T186" s="628"/>
      <c r="U186" s="628"/>
      <c r="V186" s="62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2" t="s">
        <v>145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6"/>
      <c r="AB187" s="66"/>
      <c r="AC187" s="80"/>
    </row>
    <row r="188" spans="1:68" ht="16.5" customHeight="1" x14ac:dyDescent="0.25">
      <c r="A188" s="63" t="s">
        <v>310</v>
      </c>
      <c r="B188" s="63" t="s">
        <v>311</v>
      </c>
      <c r="C188" s="36">
        <v>4301020262</v>
      </c>
      <c r="D188" s="623">
        <v>4680115882935</v>
      </c>
      <c r="E188" s="62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25"/>
      <c r="R188" s="625"/>
      <c r="S188" s="625"/>
      <c r="T188" s="62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313</v>
      </c>
      <c r="B189" s="63" t="s">
        <v>314</v>
      </c>
      <c r="C189" s="36">
        <v>4301020220</v>
      </c>
      <c r="D189" s="623">
        <v>4680115880764</v>
      </c>
      <c r="E189" s="62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25"/>
      <c r="R189" s="625"/>
      <c r="S189" s="625"/>
      <c r="T189" s="62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0"/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1"/>
      <c r="P190" s="627" t="s">
        <v>40</v>
      </c>
      <c r="Q190" s="628"/>
      <c r="R190" s="628"/>
      <c r="S190" s="628"/>
      <c r="T190" s="628"/>
      <c r="U190" s="628"/>
      <c r="V190" s="62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0"/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1"/>
      <c r="P191" s="627" t="s">
        <v>40</v>
      </c>
      <c r="Q191" s="628"/>
      <c r="R191" s="628"/>
      <c r="S191" s="628"/>
      <c r="T191" s="628"/>
      <c r="U191" s="628"/>
      <c r="V191" s="62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2" t="s">
        <v>76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623">
        <v>4680115882683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623">
        <v>4680115882690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623">
        <v>4680115882669</v>
      </c>
      <c r="E195" s="62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623">
        <v>4680115882676</v>
      </c>
      <c r="E196" s="62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4301031223</v>
      </c>
      <c r="D197" s="623">
        <v>4680115884014</v>
      </c>
      <c r="E197" s="62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4301031222</v>
      </c>
      <c r="D198" s="623">
        <v>4680115884007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623">
        <v>4680115884038</v>
      </c>
      <c r="E199" s="62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25"/>
      <c r="R199" s="625"/>
      <c r="S199" s="625"/>
      <c r="T199" s="62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623">
        <v>4680115884021</v>
      </c>
      <c r="E200" s="62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25"/>
      <c r="R200" s="625"/>
      <c r="S200" s="625"/>
      <c r="T200" s="62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0"/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1"/>
      <c r="P201" s="627" t="s">
        <v>40</v>
      </c>
      <c r="Q201" s="628"/>
      <c r="R201" s="628"/>
      <c r="S201" s="628"/>
      <c r="T201" s="628"/>
      <c r="U201" s="628"/>
      <c r="V201" s="62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0"/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1"/>
      <c r="P202" s="627" t="s">
        <v>40</v>
      </c>
      <c r="Q202" s="628"/>
      <c r="R202" s="628"/>
      <c r="S202" s="628"/>
      <c r="T202" s="628"/>
      <c r="U202" s="628"/>
      <c r="V202" s="629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2" t="s">
        <v>82</v>
      </c>
      <c r="B203" s="622"/>
      <c r="C203" s="622"/>
      <c r="D203" s="622"/>
      <c r="E203" s="622"/>
      <c r="F203" s="622"/>
      <c r="G203" s="622"/>
      <c r="H203" s="622"/>
      <c r="I203" s="622"/>
      <c r="J203" s="622"/>
      <c r="K203" s="622"/>
      <c r="L203" s="622"/>
      <c r="M203" s="622"/>
      <c r="N203" s="622"/>
      <c r="O203" s="622"/>
      <c r="P203" s="622"/>
      <c r="Q203" s="622"/>
      <c r="R203" s="622"/>
      <c r="S203" s="622"/>
      <c r="T203" s="622"/>
      <c r="U203" s="622"/>
      <c r="V203" s="622"/>
      <c r="W203" s="622"/>
      <c r="X203" s="622"/>
      <c r="Y203" s="622"/>
      <c r="Z203" s="622"/>
      <c r="AA203" s="66"/>
      <c r="AB203" s="66"/>
      <c r="AC203" s="80"/>
    </row>
    <row r="204" spans="1:68" ht="27" customHeight="1" x14ac:dyDescent="0.25">
      <c r="A204" s="63" t="s">
        <v>335</v>
      </c>
      <c r="B204" s="63" t="s">
        <v>336</v>
      </c>
      <c r="C204" s="36">
        <v>4301051408</v>
      </c>
      <c r="D204" s="623">
        <v>4680115881594</v>
      </c>
      <c r="E204" s="62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4301051411</v>
      </c>
      <c r="D205" s="623">
        <v>4680115881617</v>
      </c>
      <c r="E205" s="62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623">
        <v>4680115880573</v>
      </c>
      <c r="E206" s="62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4301051407</v>
      </c>
      <c r="D207" s="623">
        <v>4680115882195</v>
      </c>
      <c r="E207" s="62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4301051752</v>
      </c>
      <c r="D208" s="623">
        <v>4680115882607</v>
      </c>
      <c r="E208" s="62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4301051666</v>
      </c>
      <c r="D209" s="623">
        <v>4680115880092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4301051668</v>
      </c>
      <c r="D210" s="623">
        <v>4680115880221</v>
      </c>
      <c r="E210" s="62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4301051945</v>
      </c>
      <c r="D211" s="623">
        <v>4680115880504</v>
      </c>
      <c r="E211" s="62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25"/>
      <c r="R211" s="625"/>
      <c r="S211" s="625"/>
      <c r="T211" s="62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4301051410</v>
      </c>
      <c r="D212" s="623">
        <v>4680115882164</v>
      </c>
      <c r="E212" s="62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25"/>
      <c r="R212" s="625"/>
      <c r="S212" s="625"/>
      <c r="T212" s="62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0"/>
      <c r="B213" s="630"/>
      <c r="C213" s="630"/>
      <c r="D213" s="630"/>
      <c r="E213" s="630"/>
      <c r="F213" s="630"/>
      <c r="G213" s="630"/>
      <c r="H213" s="630"/>
      <c r="I213" s="630"/>
      <c r="J213" s="630"/>
      <c r="K213" s="630"/>
      <c r="L213" s="630"/>
      <c r="M213" s="630"/>
      <c r="N213" s="630"/>
      <c r="O213" s="631"/>
      <c r="P213" s="627" t="s">
        <v>40</v>
      </c>
      <c r="Q213" s="628"/>
      <c r="R213" s="628"/>
      <c r="S213" s="628"/>
      <c r="T213" s="628"/>
      <c r="U213" s="628"/>
      <c r="V213" s="62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0"/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1"/>
      <c r="P214" s="627" t="s">
        <v>40</v>
      </c>
      <c r="Q214" s="628"/>
      <c r="R214" s="628"/>
      <c r="S214" s="628"/>
      <c r="T214" s="628"/>
      <c r="U214" s="628"/>
      <c r="V214" s="629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2" t="s">
        <v>175</v>
      </c>
      <c r="B215" s="622"/>
      <c r="C215" s="622"/>
      <c r="D215" s="622"/>
      <c r="E215" s="622"/>
      <c r="F215" s="622"/>
      <c r="G215" s="622"/>
      <c r="H215" s="622"/>
      <c r="I215" s="622"/>
      <c r="J215" s="622"/>
      <c r="K215" s="622"/>
      <c r="L215" s="622"/>
      <c r="M215" s="622"/>
      <c r="N215" s="622"/>
      <c r="O215" s="622"/>
      <c r="P215" s="622"/>
      <c r="Q215" s="622"/>
      <c r="R215" s="622"/>
      <c r="S215" s="622"/>
      <c r="T215" s="622"/>
      <c r="U215" s="622"/>
      <c r="V215" s="622"/>
      <c r="W215" s="622"/>
      <c r="X215" s="622"/>
      <c r="Y215" s="622"/>
      <c r="Z215" s="622"/>
      <c r="AA215" s="66"/>
      <c r="AB215" s="66"/>
      <c r="AC215" s="80"/>
    </row>
    <row r="216" spans="1:68" ht="27" customHeight="1" x14ac:dyDescent="0.25">
      <c r="A216" s="63" t="s">
        <v>358</v>
      </c>
      <c r="B216" s="63" t="s">
        <v>359</v>
      </c>
      <c r="C216" s="36">
        <v>4301060463</v>
      </c>
      <c r="D216" s="623">
        <v>4680115880818</v>
      </c>
      <c r="E216" s="62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25"/>
      <c r="R216" s="625"/>
      <c r="S216" s="625"/>
      <c r="T216" s="62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4301060389</v>
      </c>
      <c r="D217" s="623">
        <v>4680115880801</v>
      </c>
      <c r="E217" s="62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25"/>
      <c r="R217" s="625"/>
      <c r="S217" s="625"/>
      <c r="T217" s="62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0"/>
      <c r="B218" s="630"/>
      <c r="C218" s="630"/>
      <c r="D218" s="630"/>
      <c r="E218" s="630"/>
      <c r="F218" s="630"/>
      <c r="G218" s="630"/>
      <c r="H218" s="630"/>
      <c r="I218" s="630"/>
      <c r="J218" s="630"/>
      <c r="K218" s="630"/>
      <c r="L218" s="630"/>
      <c r="M218" s="630"/>
      <c r="N218" s="630"/>
      <c r="O218" s="631"/>
      <c r="P218" s="627" t="s">
        <v>40</v>
      </c>
      <c r="Q218" s="628"/>
      <c r="R218" s="628"/>
      <c r="S218" s="628"/>
      <c r="T218" s="628"/>
      <c r="U218" s="628"/>
      <c r="V218" s="629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0"/>
      <c r="B219" s="630"/>
      <c r="C219" s="630"/>
      <c r="D219" s="630"/>
      <c r="E219" s="630"/>
      <c r="F219" s="630"/>
      <c r="G219" s="630"/>
      <c r="H219" s="630"/>
      <c r="I219" s="630"/>
      <c r="J219" s="630"/>
      <c r="K219" s="630"/>
      <c r="L219" s="630"/>
      <c r="M219" s="630"/>
      <c r="N219" s="630"/>
      <c r="O219" s="631"/>
      <c r="P219" s="627" t="s">
        <v>40</v>
      </c>
      <c r="Q219" s="628"/>
      <c r="R219" s="628"/>
      <c r="S219" s="628"/>
      <c r="T219" s="628"/>
      <c r="U219" s="628"/>
      <c r="V219" s="629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1" t="s">
        <v>364</v>
      </c>
      <c r="B220" s="621"/>
      <c r="C220" s="621"/>
      <c r="D220" s="621"/>
      <c r="E220" s="621"/>
      <c r="F220" s="621"/>
      <c r="G220" s="621"/>
      <c r="H220" s="621"/>
      <c r="I220" s="621"/>
      <c r="J220" s="621"/>
      <c r="K220" s="621"/>
      <c r="L220" s="621"/>
      <c r="M220" s="621"/>
      <c r="N220" s="621"/>
      <c r="O220" s="621"/>
      <c r="P220" s="621"/>
      <c r="Q220" s="621"/>
      <c r="R220" s="621"/>
      <c r="S220" s="621"/>
      <c r="T220" s="621"/>
      <c r="U220" s="621"/>
      <c r="V220" s="621"/>
      <c r="W220" s="621"/>
      <c r="X220" s="621"/>
      <c r="Y220" s="621"/>
      <c r="Z220" s="621"/>
      <c r="AA220" s="65"/>
      <c r="AB220" s="65"/>
      <c r="AC220" s="79"/>
    </row>
    <row r="221" spans="1:68" ht="14.25" customHeight="1" x14ac:dyDescent="0.25">
      <c r="A221" s="622" t="s">
        <v>113</v>
      </c>
      <c r="B221" s="622"/>
      <c r="C221" s="622"/>
      <c r="D221" s="622"/>
      <c r="E221" s="622"/>
      <c r="F221" s="622"/>
      <c r="G221" s="622"/>
      <c r="H221" s="622"/>
      <c r="I221" s="622"/>
      <c r="J221" s="622"/>
      <c r="K221" s="622"/>
      <c r="L221" s="622"/>
      <c r="M221" s="622"/>
      <c r="N221" s="622"/>
      <c r="O221" s="622"/>
      <c r="P221" s="622"/>
      <c r="Q221" s="622"/>
      <c r="R221" s="622"/>
      <c r="S221" s="622"/>
      <c r="T221" s="622"/>
      <c r="U221" s="622"/>
      <c r="V221" s="622"/>
      <c r="W221" s="622"/>
      <c r="X221" s="622"/>
      <c r="Y221" s="622"/>
      <c r="Z221" s="622"/>
      <c r="AA221" s="66"/>
      <c r="AB221" s="66"/>
      <c r="AC221" s="80"/>
    </row>
    <row r="222" spans="1:68" ht="27" customHeight="1" x14ac:dyDescent="0.25">
      <c r="A222" s="63" t="s">
        <v>365</v>
      </c>
      <c r="B222" s="63" t="s">
        <v>366</v>
      </c>
      <c r="C222" s="36">
        <v>4301011826</v>
      </c>
      <c r="D222" s="623">
        <v>4680115884137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368</v>
      </c>
      <c r="B223" s="63" t="s">
        <v>369</v>
      </c>
      <c r="C223" s="36">
        <v>4301011724</v>
      </c>
      <c r="D223" s="623">
        <v>4680115884236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4301011721</v>
      </c>
      <c r="D224" s="623">
        <v>4680115884175</v>
      </c>
      <c r="E224" s="62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4301011824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376</v>
      </c>
      <c r="C226" s="36">
        <v>4301012196</v>
      </c>
      <c r="D226" s="623">
        <v>4680115884144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734" t="s">
        <v>377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4301012149</v>
      </c>
      <c r="D227" s="623">
        <v>4680115886551</v>
      </c>
      <c r="E227" s="62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4301011726</v>
      </c>
      <c r="D228" s="623">
        <v>4680115884182</v>
      </c>
      <c r="E228" s="62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383</v>
      </c>
      <c r="B229" s="63" t="s">
        <v>384</v>
      </c>
      <c r="C229" s="36">
        <v>4301011722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383</v>
      </c>
      <c r="B230" s="63" t="s">
        <v>386</v>
      </c>
      <c r="C230" s="36">
        <v>4301012195</v>
      </c>
      <c r="D230" s="623">
        <v>4680115884205</v>
      </c>
      <c r="E230" s="62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38" t="s">
        <v>387</v>
      </c>
      <c r="Q230" s="625"/>
      <c r="R230" s="625"/>
      <c r="S230" s="625"/>
      <c r="T230" s="62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0"/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1"/>
      <c r="P232" s="627" t="s">
        <v>40</v>
      </c>
      <c r="Q232" s="628"/>
      <c r="R232" s="628"/>
      <c r="S232" s="628"/>
      <c r="T232" s="628"/>
      <c r="U232" s="628"/>
      <c r="V232" s="62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2" t="s">
        <v>145</v>
      </c>
      <c r="B233" s="622"/>
      <c r="C233" s="622"/>
      <c r="D233" s="622"/>
      <c r="E233" s="622"/>
      <c r="F233" s="622"/>
      <c r="G233" s="622"/>
      <c r="H233" s="622"/>
      <c r="I233" s="622"/>
      <c r="J233" s="622"/>
      <c r="K233" s="622"/>
      <c r="L233" s="622"/>
      <c r="M233" s="622"/>
      <c r="N233" s="622"/>
      <c r="O233" s="622"/>
      <c r="P233" s="622"/>
      <c r="Q233" s="622"/>
      <c r="R233" s="622"/>
      <c r="S233" s="622"/>
      <c r="T233" s="622"/>
      <c r="U233" s="622"/>
      <c r="V233" s="622"/>
      <c r="W233" s="622"/>
      <c r="X233" s="622"/>
      <c r="Y233" s="622"/>
      <c r="Z233" s="622"/>
      <c r="AA233" s="66"/>
      <c r="AB233" s="66"/>
      <c r="AC233" s="80"/>
    </row>
    <row r="234" spans="1:68" ht="27" customHeight="1" x14ac:dyDescent="0.25">
      <c r="A234" s="63" t="s">
        <v>388</v>
      </c>
      <c r="B234" s="63" t="s">
        <v>389</v>
      </c>
      <c r="C234" s="36">
        <v>4301020377</v>
      </c>
      <c r="D234" s="623">
        <v>4680115885981</v>
      </c>
      <c r="E234" s="62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25"/>
      <c r="R234" s="625"/>
      <c r="S234" s="625"/>
      <c r="T234" s="62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0"/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1"/>
      <c r="P236" s="627" t="s">
        <v>40</v>
      </c>
      <c r="Q236" s="628"/>
      <c r="R236" s="628"/>
      <c r="S236" s="628"/>
      <c r="T236" s="628"/>
      <c r="U236" s="628"/>
      <c r="V236" s="62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2" t="s">
        <v>391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4301040362</v>
      </c>
      <c r="D238" s="623">
        <v>4680115886803</v>
      </c>
      <c r="E238" s="62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740" t="s">
        <v>394</v>
      </c>
      <c r="Q238" s="625"/>
      <c r="R238" s="625"/>
      <c r="S238" s="625"/>
      <c r="T238" s="62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1"/>
      <c r="P240" s="627" t="s">
        <v>40</v>
      </c>
      <c r="Q240" s="628"/>
      <c r="R240" s="628"/>
      <c r="S240" s="628"/>
      <c r="T240" s="628"/>
      <c r="U240" s="628"/>
      <c r="V240" s="62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2" t="s">
        <v>396</v>
      </c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22"/>
      <c r="P241" s="622"/>
      <c r="Q241" s="622"/>
      <c r="R241" s="622"/>
      <c r="S241" s="622"/>
      <c r="T241" s="622"/>
      <c r="U241" s="622"/>
      <c r="V241" s="622"/>
      <c r="W241" s="622"/>
      <c r="X241" s="622"/>
      <c r="Y241" s="622"/>
      <c r="Z241" s="622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4301041004</v>
      </c>
      <c r="D242" s="623">
        <v>4680115886704</v>
      </c>
      <c r="E242" s="62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400</v>
      </c>
      <c r="B243" s="63" t="s">
        <v>401</v>
      </c>
      <c r="C243" s="36">
        <v>4301041008</v>
      </c>
      <c r="D243" s="623">
        <v>4680115886681</v>
      </c>
      <c r="E243" s="62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42" t="s">
        <v>402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4301041007</v>
      </c>
      <c r="D244" s="623">
        <v>4680115886735</v>
      </c>
      <c r="E244" s="62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1" t="s">
        <v>407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 x14ac:dyDescent="0.25">
      <c r="A249" s="622" t="s">
        <v>113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411</v>
      </c>
      <c r="B251" s="63" t="s">
        <v>412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417</v>
      </c>
      <c r="B253" s="63" t="s">
        <v>418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1" t="s">
        <v>423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 x14ac:dyDescent="0.25">
      <c r="A258" s="622" t="s">
        <v>113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751" t="s">
        <v>428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753" t="s">
        <v>435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1" t="s">
        <v>437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 x14ac:dyDescent="0.25">
      <c r="A266" s="622" t="s">
        <v>82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1" t="s">
        <v>447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 x14ac:dyDescent="0.25">
      <c r="A273" s="622" t="s">
        <v>76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2" t="s">
        <v>82</v>
      </c>
      <c r="B277" s="622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622"/>
      <c r="O277" s="622"/>
      <c r="P277" s="622"/>
      <c r="Q277" s="622"/>
      <c r="R277" s="622"/>
      <c r="S277" s="622"/>
      <c r="T277" s="622"/>
      <c r="U277" s="622"/>
      <c r="V277" s="622"/>
      <c r="W277" s="622"/>
      <c r="X277" s="622"/>
      <c r="Y277" s="622"/>
      <c r="Z277" s="622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4301051782</v>
      </c>
      <c r="D278" s="623">
        <v>4680115884618</v>
      </c>
      <c r="E278" s="623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5"/>
      <c r="R278" s="625"/>
      <c r="S278" s="625"/>
      <c r="T278" s="62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1" t="s">
        <v>454</v>
      </c>
      <c r="B281" s="621"/>
      <c r="C281" s="621"/>
      <c r="D281" s="621"/>
      <c r="E281" s="621"/>
      <c r="F281" s="621"/>
      <c r="G281" s="621"/>
      <c r="H281" s="621"/>
      <c r="I281" s="621"/>
      <c r="J281" s="621"/>
      <c r="K281" s="621"/>
      <c r="L281" s="621"/>
      <c r="M281" s="621"/>
      <c r="N281" s="621"/>
      <c r="O281" s="621"/>
      <c r="P281" s="621"/>
      <c r="Q281" s="621"/>
      <c r="R281" s="621"/>
      <c r="S281" s="621"/>
      <c r="T281" s="621"/>
      <c r="U281" s="621"/>
      <c r="V281" s="621"/>
      <c r="W281" s="621"/>
      <c r="X281" s="621"/>
      <c r="Y281" s="621"/>
      <c r="Z281" s="621"/>
      <c r="AA281" s="65"/>
      <c r="AB281" s="65"/>
      <c r="AC281" s="79"/>
    </row>
    <row r="282" spans="1:68" ht="14.25" customHeight="1" x14ac:dyDescent="0.25">
      <c r="A282" s="622" t="s">
        <v>113</v>
      </c>
      <c r="B282" s="622"/>
      <c r="C282" s="622"/>
      <c r="D282" s="622"/>
      <c r="E282" s="622"/>
      <c r="F282" s="622"/>
      <c r="G282" s="622"/>
      <c r="H282" s="622"/>
      <c r="I282" s="622"/>
      <c r="J282" s="622"/>
      <c r="K282" s="622"/>
      <c r="L282" s="622"/>
      <c r="M282" s="622"/>
      <c r="N282" s="622"/>
      <c r="O282" s="622"/>
      <c r="P282" s="622"/>
      <c r="Q282" s="622"/>
      <c r="R282" s="622"/>
      <c r="S282" s="622"/>
      <c r="T282" s="622"/>
      <c r="U282" s="622"/>
      <c r="V282" s="622"/>
      <c r="W282" s="622"/>
      <c r="X282" s="622"/>
      <c r="Y282" s="622"/>
      <c r="Z282" s="622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4301011662</v>
      </c>
      <c r="D283" s="623">
        <v>4680115883703</v>
      </c>
      <c r="E283" s="62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7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5"/>
      <c r="R283" s="625"/>
      <c r="S283" s="625"/>
      <c r="T283" s="6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1" t="s">
        <v>459</v>
      </c>
      <c r="B286" s="621"/>
      <c r="C286" s="621"/>
      <c r="D286" s="621"/>
      <c r="E286" s="621"/>
      <c r="F286" s="621"/>
      <c r="G286" s="621"/>
      <c r="H286" s="621"/>
      <c r="I286" s="621"/>
      <c r="J286" s="621"/>
      <c r="K286" s="621"/>
      <c r="L286" s="621"/>
      <c r="M286" s="621"/>
      <c r="N286" s="621"/>
      <c r="O286" s="621"/>
      <c r="P286" s="621"/>
      <c r="Q286" s="621"/>
      <c r="R286" s="621"/>
      <c r="S286" s="621"/>
      <c r="T286" s="621"/>
      <c r="U286" s="621"/>
      <c r="V286" s="621"/>
      <c r="W286" s="621"/>
      <c r="X286" s="621"/>
      <c r="Y286" s="621"/>
      <c r="Z286" s="621"/>
      <c r="AA286" s="65"/>
      <c r="AB286" s="65"/>
      <c r="AC286" s="79"/>
    </row>
    <row r="287" spans="1:68" ht="14.25" customHeight="1" x14ac:dyDescent="0.25">
      <c r="A287" s="622" t="s">
        <v>113</v>
      </c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22"/>
      <c r="P287" s="622"/>
      <c r="Q287" s="622"/>
      <c r="R287" s="622"/>
      <c r="S287" s="622"/>
      <c r="T287" s="622"/>
      <c r="U287" s="622"/>
      <c r="V287" s="622"/>
      <c r="W287" s="622"/>
      <c r="X287" s="622"/>
      <c r="Y287" s="622"/>
      <c r="Z287" s="622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4301012126</v>
      </c>
      <c r="D288" s="623">
        <v>4607091386004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7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623">
        <v>4680115885615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466</v>
      </c>
      <c r="B290" s="63" t="s">
        <v>467</v>
      </c>
      <c r="C290" s="36">
        <v>4301011858</v>
      </c>
      <c r="D290" s="623">
        <v>4680115885646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469</v>
      </c>
      <c r="B291" s="63" t="s">
        <v>470</v>
      </c>
      <c r="C291" s="36">
        <v>4301012016</v>
      </c>
      <c r="D291" s="623">
        <v>4680115885554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7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472</v>
      </c>
      <c r="B292" s="63" t="s">
        <v>473</v>
      </c>
      <c r="C292" s="36">
        <v>4301011857</v>
      </c>
      <c r="D292" s="623">
        <v>4680115885622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474</v>
      </c>
      <c r="B293" s="63" t="s">
        <v>475</v>
      </c>
      <c r="C293" s="36">
        <v>4301011859</v>
      </c>
      <c r="D293" s="623">
        <v>4680115885608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7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22" t="s">
        <v>76</v>
      </c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2"/>
      <c r="P296" s="622"/>
      <c r="Q296" s="622"/>
      <c r="R296" s="622"/>
      <c r="S296" s="622"/>
      <c r="T296" s="622"/>
      <c r="U296" s="622"/>
      <c r="V296" s="622"/>
      <c r="W296" s="622"/>
      <c r="X296" s="622"/>
      <c r="Y296" s="622"/>
      <c r="Z296" s="622"/>
      <c r="AA296" s="66"/>
      <c r="AB296" s="66"/>
      <c r="AC296" s="80"/>
    </row>
    <row r="297" spans="1:68" ht="27" customHeight="1" x14ac:dyDescent="0.25">
      <c r="A297" s="63" t="s">
        <v>477</v>
      </c>
      <c r="B297" s="63" t="s">
        <v>478</v>
      </c>
      <c r="C297" s="36">
        <v>4301030878</v>
      </c>
      <c r="D297" s="623">
        <v>4607091387193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480</v>
      </c>
      <c r="B298" s="63" t="s">
        <v>481</v>
      </c>
      <c r="C298" s="36">
        <v>4301031153</v>
      </c>
      <c r="D298" s="623">
        <v>4607091387230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7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483</v>
      </c>
      <c r="B299" s="63" t="s">
        <v>484</v>
      </c>
      <c r="C299" s="36">
        <v>4301031154</v>
      </c>
      <c r="D299" s="623">
        <v>4607091387292</v>
      </c>
      <c r="E299" s="623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7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486</v>
      </c>
      <c r="B300" s="63" t="s">
        <v>487</v>
      </c>
      <c r="C300" s="36">
        <v>4301031152</v>
      </c>
      <c r="D300" s="623">
        <v>4607091387285</v>
      </c>
      <c r="E300" s="623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4301031305</v>
      </c>
      <c r="D301" s="623">
        <v>4607091389845</v>
      </c>
      <c r="E301" s="623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491</v>
      </c>
      <c r="B302" s="63" t="s">
        <v>492</v>
      </c>
      <c r="C302" s="36">
        <v>4301031306</v>
      </c>
      <c r="D302" s="623">
        <v>4680115882881</v>
      </c>
      <c r="E302" s="623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4301031066</v>
      </c>
      <c r="D303" s="623">
        <v>4607091383836</v>
      </c>
      <c r="E303" s="623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7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2" t="s">
        <v>82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6"/>
      <c r="AB306" s="66"/>
      <c r="AC306" s="80"/>
    </row>
    <row r="307" spans="1:68" ht="27" customHeight="1" x14ac:dyDescent="0.25">
      <c r="A307" s="63" t="s">
        <v>496</v>
      </c>
      <c r="B307" s="63" t="s">
        <v>497</v>
      </c>
      <c r="C307" s="36">
        <v>4301051100</v>
      </c>
      <c r="D307" s="623">
        <v>4607091387766</v>
      </c>
      <c r="E307" s="623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499</v>
      </c>
      <c r="B308" s="63" t="s">
        <v>500</v>
      </c>
      <c r="C308" s="36">
        <v>4301051818</v>
      </c>
      <c r="D308" s="623">
        <v>4607091387957</v>
      </c>
      <c r="E308" s="623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502</v>
      </c>
      <c r="B309" s="63" t="s">
        <v>503</v>
      </c>
      <c r="C309" s="36">
        <v>4301051819</v>
      </c>
      <c r="D309" s="623">
        <v>4607091387964</v>
      </c>
      <c r="E309" s="623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4301051734</v>
      </c>
      <c r="D310" s="623">
        <v>4680115884588</v>
      </c>
      <c r="E310" s="623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508</v>
      </c>
      <c r="B311" s="63" t="s">
        <v>509</v>
      </c>
      <c r="C311" s="36">
        <v>4301051578</v>
      </c>
      <c r="D311" s="623">
        <v>4607091387513</v>
      </c>
      <c r="E311" s="623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2" t="s">
        <v>175</v>
      </c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22"/>
      <c r="P314" s="622"/>
      <c r="Q314" s="622"/>
      <c r="R314" s="622"/>
      <c r="S314" s="622"/>
      <c r="T314" s="622"/>
      <c r="U314" s="622"/>
      <c r="V314" s="622"/>
      <c r="W314" s="622"/>
      <c r="X314" s="622"/>
      <c r="Y314" s="622"/>
      <c r="Z314" s="622"/>
      <c r="AA314" s="66"/>
      <c r="AB314" s="66"/>
      <c r="AC314" s="80"/>
    </row>
    <row r="315" spans="1:68" ht="27" customHeight="1" x14ac:dyDescent="0.25">
      <c r="A315" s="63" t="s">
        <v>511</v>
      </c>
      <c r="B315" s="63" t="s">
        <v>512</v>
      </c>
      <c r="C315" s="36">
        <v>4301060387</v>
      </c>
      <c r="D315" s="623">
        <v>4607091380880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514</v>
      </c>
      <c r="B316" s="63" t="s">
        <v>515</v>
      </c>
      <c r="C316" s="36">
        <v>4301060406</v>
      </c>
      <c r="D316" s="623">
        <v>4607091384482</v>
      </c>
      <c r="E316" s="623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517</v>
      </c>
      <c r="B317" s="63" t="s">
        <v>518</v>
      </c>
      <c r="C317" s="36">
        <v>4301060484</v>
      </c>
      <c r="D317" s="623">
        <v>4607091380897</v>
      </c>
      <c r="E317" s="62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7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2" t="s">
        <v>105</v>
      </c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22"/>
      <c r="P320" s="622"/>
      <c r="Q320" s="622"/>
      <c r="R320" s="622"/>
      <c r="S320" s="622"/>
      <c r="T320" s="622"/>
      <c r="U320" s="622"/>
      <c r="V320" s="622"/>
      <c r="W320" s="622"/>
      <c r="X320" s="622"/>
      <c r="Y320" s="622"/>
      <c r="Z320" s="622"/>
      <c r="AA320" s="66"/>
      <c r="AB320" s="66"/>
      <c r="AC320" s="80"/>
    </row>
    <row r="321" spans="1:68" ht="27" customHeight="1" x14ac:dyDescent="0.25">
      <c r="A321" s="63" t="s">
        <v>520</v>
      </c>
      <c r="B321" s="63" t="s">
        <v>521</v>
      </c>
      <c r="C321" s="36">
        <v>4301030235</v>
      </c>
      <c r="D321" s="623">
        <v>4607091388381</v>
      </c>
      <c r="E321" s="623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781" t="s">
        <v>522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4301030232</v>
      </c>
      <c r="D322" s="623">
        <v>4607091388374</v>
      </c>
      <c r="E322" s="623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782" t="s">
        <v>526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527</v>
      </c>
      <c r="B323" s="63" t="s">
        <v>528</v>
      </c>
      <c r="C323" s="36">
        <v>4301032015</v>
      </c>
      <c r="D323" s="623">
        <v>4607091383102</v>
      </c>
      <c r="E323" s="623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530</v>
      </c>
      <c r="B324" s="63" t="s">
        <v>531</v>
      </c>
      <c r="C324" s="36">
        <v>4301030233</v>
      </c>
      <c r="D324" s="623">
        <v>4607091388404</v>
      </c>
      <c r="E324" s="623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7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2" t="s">
        <v>532</v>
      </c>
      <c r="B327" s="622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2"/>
      <c r="O327" s="622"/>
      <c r="P327" s="622"/>
      <c r="Q327" s="622"/>
      <c r="R327" s="622"/>
      <c r="S327" s="622"/>
      <c r="T327" s="622"/>
      <c r="U327" s="622"/>
      <c r="V327" s="622"/>
      <c r="W327" s="622"/>
      <c r="X327" s="622"/>
      <c r="Y327" s="622"/>
      <c r="Z327" s="622"/>
      <c r="AA327" s="66"/>
      <c r="AB327" s="66"/>
      <c r="AC327" s="80"/>
    </row>
    <row r="328" spans="1:68" ht="16.5" customHeight="1" x14ac:dyDescent="0.25">
      <c r="A328" s="63" t="s">
        <v>533</v>
      </c>
      <c r="B328" s="63" t="s">
        <v>534</v>
      </c>
      <c r="C328" s="36">
        <v>4301180007</v>
      </c>
      <c r="D328" s="623">
        <v>4680115881808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4301180006</v>
      </c>
      <c r="D329" s="623">
        <v>4680115881822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7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539</v>
      </c>
      <c r="B330" s="63" t="s">
        <v>540</v>
      </c>
      <c r="C330" s="36">
        <v>4301180001</v>
      </c>
      <c r="D330" s="623">
        <v>4680115880016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1" t="s">
        <v>541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5"/>
      <c r="AB333" s="65"/>
      <c r="AC333" s="79"/>
    </row>
    <row r="334" spans="1:68" ht="14.25" customHeight="1" x14ac:dyDescent="0.25">
      <c r="A334" s="622" t="s">
        <v>82</v>
      </c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2"/>
      <c r="P334" s="622"/>
      <c r="Q334" s="622"/>
      <c r="R334" s="622"/>
      <c r="S334" s="622"/>
      <c r="T334" s="622"/>
      <c r="U334" s="622"/>
      <c r="V334" s="622"/>
      <c r="W334" s="622"/>
      <c r="X334" s="622"/>
      <c r="Y334" s="622"/>
      <c r="Z334" s="622"/>
      <c r="AA334" s="66"/>
      <c r="AB334" s="66"/>
      <c r="AC334" s="80"/>
    </row>
    <row r="335" spans="1:68" ht="27" customHeight="1" x14ac:dyDescent="0.25">
      <c r="A335" s="63" t="s">
        <v>542</v>
      </c>
      <c r="B335" s="63" t="s">
        <v>543</v>
      </c>
      <c r="C335" s="36">
        <v>4301051489</v>
      </c>
      <c r="D335" s="623">
        <v>4607091387919</v>
      </c>
      <c r="E335" s="623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7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545</v>
      </c>
      <c r="B336" s="63" t="s">
        <v>546</v>
      </c>
      <c r="C336" s="36">
        <v>4301051461</v>
      </c>
      <c r="D336" s="623">
        <v>4680115883604</v>
      </c>
      <c r="E336" s="623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548</v>
      </c>
      <c r="B337" s="63" t="s">
        <v>549</v>
      </c>
      <c r="C337" s="36">
        <v>4301051864</v>
      </c>
      <c r="D337" s="623">
        <v>4680115883567</v>
      </c>
      <c r="E337" s="623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0" t="s">
        <v>551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54"/>
      <c r="AB340" s="54"/>
      <c r="AC340" s="54"/>
    </row>
    <row r="341" spans="1:68" ht="16.5" customHeight="1" x14ac:dyDescent="0.25">
      <c r="A341" s="621" t="s">
        <v>552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5"/>
      <c r="AB341" s="65"/>
      <c r="AC341" s="79"/>
    </row>
    <row r="342" spans="1:68" ht="14.25" customHeight="1" x14ac:dyDescent="0.25">
      <c r="A342" s="622" t="s">
        <v>113</v>
      </c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22"/>
      <c r="P342" s="622"/>
      <c r="Q342" s="622"/>
      <c r="R342" s="622"/>
      <c r="S342" s="622"/>
      <c r="T342" s="622"/>
      <c r="U342" s="622"/>
      <c r="V342" s="622"/>
      <c r="W342" s="622"/>
      <c r="X342" s="622"/>
      <c r="Y342" s="622"/>
      <c r="Z342" s="622"/>
      <c r="AA342" s="66"/>
      <c r="AB342" s="66"/>
      <c r="AC342" s="80"/>
    </row>
    <row r="343" spans="1:68" ht="37.5" customHeight="1" x14ac:dyDescent="0.25">
      <c r="A343" s="63" t="s">
        <v>553</v>
      </c>
      <c r="B343" s="63" t="s">
        <v>554</v>
      </c>
      <c r="C343" s="36">
        <v>4301011869</v>
      </c>
      <c r="D343" s="623">
        <v>4680115884847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7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1500</v>
      </c>
      <c r="Y343" s="55">
        <f t="shared" ref="Y343:Y349" si="43">IFERROR(IF(X343="",0,CEILING((X343/$H343),1)*$H343),"")</f>
        <v>1500</v>
      </c>
      <c r="Z343" s="41">
        <f>IFERROR(IF(Y343=0,"",ROUNDUP(Y343/H343,0)*0.02175),"")</f>
        <v>2.1749999999999998</v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1548</v>
      </c>
      <c r="BN343" s="78">
        <f t="shared" ref="BN343:BN349" si="45">IFERROR(Y343*I343/H343,"0")</f>
        <v>1548</v>
      </c>
      <c r="BO343" s="78">
        <f t="shared" ref="BO343:BO349" si="46">IFERROR(1/J343*(X343/H343),"0")</f>
        <v>2.083333333333333</v>
      </c>
      <c r="BP343" s="78">
        <f t="shared" ref="BP343:BP349" si="47">IFERROR(1/J343*(Y343/H343),"0")</f>
        <v>2.083333333333333</v>
      </c>
    </row>
    <row r="344" spans="1:68" ht="27" customHeight="1" x14ac:dyDescent="0.25">
      <c r="A344" s="63" t="s">
        <v>556</v>
      </c>
      <c r="B344" s="63" t="s">
        <v>557</v>
      </c>
      <c r="C344" s="36">
        <v>4301011870</v>
      </c>
      <c r="D344" s="623">
        <v>4680115884854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7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1500</v>
      </c>
      <c r="Y344" s="55">
        <f t="shared" si="43"/>
        <v>1500</v>
      </c>
      <c r="Z344" s="41">
        <f>IFERROR(IF(Y344=0,"",ROUNDUP(Y344/H344,0)*0.02175),"")</f>
        <v>2.1749999999999998</v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1548</v>
      </c>
      <c r="BN344" s="78">
        <f t="shared" si="45"/>
        <v>1548</v>
      </c>
      <c r="BO344" s="78">
        <f t="shared" si="46"/>
        <v>2.083333333333333</v>
      </c>
      <c r="BP344" s="78">
        <f t="shared" si="47"/>
        <v>2.083333333333333</v>
      </c>
    </row>
    <row r="345" spans="1:68" ht="27" customHeight="1" x14ac:dyDescent="0.25">
      <c r="A345" s="63" t="s">
        <v>559</v>
      </c>
      <c r="B345" s="63" t="s">
        <v>560</v>
      </c>
      <c r="C345" s="36">
        <v>4301011832</v>
      </c>
      <c r="D345" s="623">
        <v>4607091383997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1500</v>
      </c>
      <c r="Y345" s="55">
        <f t="shared" si="43"/>
        <v>1500</v>
      </c>
      <c r="Z345" s="41">
        <f>IFERROR(IF(Y345=0,"",ROUNDUP(Y345/H345,0)*0.02175),"")</f>
        <v>2.1749999999999998</v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1548</v>
      </c>
      <c r="BN345" s="78">
        <f t="shared" si="45"/>
        <v>1548</v>
      </c>
      <c r="BO345" s="78">
        <f t="shared" si="46"/>
        <v>2.083333333333333</v>
      </c>
      <c r="BP345" s="78">
        <f t="shared" si="47"/>
        <v>2.083333333333333</v>
      </c>
    </row>
    <row r="346" spans="1:68" ht="37.5" customHeight="1" x14ac:dyDescent="0.25">
      <c r="A346" s="63" t="s">
        <v>562</v>
      </c>
      <c r="B346" s="63" t="s">
        <v>563</v>
      </c>
      <c r="C346" s="36">
        <v>4301011867</v>
      </c>
      <c r="D346" s="623">
        <v>4680115884830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4301011433</v>
      </c>
      <c r="D347" s="623">
        <v>4680115882638</v>
      </c>
      <c r="E347" s="62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568</v>
      </c>
      <c r="B348" s="63" t="s">
        <v>569</v>
      </c>
      <c r="C348" s="36">
        <v>4301011952</v>
      </c>
      <c r="D348" s="623">
        <v>4680115884922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570</v>
      </c>
      <c r="B349" s="63" t="s">
        <v>571</v>
      </c>
      <c r="C349" s="36">
        <v>4301011868</v>
      </c>
      <c r="D349" s="623">
        <v>4680115884861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39</v>
      </c>
      <c r="X350" s="43">
        <f>IFERROR(X343/H343,"0")+IFERROR(X344/H344,"0")+IFERROR(X345/H345,"0")+IFERROR(X346/H346,"0")+IFERROR(X347/H347,"0")+IFERROR(X348/H348,"0")+IFERROR(X349/H349,"0")</f>
        <v>300</v>
      </c>
      <c r="Y350" s="43">
        <f>IFERROR(Y343/H343,"0")+IFERROR(Y344/H344,"0")+IFERROR(Y345/H345,"0")+IFERROR(Y346/H346,"0")+IFERROR(Y347/H347,"0")+IFERROR(Y348/H348,"0")+IFERROR(Y349/H349,"0")</f>
        <v>300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6.5249999999999995</v>
      </c>
      <c r="AA350" s="67"/>
      <c r="AB350" s="67"/>
      <c r="AC350" s="67"/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0</v>
      </c>
      <c r="X351" s="43">
        <f>IFERROR(SUM(X343:X349),"0")</f>
        <v>4500</v>
      </c>
      <c r="Y351" s="43">
        <f>IFERROR(SUM(Y343:Y349),"0")</f>
        <v>4500</v>
      </c>
      <c r="Z351" s="42"/>
      <c r="AA351" s="67"/>
      <c r="AB351" s="67"/>
      <c r="AC351" s="67"/>
    </row>
    <row r="352" spans="1:68" ht="14.25" customHeight="1" x14ac:dyDescent="0.25">
      <c r="A352" s="622" t="s">
        <v>145</v>
      </c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22"/>
      <c r="P352" s="622"/>
      <c r="Q352" s="622"/>
      <c r="R352" s="622"/>
      <c r="S352" s="622"/>
      <c r="T352" s="622"/>
      <c r="U352" s="622"/>
      <c r="V352" s="622"/>
      <c r="W352" s="622"/>
      <c r="X352" s="622"/>
      <c r="Y352" s="622"/>
      <c r="Z352" s="622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4301020178</v>
      </c>
      <c r="D353" s="623">
        <v>4607091383980</v>
      </c>
      <c r="E353" s="62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1500</v>
      </c>
      <c r="Y353" s="55">
        <f>IFERROR(IF(X353="",0,CEILING((X353/$H353),1)*$H353),"")</f>
        <v>1500</v>
      </c>
      <c r="Z353" s="41">
        <f>IFERROR(IF(Y353=0,"",ROUNDUP(Y353/H353,0)*0.02175),"")</f>
        <v>2.1749999999999998</v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1548</v>
      </c>
      <c r="BN353" s="78">
        <f>IFERROR(Y353*I353/H353,"0")</f>
        <v>1548</v>
      </c>
      <c r="BO353" s="78">
        <f>IFERROR(1/J353*(X353/H353),"0")</f>
        <v>2.083333333333333</v>
      </c>
      <c r="BP353" s="78">
        <f>IFERROR(1/J353*(Y353/H353),"0")</f>
        <v>2.083333333333333</v>
      </c>
    </row>
    <row r="354" spans="1:68" ht="16.5" customHeight="1" x14ac:dyDescent="0.25">
      <c r="A354" s="63" t="s">
        <v>575</v>
      </c>
      <c r="B354" s="63" t="s">
        <v>576</v>
      </c>
      <c r="C354" s="36">
        <v>4301020179</v>
      </c>
      <c r="D354" s="623">
        <v>4607091384178</v>
      </c>
      <c r="E354" s="62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7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39</v>
      </c>
      <c r="X355" s="43">
        <f>IFERROR(X353/H353,"0")+IFERROR(X354/H354,"0")</f>
        <v>100</v>
      </c>
      <c r="Y355" s="43">
        <f>IFERROR(Y353/H353,"0")+IFERROR(Y354/H354,"0")</f>
        <v>100</v>
      </c>
      <c r="Z355" s="43">
        <f>IFERROR(IF(Z353="",0,Z353),"0")+IFERROR(IF(Z354="",0,Z354),"0")</f>
        <v>2.1749999999999998</v>
      </c>
      <c r="AA355" s="67"/>
      <c r="AB355" s="67"/>
      <c r="AC355" s="67"/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0</v>
      </c>
      <c r="X356" s="43">
        <f>IFERROR(SUM(X353:X354),"0")</f>
        <v>1500</v>
      </c>
      <c r="Y356" s="43">
        <f>IFERROR(SUM(Y353:Y354),"0")</f>
        <v>1500</v>
      </c>
      <c r="Z356" s="42"/>
      <c r="AA356" s="67"/>
      <c r="AB356" s="67"/>
      <c r="AC356" s="67"/>
    </row>
    <row r="357" spans="1:68" ht="14.25" customHeight="1" x14ac:dyDescent="0.25">
      <c r="A357" s="622" t="s">
        <v>82</v>
      </c>
      <c r="B357" s="622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2"/>
      <c r="O357" s="622"/>
      <c r="P357" s="622"/>
      <c r="Q357" s="622"/>
      <c r="R357" s="622"/>
      <c r="S357" s="622"/>
      <c r="T357" s="622"/>
      <c r="U357" s="622"/>
      <c r="V357" s="622"/>
      <c r="W357" s="622"/>
      <c r="X357" s="622"/>
      <c r="Y357" s="622"/>
      <c r="Z357" s="622"/>
      <c r="AA357" s="66"/>
      <c r="AB357" s="66"/>
      <c r="AC357" s="80"/>
    </row>
    <row r="358" spans="1:68" ht="27" customHeight="1" x14ac:dyDescent="0.25">
      <c r="A358" s="63" t="s">
        <v>577</v>
      </c>
      <c r="B358" s="63" t="s">
        <v>578</v>
      </c>
      <c r="C358" s="36">
        <v>4301051903</v>
      </c>
      <c r="D358" s="623">
        <v>4607091383928</v>
      </c>
      <c r="E358" s="623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580</v>
      </c>
      <c r="B359" s="63" t="s">
        <v>581</v>
      </c>
      <c r="C359" s="36">
        <v>4301051897</v>
      </c>
      <c r="D359" s="623">
        <v>4607091384260</v>
      </c>
      <c r="E359" s="623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8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2" t="s">
        <v>175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6"/>
      <c r="AB362" s="66"/>
      <c r="AC362" s="80"/>
    </row>
    <row r="363" spans="1:68" ht="16.5" customHeight="1" x14ac:dyDescent="0.25">
      <c r="A363" s="63" t="s">
        <v>583</v>
      </c>
      <c r="B363" s="63" t="s">
        <v>584</v>
      </c>
      <c r="C363" s="36">
        <v>4301060524</v>
      </c>
      <c r="D363" s="623">
        <v>4607091384673</v>
      </c>
      <c r="E363" s="62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802" t="s">
        <v>585</v>
      </c>
      <c r="Q363" s="625"/>
      <c r="R363" s="625"/>
      <c r="S363" s="625"/>
      <c r="T363" s="62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1" t="s">
        <v>587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5"/>
      <c r="AB366" s="65"/>
      <c r="AC366" s="79"/>
    </row>
    <row r="367" spans="1:68" ht="14.25" customHeight="1" x14ac:dyDescent="0.25">
      <c r="A367" s="622" t="s">
        <v>113</v>
      </c>
      <c r="B367" s="622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2"/>
      <c r="O367" s="622"/>
      <c r="P367" s="622"/>
      <c r="Q367" s="622"/>
      <c r="R367" s="622"/>
      <c r="S367" s="622"/>
      <c r="T367" s="622"/>
      <c r="U367" s="622"/>
      <c r="V367" s="622"/>
      <c r="W367" s="622"/>
      <c r="X367" s="622"/>
      <c r="Y367" s="622"/>
      <c r="Z367" s="622"/>
      <c r="AA367" s="66"/>
      <c r="AB367" s="66"/>
      <c r="AC367" s="80"/>
    </row>
    <row r="368" spans="1:68" ht="37.5" customHeight="1" x14ac:dyDescent="0.25">
      <c r="A368" s="63" t="s">
        <v>588</v>
      </c>
      <c r="B368" s="63" t="s">
        <v>589</v>
      </c>
      <c r="C368" s="36">
        <v>4301011873</v>
      </c>
      <c r="D368" s="623">
        <v>4680115881907</v>
      </c>
      <c r="E368" s="623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4301011875</v>
      </c>
      <c r="D369" s="623">
        <v>4680115884885</v>
      </c>
      <c r="E369" s="623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594</v>
      </c>
      <c r="B370" s="63" t="s">
        <v>595</v>
      </c>
      <c r="C370" s="36">
        <v>4301011871</v>
      </c>
      <c r="D370" s="623">
        <v>4680115884908</v>
      </c>
      <c r="E370" s="623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5"/>
      <c r="R370" s="625"/>
      <c r="S370" s="625"/>
      <c r="T370" s="62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0"/>
      <c r="B372" s="630"/>
      <c r="C372" s="630"/>
      <c r="D372" s="630"/>
      <c r="E372" s="630"/>
      <c r="F372" s="630"/>
      <c r="G372" s="630"/>
      <c r="H372" s="630"/>
      <c r="I372" s="630"/>
      <c r="J372" s="630"/>
      <c r="K372" s="630"/>
      <c r="L372" s="630"/>
      <c r="M372" s="630"/>
      <c r="N372" s="630"/>
      <c r="O372" s="631"/>
      <c r="P372" s="627" t="s">
        <v>40</v>
      </c>
      <c r="Q372" s="628"/>
      <c r="R372" s="628"/>
      <c r="S372" s="628"/>
      <c r="T372" s="628"/>
      <c r="U372" s="628"/>
      <c r="V372" s="629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22" t="s">
        <v>76</v>
      </c>
      <c r="B373" s="622"/>
      <c r="C373" s="622"/>
      <c r="D373" s="622"/>
      <c r="E373" s="622"/>
      <c r="F373" s="622"/>
      <c r="G373" s="622"/>
      <c r="H373" s="622"/>
      <c r="I373" s="622"/>
      <c r="J373" s="622"/>
      <c r="K373" s="622"/>
      <c r="L373" s="622"/>
      <c r="M373" s="622"/>
      <c r="N373" s="622"/>
      <c r="O373" s="622"/>
      <c r="P373" s="622"/>
      <c r="Q373" s="622"/>
      <c r="R373" s="622"/>
      <c r="S373" s="622"/>
      <c r="T373" s="622"/>
      <c r="U373" s="622"/>
      <c r="V373" s="622"/>
      <c r="W373" s="622"/>
      <c r="X373" s="622"/>
      <c r="Y373" s="622"/>
      <c r="Z373" s="622"/>
      <c r="AA373" s="66"/>
      <c r="AB373" s="66"/>
      <c r="AC373" s="80"/>
    </row>
    <row r="374" spans="1:68" ht="27" customHeight="1" x14ac:dyDescent="0.25">
      <c r="A374" s="63" t="s">
        <v>596</v>
      </c>
      <c r="B374" s="63" t="s">
        <v>597</v>
      </c>
      <c r="C374" s="36">
        <v>4301031303</v>
      </c>
      <c r="D374" s="623">
        <v>4607091384802</v>
      </c>
      <c r="E374" s="623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22" t="s">
        <v>82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6"/>
      <c r="AB377" s="66"/>
      <c r="AC377" s="80"/>
    </row>
    <row r="378" spans="1:68" ht="27" customHeight="1" x14ac:dyDescent="0.25">
      <c r="A378" s="63" t="s">
        <v>599</v>
      </c>
      <c r="B378" s="63" t="s">
        <v>600</v>
      </c>
      <c r="C378" s="36">
        <v>4301051899</v>
      </c>
      <c r="D378" s="623">
        <v>4607091384246</v>
      </c>
      <c r="E378" s="623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602</v>
      </c>
      <c r="B379" s="63" t="s">
        <v>603</v>
      </c>
      <c r="C379" s="36">
        <v>4301051660</v>
      </c>
      <c r="D379" s="623">
        <v>4607091384253</v>
      </c>
      <c r="E379" s="623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2" t="s">
        <v>175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6"/>
      <c r="AB382" s="66"/>
      <c r="AC382" s="80"/>
    </row>
    <row r="383" spans="1:68" ht="27" customHeight="1" x14ac:dyDescent="0.25">
      <c r="A383" s="63" t="s">
        <v>604</v>
      </c>
      <c r="B383" s="63" t="s">
        <v>605</v>
      </c>
      <c r="C383" s="36">
        <v>4301060441</v>
      </c>
      <c r="D383" s="623">
        <v>4607091389357</v>
      </c>
      <c r="E383" s="623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8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5"/>
      <c r="R383" s="625"/>
      <c r="S383" s="625"/>
      <c r="T383" s="62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0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31"/>
      <c r="P384" s="627" t="s">
        <v>40</v>
      </c>
      <c r="Q384" s="628"/>
      <c r="R384" s="628"/>
      <c r="S384" s="628"/>
      <c r="T384" s="628"/>
      <c r="U384" s="628"/>
      <c r="V384" s="629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31"/>
      <c r="P385" s="627" t="s">
        <v>40</v>
      </c>
      <c r="Q385" s="628"/>
      <c r="R385" s="628"/>
      <c r="S385" s="628"/>
      <c r="T385" s="628"/>
      <c r="U385" s="628"/>
      <c r="V385" s="629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54"/>
      <c r="AB386" s="54"/>
      <c r="AC386" s="54"/>
    </row>
    <row r="387" spans="1:68" ht="16.5" customHeight="1" x14ac:dyDescent="0.25">
      <c r="A387" s="621" t="s">
        <v>608</v>
      </c>
      <c r="B387" s="621"/>
      <c r="C387" s="621"/>
      <c r="D387" s="621"/>
      <c r="E387" s="621"/>
      <c r="F387" s="621"/>
      <c r="G387" s="621"/>
      <c r="H387" s="621"/>
      <c r="I387" s="621"/>
      <c r="J387" s="621"/>
      <c r="K387" s="621"/>
      <c r="L387" s="621"/>
      <c r="M387" s="621"/>
      <c r="N387" s="621"/>
      <c r="O387" s="621"/>
      <c r="P387" s="621"/>
      <c r="Q387" s="621"/>
      <c r="R387" s="621"/>
      <c r="S387" s="621"/>
      <c r="T387" s="621"/>
      <c r="U387" s="621"/>
      <c r="V387" s="621"/>
      <c r="W387" s="621"/>
      <c r="X387" s="621"/>
      <c r="Y387" s="621"/>
      <c r="Z387" s="621"/>
      <c r="AA387" s="65"/>
      <c r="AB387" s="65"/>
      <c r="AC387" s="79"/>
    </row>
    <row r="388" spans="1:68" ht="14.25" customHeight="1" x14ac:dyDescent="0.25">
      <c r="A388" s="622" t="s">
        <v>76</v>
      </c>
      <c r="B388" s="622"/>
      <c r="C388" s="622"/>
      <c r="D388" s="622"/>
      <c r="E388" s="622"/>
      <c r="F388" s="622"/>
      <c r="G388" s="622"/>
      <c r="H388" s="622"/>
      <c r="I388" s="622"/>
      <c r="J388" s="622"/>
      <c r="K388" s="622"/>
      <c r="L388" s="622"/>
      <c r="M388" s="622"/>
      <c r="N388" s="622"/>
      <c r="O388" s="622"/>
      <c r="P388" s="622"/>
      <c r="Q388" s="622"/>
      <c r="R388" s="622"/>
      <c r="S388" s="622"/>
      <c r="T388" s="622"/>
      <c r="U388" s="622"/>
      <c r="V388" s="622"/>
      <c r="W388" s="622"/>
      <c r="X388" s="622"/>
      <c r="Y388" s="622"/>
      <c r="Z388" s="622"/>
      <c r="AA388" s="66"/>
      <c r="AB388" s="66"/>
      <c r="AC388" s="80"/>
    </row>
    <row r="389" spans="1:68" ht="27" customHeight="1" x14ac:dyDescent="0.25">
      <c r="A389" s="63" t="s">
        <v>609</v>
      </c>
      <c r="B389" s="63" t="s">
        <v>610</v>
      </c>
      <c r="C389" s="36">
        <v>4301031405</v>
      </c>
      <c r="D389" s="623">
        <v>4680115886100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7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0</v>
      </c>
      <c r="BN389" s="78">
        <f t="shared" ref="BN389:BN397" si="50">IFERROR(Y389*I389/H389,"0")</f>
        <v>0</v>
      </c>
      <c r="BO389" s="78">
        <f t="shared" ref="BO389:BO397" si="51">IFERROR(1/J389*(X389/H389),"0")</f>
        <v>0</v>
      </c>
      <c r="BP389" s="78">
        <f t="shared" ref="BP389:BP397" si="52">IFERROR(1/J389*(Y389/H389),"0")</f>
        <v>0</v>
      </c>
    </row>
    <row r="390" spans="1:68" ht="27" customHeight="1" x14ac:dyDescent="0.25">
      <c r="A390" s="63" t="s">
        <v>612</v>
      </c>
      <c r="B390" s="63" t="s">
        <v>613</v>
      </c>
      <c r="C390" s="36">
        <v>4301031406</v>
      </c>
      <c r="D390" s="623">
        <v>4680115886117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612</v>
      </c>
      <c r="B391" s="63" t="s">
        <v>615</v>
      </c>
      <c r="C391" s="36">
        <v>4301031382</v>
      </c>
      <c r="D391" s="623">
        <v>4680115886117</v>
      </c>
      <c r="E391" s="62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4301031402</v>
      </c>
      <c r="D392" s="623">
        <v>4680115886124</v>
      </c>
      <c r="E392" s="62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619</v>
      </c>
      <c r="B393" s="63" t="s">
        <v>620</v>
      </c>
      <c r="C393" s="36">
        <v>4301031366</v>
      </c>
      <c r="D393" s="623">
        <v>4680115883147</v>
      </c>
      <c r="E393" s="623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37.5" customHeight="1" x14ac:dyDescent="0.25">
      <c r="A394" s="63" t="s">
        <v>621</v>
      </c>
      <c r="B394" s="63" t="s">
        <v>622</v>
      </c>
      <c r="C394" s="36">
        <v>4301031361</v>
      </c>
      <c r="D394" s="623">
        <v>4607091389524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 x14ac:dyDescent="0.25">
      <c r="A395" s="63" t="s">
        <v>624</v>
      </c>
      <c r="B395" s="63" t="s">
        <v>625</v>
      </c>
      <c r="C395" s="36">
        <v>4301031364</v>
      </c>
      <c r="D395" s="623">
        <v>4680115883161</v>
      </c>
      <c r="E395" s="62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627</v>
      </c>
      <c r="B396" s="63" t="s">
        <v>628</v>
      </c>
      <c r="C396" s="36">
        <v>4301031358</v>
      </c>
      <c r="D396" s="623">
        <v>4607091389531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37.5" customHeight="1" x14ac:dyDescent="0.25">
      <c r="A397" s="63" t="s">
        <v>630</v>
      </c>
      <c r="B397" s="63" t="s">
        <v>631</v>
      </c>
      <c r="C397" s="36">
        <v>4301031360</v>
      </c>
      <c r="D397" s="623">
        <v>4607091384345</v>
      </c>
      <c r="E397" s="62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5"/>
      <c r="R397" s="625"/>
      <c r="S397" s="625"/>
      <c r="T397" s="62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0"/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1"/>
      <c r="P399" s="627" t="s">
        <v>40</v>
      </c>
      <c r="Q399" s="628"/>
      <c r="R399" s="628"/>
      <c r="S399" s="628"/>
      <c r="T399" s="628"/>
      <c r="U399" s="628"/>
      <c r="V399" s="629"/>
      <c r="W399" s="42" t="s">
        <v>0</v>
      </c>
      <c r="X399" s="43">
        <f>IFERROR(SUM(X389:X397),"0")</f>
        <v>0</v>
      </c>
      <c r="Y399" s="43">
        <f>IFERROR(SUM(Y389:Y397),"0")</f>
        <v>0</v>
      </c>
      <c r="Z399" s="42"/>
      <c r="AA399" s="67"/>
      <c r="AB399" s="67"/>
      <c r="AC399" s="67"/>
    </row>
    <row r="400" spans="1:68" ht="14.25" customHeight="1" x14ac:dyDescent="0.25">
      <c r="A400" s="622" t="s">
        <v>82</v>
      </c>
      <c r="B400" s="622"/>
      <c r="C400" s="622"/>
      <c r="D400" s="622"/>
      <c r="E400" s="622"/>
      <c r="F400" s="622"/>
      <c r="G400" s="622"/>
      <c r="H400" s="622"/>
      <c r="I400" s="622"/>
      <c r="J400" s="622"/>
      <c r="K400" s="622"/>
      <c r="L400" s="622"/>
      <c r="M400" s="622"/>
      <c r="N400" s="622"/>
      <c r="O400" s="622"/>
      <c r="P400" s="622"/>
      <c r="Q400" s="622"/>
      <c r="R400" s="622"/>
      <c r="S400" s="622"/>
      <c r="T400" s="622"/>
      <c r="U400" s="622"/>
      <c r="V400" s="622"/>
      <c r="W400" s="622"/>
      <c r="X400" s="622"/>
      <c r="Y400" s="622"/>
      <c r="Z400" s="622"/>
      <c r="AA400" s="66"/>
      <c r="AB400" s="66"/>
      <c r="AC400" s="80"/>
    </row>
    <row r="401" spans="1:68" ht="27" customHeight="1" x14ac:dyDescent="0.25">
      <c r="A401" s="63" t="s">
        <v>632</v>
      </c>
      <c r="B401" s="63" t="s">
        <v>633</v>
      </c>
      <c r="C401" s="36">
        <v>4301051284</v>
      </c>
      <c r="D401" s="623">
        <v>4607091384352</v>
      </c>
      <c r="E401" s="62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635</v>
      </c>
      <c r="B402" s="63" t="s">
        <v>636</v>
      </c>
      <c r="C402" s="36">
        <v>4301051431</v>
      </c>
      <c r="D402" s="623">
        <v>4607091389654</v>
      </c>
      <c r="E402" s="62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5"/>
      <c r="R402" s="625"/>
      <c r="S402" s="625"/>
      <c r="T402" s="62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0"/>
      <c r="B404" s="630"/>
      <c r="C404" s="630"/>
      <c r="D404" s="630"/>
      <c r="E404" s="630"/>
      <c r="F404" s="630"/>
      <c r="G404" s="630"/>
      <c r="H404" s="630"/>
      <c r="I404" s="630"/>
      <c r="J404" s="630"/>
      <c r="K404" s="630"/>
      <c r="L404" s="630"/>
      <c r="M404" s="630"/>
      <c r="N404" s="630"/>
      <c r="O404" s="631"/>
      <c r="P404" s="627" t="s">
        <v>40</v>
      </c>
      <c r="Q404" s="628"/>
      <c r="R404" s="628"/>
      <c r="S404" s="628"/>
      <c r="T404" s="628"/>
      <c r="U404" s="628"/>
      <c r="V404" s="62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1" t="s">
        <v>638</v>
      </c>
      <c r="B405" s="621"/>
      <c r="C405" s="621"/>
      <c r="D405" s="621"/>
      <c r="E405" s="621"/>
      <c r="F405" s="621"/>
      <c r="G405" s="621"/>
      <c r="H405" s="621"/>
      <c r="I405" s="621"/>
      <c r="J405" s="621"/>
      <c r="K405" s="621"/>
      <c r="L405" s="621"/>
      <c r="M405" s="621"/>
      <c r="N405" s="621"/>
      <c r="O405" s="621"/>
      <c r="P405" s="621"/>
      <c r="Q405" s="621"/>
      <c r="R405" s="621"/>
      <c r="S405" s="621"/>
      <c r="T405" s="621"/>
      <c r="U405" s="621"/>
      <c r="V405" s="621"/>
      <c r="W405" s="621"/>
      <c r="X405" s="621"/>
      <c r="Y405" s="621"/>
      <c r="Z405" s="621"/>
      <c r="AA405" s="65"/>
      <c r="AB405" s="65"/>
      <c r="AC405" s="79"/>
    </row>
    <row r="406" spans="1:68" ht="14.25" customHeight="1" x14ac:dyDescent="0.25">
      <c r="A406" s="622" t="s">
        <v>145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6"/>
      <c r="AB406" s="66"/>
      <c r="AC406" s="80"/>
    </row>
    <row r="407" spans="1:68" ht="27" customHeight="1" x14ac:dyDescent="0.25">
      <c r="A407" s="63" t="s">
        <v>639</v>
      </c>
      <c r="B407" s="63" t="s">
        <v>640</v>
      </c>
      <c r="C407" s="36">
        <v>4301020319</v>
      </c>
      <c r="D407" s="623">
        <v>4680115885240</v>
      </c>
      <c r="E407" s="62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5"/>
      <c r="R407" s="625"/>
      <c r="S407" s="625"/>
      <c r="T407" s="62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31"/>
      <c r="P409" s="627" t="s">
        <v>40</v>
      </c>
      <c r="Q409" s="628"/>
      <c r="R409" s="628"/>
      <c r="S409" s="628"/>
      <c r="T409" s="628"/>
      <c r="U409" s="628"/>
      <c r="V409" s="62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2" t="s">
        <v>76</v>
      </c>
      <c r="B410" s="622"/>
      <c r="C410" s="622"/>
      <c r="D410" s="622"/>
      <c r="E410" s="622"/>
      <c r="F410" s="622"/>
      <c r="G410" s="622"/>
      <c r="H410" s="622"/>
      <c r="I410" s="622"/>
      <c r="J410" s="622"/>
      <c r="K410" s="622"/>
      <c r="L410" s="622"/>
      <c r="M410" s="622"/>
      <c r="N410" s="622"/>
      <c r="O410" s="622"/>
      <c r="P410" s="622"/>
      <c r="Q410" s="622"/>
      <c r="R410" s="622"/>
      <c r="S410" s="622"/>
      <c r="T410" s="622"/>
      <c r="U410" s="622"/>
      <c r="V410" s="622"/>
      <c r="W410" s="622"/>
      <c r="X410" s="622"/>
      <c r="Y410" s="622"/>
      <c r="Z410" s="622"/>
      <c r="AA410" s="66"/>
      <c r="AB410" s="66"/>
      <c r="AC410" s="80"/>
    </row>
    <row r="411" spans="1:68" ht="27" customHeight="1" x14ac:dyDescent="0.25">
      <c r="A411" s="63" t="s">
        <v>642</v>
      </c>
      <c r="B411" s="63" t="s">
        <v>643</v>
      </c>
      <c r="C411" s="36">
        <v>4301031403</v>
      </c>
      <c r="D411" s="623">
        <v>4680115886094</v>
      </c>
      <c r="E411" s="62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645</v>
      </c>
      <c r="B412" s="63" t="s">
        <v>646</v>
      </c>
      <c r="C412" s="36">
        <v>4301031363</v>
      </c>
      <c r="D412" s="623">
        <v>4607091389425</v>
      </c>
      <c r="E412" s="62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648</v>
      </c>
      <c r="B413" s="63" t="s">
        <v>649</v>
      </c>
      <c r="C413" s="36">
        <v>4301031373</v>
      </c>
      <c r="D413" s="623">
        <v>4680115880771</v>
      </c>
      <c r="E413" s="62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4301031359</v>
      </c>
      <c r="D414" s="623">
        <v>4607091389500</v>
      </c>
      <c r="E414" s="62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5"/>
      <c r="R414" s="625"/>
      <c r="S414" s="625"/>
      <c r="T414" s="62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0"/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1"/>
      <c r="P416" s="627" t="s">
        <v>40</v>
      </c>
      <c r="Q416" s="628"/>
      <c r="R416" s="628"/>
      <c r="S416" s="628"/>
      <c r="T416" s="628"/>
      <c r="U416" s="628"/>
      <c r="V416" s="62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1" t="s">
        <v>653</v>
      </c>
      <c r="B417" s="621"/>
      <c r="C417" s="621"/>
      <c r="D417" s="621"/>
      <c r="E417" s="621"/>
      <c r="F417" s="621"/>
      <c r="G417" s="621"/>
      <c r="H417" s="621"/>
      <c r="I417" s="621"/>
      <c r="J417" s="621"/>
      <c r="K417" s="621"/>
      <c r="L417" s="621"/>
      <c r="M417" s="621"/>
      <c r="N417" s="621"/>
      <c r="O417" s="621"/>
      <c r="P417" s="621"/>
      <c r="Q417" s="621"/>
      <c r="R417" s="621"/>
      <c r="S417" s="621"/>
      <c r="T417" s="621"/>
      <c r="U417" s="621"/>
      <c r="V417" s="621"/>
      <c r="W417" s="621"/>
      <c r="X417" s="621"/>
      <c r="Y417" s="621"/>
      <c r="Z417" s="621"/>
      <c r="AA417" s="65"/>
      <c r="AB417" s="65"/>
      <c r="AC417" s="79"/>
    </row>
    <row r="418" spans="1:68" ht="14.25" customHeight="1" x14ac:dyDescent="0.25">
      <c r="A418" s="622" t="s">
        <v>76</v>
      </c>
      <c r="B418" s="622"/>
      <c r="C418" s="622"/>
      <c r="D418" s="622"/>
      <c r="E418" s="622"/>
      <c r="F418" s="622"/>
      <c r="G418" s="622"/>
      <c r="H418" s="622"/>
      <c r="I418" s="622"/>
      <c r="J418" s="622"/>
      <c r="K418" s="622"/>
      <c r="L418" s="622"/>
      <c r="M418" s="622"/>
      <c r="N418" s="622"/>
      <c r="O418" s="622"/>
      <c r="P418" s="622"/>
      <c r="Q418" s="622"/>
      <c r="R418" s="622"/>
      <c r="S418" s="622"/>
      <c r="T418" s="622"/>
      <c r="U418" s="622"/>
      <c r="V418" s="622"/>
      <c r="W418" s="622"/>
      <c r="X418" s="622"/>
      <c r="Y418" s="622"/>
      <c r="Z418" s="622"/>
      <c r="AA418" s="66"/>
      <c r="AB418" s="66"/>
      <c r="AC418" s="80"/>
    </row>
    <row r="419" spans="1:68" ht="27" customHeight="1" x14ac:dyDescent="0.25">
      <c r="A419" s="63" t="s">
        <v>654</v>
      </c>
      <c r="B419" s="63" t="s">
        <v>655</v>
      </c>
      <c r="C419" s="36">
        <v>4301031347</v>
      </c>
      <c r="D419" s="623">
        <v>4680115885110</v>
      </c>
      <c r="E419" s="62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5"/>
      <c r="R419" s="625"/>
      <c r="S419" s="625"/>
      <c r="T419" s="62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0"/>
      <c r="B421" s="630"/>
      <c r="C421" s="630"/>
      <c r="D421" s="630"/>
      <c r="E421" s="630"/>
      <c r="F421" s="630"/>
      <c r="G421" s="630"/>
      <c r="H421" s="630"/>
      <c r="I421" s="630"/>
      <c r="J421" s="630"/>
      <c r="K421" s="630"/>
      <c r="L421" s="630"/>
      <c r="M421" s="630"/>
      <c r="N421" s="630"/>
      <c r="O421" s="631"/>
      <c r="P421" s="627" t="s">
        <v>40</v>
      </c>
      <c r="Q421" s="628"/>
      <c r="R421" s="628"/>
      <c r="S421" s="628"/>
      <c r="T421" s="628"/>
      <c r="U421" s="628"/>
      <c r="V421" s="62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1" t="s">
        <v>657</v>
      </c>
      <c r="B422" s="621"/>
      <c r="C422" s="621"/>
      <c r="D422" s="621"/>
      <c r="E422" s="621"/>
      <c r="F422" s="621"/>
      <c r="G422" s="621"/>
      <c r="H422" s="621"/>
      <c r="I422" s="621"/>
      <c r="J422" s="621"/>
      <c r="K422" s="621"/>
      <c r="L422" s="621"/>
      <c r="M422" s="621"/>
      <c r="N422" s="621"/>
      <c r="O422" s="621"/>
      <c r="P422" s="621"/>
      <c r="Q422" s="621"/>
      <c r="R422" s="621"/>
      <c r="S422" s="621"/>
      <c r="T422" s="621"/>
      <c r="U422" s="621"/>
      <c r="V422" s="621"/>
      <c r="W422" s="621"/>
      <c r="X422" s="621"/>
      <c r="Y422" s="621"/>
      <c r="Z422" s="621"/>
      <c r="AA422" s="65"/>
      <c r="AB422" s="65"/>
      <c r="AC422" s="79"/>
    </row>
    <row r="423" spans="1:68" ht="14.25" customHeight="1" x14ac:dyDescent="0.25">
      <c r="A423" s="622" t="s">
        <v>76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66"/>
      <c r="AB423" s="66"/>
      <c r="AC423" s="80"/>
    </row>
    <row r="424" spans="1:68" ht="27" customHeight="1" x14ac:dyDescent="0.25">
      <c r="A424" s="63" t="s">
        <v>658</v>
      </c>
      <c r="B424" s="63" t="s">
        <v>659</v>
      </c>
      <c r="C424" s="36">
        <v>4301031261</v>
      </c>
      <c r="D424" s="623">
        <v>4680115885103</v>
      </c>
      <c r="E424" s="62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8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0"/>
      <c r="B426" s="630"/>
      <c r="C426" s="630"/>
      <c r="D426" s="630"/>
      <c r="E426" s="630"/>
      <c r="F426" s="630"/>
      <c r="G426" s="630"/>
      <c r="H426" s="630"/>
      <c r="I426" s="630"/>
      <c r="J426" s="630"/>
      <c r="K426" s="630"/>
      <c r="L426" s="630"/>
      <c r="M426" s="630"/>
      <c r="N426" s="630"/>
      <c r="O426" s="631"/>
      <c r="P426" s="627" t="s">
        <v>40</v>
      </c>
      <c r="Q426" s="628"/>
      <c r="R426" s="628"/>
      <c r="S426" s="628"/>
      <c r="T426" s="628"/>
      <c r="U426" s="628"/>
      <c r="V426" s="62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0" t="s">
        <v>661</v>
      </c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0"/>
      <c r="P427" s="620"/>
      <c r="Q427" s="620"/>
      <c r="R427" s="620"/>
      <c r="S427" s="620"/>
      <c r="T427" s="620"/>
      <c r="U427" s="620"/>
      <c r="V427" s="620"/>
      <c r="W427" s="620"/>
      <c r="X427" s="620"/>
      <c r="Y427" s="620"/>
      <c r="Z427" s="620"/>
      <c r="AA427" s="54"/>
      <c r="AB427" s="54"/>
      <c r="AC427" s="54"/>
    </row>
    <row r="428" spans="1:68" ht="16.5" customHeight="1" x14ac:dyDescent="0.25">
      <c r="A428" s="621" t="s">
        <v>661</v>
      </c>
      <c r="B428" s="621"/>
      <c r="C428" s="621"/>
      <c r="D428" s="621"/>
      <c r="E428" s="621"/>
      <c r="F428" s="621"/>
      <c r="G428" s="621"/>
      <c r="H428" s="621"/>
      <c r="I428" s="621"/>
      <c r="J428" s="621"/>
      <c r="K428" s="621"/>
      <c r="L428" s="621"/>
      <c r="M428" s="621"/>
      <c r="N428" s="621"/>
      <c r="O428" s="621"/>
      <c r="P428" s="621"/>
      <c r="Q428" s="621"/>
      <c r="R428" s="621"/>
      <c r="S428" s="621"/>
      <c r="T428" s="621"/>
      <c r="U428" s="621"/>
      <c r="V428" s="621"/>
      <c r="W428" s="621"/>
      <c r="X428" s="621"/>
      <c r="Y428" s="621"/>
      <c r="Z428" s="621"/>
      <c r="AA428" s="65"/>
      <c r="AB428" s="65"/>
      <c r="AC428" s="79"/>
    </row>
    <row r="429" spans="1:68" ht="14.25" customHeight="1" x14ac:dyDescent="0.25">
      <c r="A429" s="622" t="s">
        <v>113</v>
      </c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22"/>
      <c r="P429" s="622"/>
      <c r="Q429" s="622"/>
      <c r="R429" s="622"/>
      <c r="S429" s="622"/>
      <c r="T429" s="622"/>
      <c r="U429" s="622"/>
      <c r="V429" s="622"/>
      <c r="W429" s="622"/>
      <c r="X429" s="622"/>
      <c r="Y429" s="622"/>
      <c r="Z429" s="622"/>
      <c r="AA429" s="66"/>
      <c r="AB429" s="66"/>
      <c r="AC429" s="80"/>
    </row>
    <row r="430" spans="1:68" ht="27" customHeight="1" x14ac:dyDescent="0.25">
      <c r="A430" s="63" t="s">
        <v>662</v>
      </c>
      <c r="B430" s="63" t="s">
        <v>663</v>
      </c>
      <c r="C430" s="36">
        <v>4301011795</v>
      </c>
      <c r="D430" s="623">
        <v>4607091389067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53">IFERROR(IF(X430="",0,CEILING((X430/$H430),1)*$H430),"")</f>
        <v>0</v>
      </c>
      <c r="Z430" s="41" t="str">
        <f t="shared" ref="Z430:Z435" si="54">IFERROR(IF(Y430=0,"",ROUNDUP(Y430/H430,0)*0.01196),"")</f>
        <v/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0</v>
      </c>
      <c r="BN430" s="78">
        <f t="shared" ref="BN430:BN440" si="56">IFERROR(Y430*I430/H430,"0")</f>
        <v>0</v>
      </c>
      <c r="BO430" s="78">
        <f t="shared" ref="BO430:BO440" si="57">IFERROR(1/J430*(X430/H430),"0")</f>
        <v>0</v>
      </c>
      <c r="BP430" s="78">
        <f t="shared" ref="BP430:BP440" si="58">IFERROR(1/J430*(Y430/H430),"0")</f>
        <v>0</v>
      </c>
    </row>
    <row r="431" spans="1:68" ht="27" customHeight="1" x14ac:dyDescent="0.25">
      <c r="A431" s="63" t="s">
        <v>665</v>
      </c>
      <c r="B431" s="63" t="s">
        <v>666</v>
      </c>
      <c r="C431" s="36">
        <v>4301011961</v>
      </c>
      <c r="D431" s="623">
        <v>4680115885271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668</v>
      </c>
      <c r="B432" s="63" t="s">
        <v>669</v>
      </c>
      <c r="C432" s="36">
        <v>4301011376</v>
      </c>
      <c r="D432" s="623">
        <v>4680115885226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 x14ac:dyDescent="0.25">
      <c r="A433" s="63" t="s">
        <v>671</v>
      </c>
      <c r="B433" s="63" t="s">
        <v>672</v>
      </c>
      <c r="C433" s="36">
        <v>4301012145</v>
      </c>
      <c r="D433" s="623">
        <v>4607091383522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31" t="s">
        <v>673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customHeight="1" x14ac:dyDescent="0.25">
      <c r="A434" s="63" t="s">
        <v>675</v>
      </c>
      <c r="B434" s="63" t="s">
        <v>676</v>
      </c>
      <c r="C434" s="36">
        <v>4301011774</v>
      </c>
      <c r="D434" s="623">
        <v>4680115884502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4301011771</v>
      </c>
      <c r="D435" s="623">
        <v>4607091389104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3"/>
        <v>0</v>
      </c>
      <c r="Z435" s="41" t="str">
        <f t="shared" si="54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0</v>
      </c>
      <c r="BN435" s="78">
        <f t="shared" si="56"/>
        <v>0</v>
      </c>
      <c r="BO435" s="78">
        <f t="shared" si="57"/>
        <v>0</v>
      </c>
      <c r="BP435" s="78">
        <f t="shared" si="58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customHeight="1" x14ac:dyDescent="0.25">
      <c r="A438" s="63" t="s">
        <v>685</v>
      </c>
      <c r="B438" s="63" t="s">
        <v>686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customHeight="1" x14ac:dyDescent="0.25">
      <c r="A439" s="63" t="s">
        <v>687</v>
      </c>
      <c r="B439" s="63" t="s">
        <v>688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689</v>
      </c>
      <c r="B440" s="63" t="s">
        <v>690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IFERROR(SUM(X430:X440),"0")</f>
        <v>0</v>
      </c>
      <c r="Y442" s="43">
        <f>IFERROR(SUM(Y430:Y440),"0")</f>
        <v>0</v>
      </c>
      <c r="Z442" s="42"/>
      <c r="AA442" s="67"/>
      <c r="AB442" s="67"/>
      <c r="AC442" s="67"/>
    </row>
    <row r="443" spans="1:68" ht="14.25" customHeight="1" x14ac:dyDescent="0.25">
      <c r="A443" s="622" t="s">
        <v>145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customHeight="1" x14ac:dyDescent="0.25">
      <c r="A444" s="63" t="s">
        <v>691</v>
      </c>
      <c r="B444" s="63" t="s">
        <v>692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694</v>
      </c>
      <c r="B445" s="63" t="s">
        <v>695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customHeight="1" x14ac:dyDescent="0.25">
      <c r="A450" s="63" t="s">
        <v>698</v>
      </c>
      <c r="B450" s="63" t="s">
        <v>699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5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0</v>
      </c>
      <c r="BN450" s="78">
        <f t="shared" ref="BN450:BN455" si="61">IFERROR(Y450*I450/H450,"0")</f>
        <v>0</v>
      </c>
      <c r="BO450" s="78">
        <f t="shared" ref="BO450:BO455" si="62">IFERROR(1/J450*(X450/H450),"0")</f>
        <v>0</v>
      </c>
      <c r="BP450" s="78">
        <f t="shared" ref="BP450:BP455" si="63">IFERROR(1/J450*(Y450/H450),"0")</f>
        <v>0</v>
      </c>
    </row>
    <row r="451" spans="1:68" ht="27" customHeight="1" x14ac:dyDescent="0.25">
      <c r="A451" s="63" t="s">
        <v>701</v>
      </c>
      <c r="B451" s="63" t="s">
        <v>702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9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0</v>
      </c>
      <c r="BN451" s="78">
        <f t="shared" si="61"/>
        <v>0</v>
      </c>
      <c r="BO451" s="78">
        <f t="shared" si="62"/>
        <v>0</v>
      </c>
      <c r="BP451" s="78">
        <f t="shared" si="63"/>
        <v>0</v>
      </c>
    </row>
    <row r="452" spans="1:68" ht="27" customHeight="1" x14ac:dyDescent="0.25">
      <c r="A452" s="63" t="s">
        <v>704</v>
      </c>
      <c r="B452" s="63" t="s">
        <v>705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9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0</v>
      </c>
      <c r="BN452" s="78">
        <f t="shared" si="61"/>
        <v>0</v>
      </c>
      <c r="BO452" s="78">
        <f t="shared" si="62"/>
        <v>0</v>
      </c>
      <c r="BP452" s="78">
        <f t="shared" si="63"/>
        <v>0</v>
      </c>
    </row>
    <row r="453" spans="1:68" ht="27" customHeight="1" x14ac:dyDescent="0.25">
      <c r="A453" s="63" t="s">
        <v>707</v>
      </c>
      <c r="B453" s="63" t="s">
        <v>708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customHeight="1" x14ac:dyDescent="0.25">
      <c r="A454" s="63" t="s">
        <v>709</v>
      </c>
      <c r="B454" s="63" t="s">
        <v>710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customHeight="1" x14ac:dyDescent="0.25">
      <c r="A455" s="63" t="s">
        <v>711</v>
      </c>
      <c r="B455" s="63" t="s">
        <v>712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0</v>
      </c>
      <c r="Y456" s="43">
        <f>IFERROR(Y450/H450,"0")+IFERROR(Y451/H451,"0")+IFERROR(Y452/H452,"0")+IFERROR(Y453/H453,"0")+IFERROR(Y454/H454,"0")+IFERROR(Y455/H455,"0")</f>
        <v>0</v>
      </c>
      <c r="Z456" s="43">
        <f>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0</v>
      </c>
      <c r="Y457" s="43">
        <f>IFERROR(SUM(Y450:Y455),"0")</f>
        <v>0</v>
      </c>
      <c r="Z457" s="42"/>
      <c r="AA457" s="67"/>
      <c r="AB457" s="67"/>
      <c r="AC457" s="67"/>
    </row>
    <row r="458" spans="1:68" ht="14.25" customHeight="1" x14ac:dyDescent="0.25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customHeight="1" x14ac:dyDescent="0.25">
      <c r="A459" s="63" t="s">
        <v>713</v>
      </c>
      <c r="B459" s="63" t="s">
        <v>714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716</v>
      </c>
      <c r="B460" s="63" t="s">
        <v>717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719</v>
      </c>
      <c r="B461" s="63" t="s">
        <v>720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620" t="s">
        <v>722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customHeight="1" x14ac:dyDescent="0.25">
      <c r="A465" s="621" t="s">
        <v>722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customHeight="1" x14ac:dyDescent="0.25">
      <c r="A466" s="622" t="s">
        <v>113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723</v>
      </c>
      <c r="B467" s="63" t="s">
        <v>724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726</v>
      </c>
      <c r="B468" s="63" t="s">
        <v>727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729</v>
      </c>
      <c r="B469" s="63" t="s">
        <v>730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732</v>
      </c>
      <c r="B470" s="63" t="s">
        <v>733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622" t="s">
        <v>145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customHeight="1" x14ac:dyDescent="0.25">
      <c r="A474" s="63" t="s">
        <v>734</v>
      </c>
      <c r="B474" s="63" t="s">
        <v>735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737</v>
      </c>
      <c r="B475" s="63" t="s">
        <v>738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56" t="s">
        <v>739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741</v>
      </c>
      <c r="B476" s="63" t="s">
        <v>742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747</v>
      </c>
      <c r="B481" s="63" t="s">
        <v>748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customHeight="1" x14ac:dyDescent="0.25">
      <c r="A485" s="63" t="s">
        <v>750</v>
      </c>
      <c r="B485" s="63" t="s">
        <v>751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622" t="s">
        <v>175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customHeight="1" x14ac:dyDescent="0.25">
      <c r="A489" s="63" t="s">
        <v>753</v>
      </c>
      <c r="B489" s="63" t="s">
        <v>754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756</v>
      </c>
      <c r="B490" s="63" t="s">
        <v>757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621" t="s">
        <v>759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customHeight="1" x14ac:dyDescent="0.25">
      <c r="A494" s="622" t="s">
        <v>145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customHeight="1" x14ac:dyDescent="0.25">
      <c r="A495" s="63" t="s">
        <v>760</v>
      </c>
      <c r="B495" s="63" t="s">
        <v>761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863" t="s">
        <v>762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6000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6000</v>
      </c>
      <c r="Z498" s="42"/>
      <c r="AA498" s="67"/>
      <c r="AB498" s="67"/>
      <c r="AC498" s="67"/>
    </row>
    <row r="499" spans="1:32" x14ac:dyDescent="0.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6192</v>
      </c>
      <c r="Y499" s="43">
        <f>IFERROR(SUM(BN22:BN495),"0")</f>
        <v>6192</v>
      </c>
      <c r="Z499" s="42"/>
      <c r="AA499" s="67"/>
      <c r="AB499" s="67"/>
      <c r="AC499" s="67"/>
    </row>
    <row r="500" spans="1:32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9</v>
      </c>
      <c r="Y500" s="44">
        <f>ROUNDUP(SUM(BP22:BP495),0)</f>
        <v>9</v>
      </c>
      <c r="Z500" s="42"/>
      <c r="AA500" s="67"/>
      <c r="AB500" s="67"/>
      <c r="AC500" s="67"/>
    </row>
    <row r="501" spans="1:32" x14ac:dyDescent="0.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6417</v>
      </c>
      <c r="Y501" s="43">
        <f>GrossWeightTotalR+PalletQtyTotalR*25</f>
        <v>6417</v>
      </c>
      <c r="Z501" s="42"/>
      <c r="AA501" s="67"/>
      <c r="AB501" s="67"/>
      <c r="AC501" s="67"/>
    </row>
    <row r="502" spans="1:32" x14ac:dyDescent="0.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400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400</v>
      </c>
      <c r="Z502" s="42"/>
      <c r="AA502" s="67"/>
      <c r="AB502" s="67"/>
      <c r="AC502" s="67"/>
    </row>
    <row r="503" spans="1:32" ht="14.25" x14ac:dyDescent="0.2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8.6999999999999993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870" t="s">
        <v>111</v>
      </c>
      <c r="D505" s="870" t="s">
        <v>111</v>
      </c>
      <c r="E505" s="870" t="s">
        <v>111</v>
      </c>
      <c r="F505" s="870" t="s">
        <v>111</v>
      </c>
      <c r="G505" s="870" t="s">
        <v>111</v>
      </c>
      <c r="H505" s="870" t="s">
        <v>111</v>
      </c>
      <c r="I505" s="870" t="s">
        <v>263</v>
      </c>
      <c r="J505" s="870" t="s">
        <v>263</v>
      </c>
      <c r="K505" s="870" t="s">
        <v>263</v>
      </c>
      <c r="L505" s="870" t="s">
        <v>263</v>
      </c>
      <c r="M505" s="870" t="s">
        <v>263</v>
      </c>
      <c r="N505" s="871"/>
      <c r="O505" s="870" t="s">
        <v>263</v>
      </c>
      <c r="P505" s="870" t="s">
        <v>263</v>
      </c>
      <c r="Q505" s="870" t="s">
        <v>263</v>
      </c>
      <c r="R505" s="870" t="s">
        <v>263</v>
      </c>
      <c r="S505" s="870" t="s">
        <v>263</v>
      </c>
      <c r="T505" s="870" t="s">
        <v>551</v>
      </c>
      <c r="U505" s="870" t="s">
        <v>551</v>
      </c>
      <c r="V505" s="870" t="s">
        <v>607</v>
      </c>
      <c r="W505" s="870" t="s">
        <v>607</v>
      </c>
      <c r="X505" s="870" t="s">
        <v>607</v>
      </c>
      <c r="Y505" s="870" t="s">
        <v>607</v>
      </c>
      <c r="Z505" s="85" t="s">
        <v>661</v>
      </c>
      <c r="AA505" s="870" t="s">
        <v>722</v>
      </c>
      <c r="AB505" s="870" t="s">
        <v>722</v>
      </c>
      <c r="AC505" s="60"/>
      <c r="AF505" s="1"/>
    </row>
    <row r="506" spans="1:32" ht="14.25" customHeight="1" thickTop="1" x14ac:dyDescent="0.2">
      <c r="A506" s="868" t="s">
        <v>10</v>
      </c>
      <c r="B506" s="870" t="s">
        <v>75</v>
      </c>
      <c r="C506" s="870" t="s">
        <v>112</v>
      </c>
      <c r="D506" s="870" t="s">
        <v>127</v>
      </c>
      <c r="E506" s="870" t="s">
        <v>182</v>
      </c>
      <c r="F506" s="870" t="s">
        <v>202</v>
      </c>
      <c r="G506" s="870" t="s">
        <v>235</v>
      </c>
      <c r="H506" s="870" t="s">
        <v>111</v>
      </c>
      <c r="I506" s="870" t="s">
        <v>264</v>
      </c>
      <c r="J506" s="870" t="s">
        <v>304</v>
      </c>
      <c r="K506" s="870" t="s">
        <v>364</v>
      </c>
      <c r="L506" s="870" t="s">
        <v>407</v>
      </c>
      <c r="M506" s="870" t="s">
        <v>423</v>
      </c>
      <c r="N506" s="1"/>
      <c r="O506" s="870" t="s">
        <v>437</v>
      </c>
      <c r="P506" s="870" t="s">
        <v>447</v>
      </c>
      <c r="Q506" s="870" t="s">
        <v>454</v>
      </c>
      <c r="R506" s="870" t="s">
        <v>459</v>
      </c>
      <c r="S506" s="870" t="s">
        <v>541</v>
      </c>
      <c r="T506" s="870" t="s">
        <v>552</v>
      </c>
      <c r="U506" s="870" t="s">
        <v>587</v>
      </c>
      <c r="V506" s="870" t="s">
        <v>608</v>
      </c>
      <c r="W506" s="870" t="s">
        <v>638</v>
      </c>
      <c r="X506" s="870" t="s">
        <v>653</v>
      </c>
      <c r="Y506" s="870" t="s">
        <v>657</v>
      </c>
      <c r="Z506" s="870" t="s">
        <v>661</v>
      </c>
      <c r="AA506" s="870" t="s">
        <v>722</v>
      </c>
      <c r="AB506" s="870" t="s">
        <v>759</v>
      </c>
      <c r="AC506" s="60"/>
      <c r="AF506" s="1"/>
    </row>
    <row r="507" spans="1:32" ht="13.5" thickBot="1" x14ac:dyDescent="0.25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0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52">
        <f>IFERROR(Y87*1,"0")+IFERROR(Y88*1,"0")+IFERROR(Y89*1,"0")+IFERROR(Y93*1,"0")+IFERROR(Y94*1,"0")+IFERROR(Y95*1,"0")+IFERROR(Y96*1,"0")</f>
        <v>0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8" s="52">
        <f>IFERROR(Y127*1,"0")+IFERROR(Y128*1,"0")+IFERROR(Y132*1,"0")+IFERROR(Y133*1,"0")+IFERROR(Y137*1,"0")+IFERROR(Y138*1,"0")</f>
        <v>0</v>
      </c>
      <c r="H508" s="52">
        <f>IFERROR(Y143*1,"0")+IFERROR(Y144*1,"0")+IFERROR(Y148*1,"0")+IFERROR(Y149*1,"0")+IFERROR(Y150*1,"0")</f>
        <v>0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8" s="52">
        <f>IFERROR(Y335*1,"0")+IFERROR(Y336*1,"0")+IFERROR(Y337*1,"0")</f>
        <v>0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6000</v>
      </c>
      <c r="U508" s="52">
        <f>IFERROR(Y368*1,"0")+IFERROR(Y369*1,"0")+IFERROR(Y370*1,"0")+IFERROR(Y374*1,"0")+IFERROR(Y378*1,"0")+IFERROR(Y379*1,"0")+IFERROR(Y383*1,"0")</f>
        <v>0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52">
        <f>IFERROR(Y407*1,"0")+IFERROR(Y411*1,"0")+IFERROR(Y412*1,"0")+IFERROR(Y413*1,"0")+IFERROR(Y414*1,"0")</f>
        <v>0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2025-09-30T12:41:33Z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