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985FB4-6A7F-4A50-A9C6-2BAD90D8F9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Z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1" i="1" s="1"/>
  <c r="P26" i="1"/>
  <c r="X24" i="1"/>
  <c r="X23" i="1"/>
  <c r="BO22" i="1"/>
  <c r="X497" i="1" s="1"/>
  <c r="BM22" i="1"/>
  <c r="Y22" i="1"/>
  <c r="B505" i="1" s="1"/>
  <c r="P22" i="1"/>
  <c r="H10" i="1"/>
  <c r="A9" i="1"/>
  <c r="F10" i="1" s="1"/>
  <c r="D7" i="1"/>
  <c r="Q6" i="1"/>
  <c r="P2" i="1"/>
  <c r="BP80" i="1" l="1"/>
  <c r="BN80" i="1"/>
  <c r="Z80" i="1"/>
  <c r="BP116" i="1"/>
  <c r="BN116" i="1"/>
  <c r="Z116" i="1"/>
  <c r="BP182" i="1"/>
  <c r="BN182" i="1"/>
  <c r="Z182" i="1"/>
  <c r="BP186" i="1"/>
  <c r="BN186" i="1"/>
  <c r="Z186" i="1"/>
  <c r="BP207" i="1"/>
  <c r="BN207" i="1"/>
  <c r="Z207" i="1"/>
  <c r="BP251" i="1"/>
  <c r="BN251" i="1"/>
  <c r="Z251" i="1"/>
  <c r="BP296" i="1"/>
  <c r="BN296" i="1"/>
  <c r="Z296" i="1"/>
  <c r="BP316" i="1"/>
  <c r="BN316" i="1"/>
  <c r="Z316" i="1"/>
  <c r="BP344" i="1"/>
  <c r="BN344" i="1"/>
  <c r="Z344" i="1"/>
  <c r="Y376" i="1"/>
  <c r="Y375" i="1"/>
  <c r="BP373" i="1"/>
  <c r="BN373" i="1"/>
  <c r="Z373" i="1"/>
  <c r="BP396" i="1"/>
  <c r="BN396" i="1"/>
  <c r="Z396" i="1"/>
  <c r="BP432" i="1"/>
  <c r="BN432" i="1"/>
  <c r="Z432" i="1"/>
  <c r="BP458" i="1"/>
  <c r="BN458" i="1"/>
  <c r="Z458" i="1"/>
  <c r="Z29" i="1"/>
  <c r="BN29" i="1"/>
  <c r="Z56" i="1"/>
  <c r="BN56" i="1"/>
  <c r="BP68" i="1"/>
  <c r="BN68" i="1"/>
  <c r="Z68" i="1"/>
  <c r="BP100" i="1"/>
  <c r="BN100" i="1"/>
  <c r="Z100" i="1"/>
  <c r="BP161" i="1"/>
  <c r="BN161" i="1"/>
  <c r="Z161" i="1"/>
  <c r="BP198" i="1"/>
  <c r="BN198" i="1"/>
  <c r="Z198" i="1"/>
  <c r="BP223" i="1"/>
  <c r="BN223" i="1"/>
  <c r="Z223" i="1"/>
  <c r="Y270" i="1"/>
  <c r="BP267" i="1"/>
  <c r="BN267" i="1"/>
  <c r="Z267" i="1"/>
  <c r="BP306" i="1"/>
  <c r="BN306" i="1"/>
  <c r="Z306" i="1"/>
  <c r="BP327" i="1"/>
  <c r="BN327" i="1"/>
  <c r="Z327" i="1"/>
  <c r="BP358" i="1"/>
  <c r="BN358" i="1"/>
  <c r="Z358" i="1"/>
  <c r="BP374" i="1"/>
  <c r="BN374" i="1"/>
  <c r="Z374" i="1"/>
  <c r="BP378" i="1"/>
  <c r="BN378" i="1"/>
  <c r="Z378" i="1"/>
  <c r="BP415" i="1"/>
  <c r="BN415" i="1"/>
  <c r="Z415" i="1"/>
  <c r="BP448" i="1"/>
  <c r="BN448" i="1"/>
  <c r="Z448" i="1"/>
  <c r="BP487" i="1"/>
  <c r="BN487" i="1"/>
  <c r="Z487" i="1"/>
  <c r="Y78" i="1"/>
  <c r="BP298" i="1"/>
  <c r="BN298" i="1"/>
  <c r="BP302" i="1"/>
  <c r="BN302" i="1"/>
  <c r="Z302" i="1"/>
  <c r="Y318" i="1"/>
  <c r="BP314" i="1"/>
  <c r="BN314" i="1"/>
  <c r="Z314" i="1"/>
  <c r="BP329" i="1"/>
  <c r="BN329" i="1"/>
  <c r="Z329" i="1"/>
  <c r="BP334" i="1"/>
  <c r="BN334" i="1"/>
  <c r="Z334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4" i="1"/>
  <c r="BN394" i="1"/>
  <c r="Z394" i="1"/>
  <c r="BP413" i="1"/>
  <c r="BN413" i="1"/>
  <c r="Z413" i="1"/>
  <c r="BP430" i="1"/>
  <c r="BN430" i="1"/>
  <c r="Z430" i="1"/>
  <c r="BP442" i="1"/>
  <c r="BN442" i="1"/>
  <c r="Z442" i="1"/>
  <c r="BP456" i="1"/>
  <c r="BN456" i="1"/>
  <c r="Z456" i="1"/>
  <c r="BP477" i="1"/>
  <c r="BN477" i="1"/>
  <c r="Z477" i="1"/>
  <c r="X496" i="1"/>
  <c r="X498" i="1" s="1"/>
  <c r="X499" i="1"/>
  <c r="Z27" i="1"/>
  <c r="BN27" i="1"/>
  <c r="Z41" i="1"/>
  <c r="BN41" i="1"/>
  <c r="D505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Y82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Z125" i="1"/>
  <c r="BN125" i="1"/>
  <c r="Z159" i="1"/>
  <c r="BN159" i="1"/>
  <c r="Z163" i="1"/>
  <c r="BN163" i="1"/>
  <c r="Z171" i="1"/>
  <c r="BN171" i="1"/>
  <c r="Z192" i="1"/>
  <c r="BN192" i="1"/>
  <c r="Z196" i="1"/>
  <c r="BN196" i="1"/>
  <c r="Z202" i="1"/>
  <c r="BN202" i="1"/>
  <c r="Z205" i="1"/>
  <c r="BN205" i="1"/>
  <c r="Z209" i="1"/>
  <c r="BN209" i="1"/>
  <c r="Z221" i="1"/>
  <c r="BN221" i="1"/>
  <c r="Z225" i="1"/>
  <c r="BN225" i="1"/>
  <c r="Z244" i="1"/>
  <c r="BN244" i="1"/>
  <c r="Z253" i="1"/>
  <c r="BN253" i="1"/>
  <c r="Z262" i="1"/>
  <c r="BN262" i="1"/>
  <c r="Z269" i="1"/>
  <c r="BN269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P308" i="1"/>
  <c r="BN308" i="1"/>
  <c r="Z308" i="1"/>
  <c r="Y317" i="1"/>
  <c r="BP323" i="1"/>
  <c r="BN323" i="1"/>
  <c r="Z323" i="1"/>
  <c r="BP342" i="1"/>
  <c r="BN342" i="1"/>
  <c r="Z342" i="1"/>
  <c r="BP352" i="1"/>
  <c r="BN352" i="1"/>
  <c r="Z352" i="1"/>
  <c r="Y370" i="1"/>
  <c r="V505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P426" i="1"/>
  <c r="BN426" i="1"/>
  <c r="Z426" i="1"/>
  <c r="BP434" i="1"/>
  <c r="BN434" i="1"/>
  <c r="Z434" i="1"/>
  <c r="BP450" i="1"/>
  <c r="BN450" i="1"/>
  <c r="Z450" i="1"/>
  <c r="Y468" i="1"/>
  <c r="BP464" i="1"/>
  <c r="BN464" i="1"/>
  <c r="Z464" i="1"/>
  <c r="AA505" i="1"/>
  <c r="Y493" i="1"/>
  <c r="BP492" i="1"/>
  <c r="BN492" i="1"/>
  <c r="Z492" i="1"/>
  <c r="Z493" i="1" s="1"/>
  <c r="Y312" i="1"/>
  <c r="Y331" i="1"/>
  <c r="Y330" i="1"/>
  <c r="Y404" i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89" i="1"/>
  <c r="BN289" i="1"/>
  <c r="Z289" i="1"/>
  <c r="Y293" i="1"/>
  <c r="BP297" i="1"/>
  <c r="BN297" i="1"/>
  <c r="Z297" i="1"/>
  <c r="Y303" i="1"/>
  <c r="BP301" i="1"/>
  <c r="BN301" i="1"/>
  <c r="Z301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Y325" i="1"/>
  <c r="BP328" i="1"/>
  <c r="BN328" i="1"/>
  <c r="Z328" i="1"/>
  <c r="BP343" i="1"/>
  <c r="BN343" i="1"/>
  <c r="Z343" i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Z370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375" i="1" l="1"/>
  <c r="Z488" i="1"/>
  <c r="Z416" i="1"/>
  <c r="Z459" i="1"/>
  <c r="Z349" i="1"/>
  <c r="Z330" i="1"/>
  <c r="Z317" i="1"/>
  <c r="Z303" i="1"/>
  <c r="Z337" i="1"/>
  <c r="Z354" i="1"/>
  <c r="Z453" i="1"/>
  <c r="Z293" i="1"/>
  <c r="Z77" i="1"/>
  <c r="Z211" i="1"/>
  <c r="Z438" i="1"/>
  <c r="Y497" i="1"/>
  <c r="Z199" i="1"/>
  <c r="Z173" i="1"/>
  <c r="Z474" i="1"/>
  <c r="Z444" i="1"/>
  <c r="Z399" i="1"/>
  <c r="Z246" i="1"/>
  <c r="Z230" i="1"/>
  <c r="Z43" i="1"/>
  <c r="Z31" i="1"/>
  <c r="Y499" i="1"/>
  <c r="Y496" i="1"/>
  <c r="Z167" i="1"/>
  <c r="Z143" i="1"/>
  <c r="Z110" i="1"/>
  <c r="Y495" i="1"/>
  <c r="Y498" i="1" l="1"/>
  <c r="Z500" i="1"/>
</calcChain>
</file>

<file path=xl/sharedStrings.xml><?xml version="1.0" encoding="utf-8"?>
<sst xmlns="http://schemas.openxmlformats.org/spreadsheetml/2006/main" count="2282" uniqueCount="774">
  <si>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</si>
  <si>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</si>
  <si>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</si>
  <si>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</si>
  <si>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</si>
  <si>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</si>
  <si>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</si>
  <si>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</si>
  <si>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</si>
  <si>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</si>
  <si>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</si>
  <si>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</si>
  <si>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</si>
  <si>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</si>
  <si>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</si>
  <si>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</si>
  <si>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</si>
  <si>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</si>
  <si>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</si>
  <si>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</si>
  <si>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</si>
  <si>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</si>
  <si>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</si>
  <si>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</si>
  <si>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</si>
  <si>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</si>
  <si>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</si>
  <si>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</si>
  <si>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</si>
  <si>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</si>
  <si>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</si>
  <si>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</si>
  <si>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</si>
  <si>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</si>
  <si>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</si>
  <si>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</si>
  <si>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</si>
  <si>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</si>
  <si>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</si>
  <si>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</si>
  <si>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</si>
  <si>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</si>
  <si>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</si>
  <si>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</si>
  <si>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</si>
  <si>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</si>
  <si>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</si>
  <si>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</si>
  <si>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</si>
  <si>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</si>
  <si>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</si>
  <si>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</si>
  <si>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</si>
  <si>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</si>
  <si>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</si>
  <si>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</si>
  <si>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</si>
  <si>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</si>
  <si>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</si>
  <si>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</si>
  <si>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</si>
  <si>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</si>
  <si>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</si>
  <si>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</si>
  <si>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</si>
  <si>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</si>
  <si>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</si>
  <si>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</si>
  <si>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</si>
  <si>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</si>
  <si>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</si>
  <si>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</si>
  <si>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</si>
  <si>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</si>
  <si>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</si>
  <si>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</si>
  <si>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</si>
  <si>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</si>
  <si>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</si>
  <si>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</si>
  <si>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</si>
  <si>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</si>
  <si>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</si>
  <si>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</si>
  <si>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</si>
  <si>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</si>
  <si>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</si>
  <si>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</si>
  <si>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</si>
  <si>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</si>
  <si>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</si>
  <si>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</si>
  <si>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</si>
  <si>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</si>
  <si>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</si>
  <si>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</si>
  <si>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</si>
  <si>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</si>
  <si>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</si>
  <si>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</si>
  <si>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</si>
  <si>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</si>
  <si>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</si>
  <si>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</si>
  <si>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</si>
  <si>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</si>
  <si>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</si>
  <si>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</si>
  <si>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</si>
  <si>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</si>
  <si>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</si>
  <si>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</si>
  <si>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</si>
  <si>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</si>
  <si>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</si>
  <si>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</si>
  <si>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</si>
  <si>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</si>
  <si>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</si>
  <si>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</si>
  <si>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</si>
  <si>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</si>
  <si>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</si>
  <si>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</si>
  <si>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</si>
  <si>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</si>
  <si>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</si>
  <si>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</si>
  <si>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</si>
  <si>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</si>
  <si>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</si>
  <si>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</si>
  <si>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</si>
  <si>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</si>
  <si>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</si>
  <si>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</si>
  <si>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</si>
  <si>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</si>
  <si>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</si>
  <si>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</si>
  <si>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</si>
  <si>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</si>
  <si>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</si>
  <si>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</si>
  <si>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</si>
  <si>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</si>
  <si>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</si>
  <si>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</si>
  <si>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</si>
  <si>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</si>
  <si>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</si>
  <si>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</si>
  <si>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</si>
  <si>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</si>
  <si>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</si>
  <si>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</si>
  <si>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</si>
  <si>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</si>
  <si>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</si>
  <si>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</si>
  <si>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</si>
  <si>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</si>
  <si>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</si>
  <si>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</si>
  <si>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</si>
  <si>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</si>
  <si>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</si>
  <si>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</si>
  <si>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</si>
  <si>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</si>
  <si>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</si>
  <si>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</si>
  <si>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</si>
  <si>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</si>
  <si>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</si>
  <si>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</si>
  <si>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</si>
  <si>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</si>
  <si>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</si>
  <si>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</si>
  <si>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</si>
  <si>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</si>
  <si>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</si>
  <si>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</si>
  <si>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</si>
  <si>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</si>
  <si>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</si>
  <si>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</si>
  <si>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</si>
  <si>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</si>
  <si>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</si>
  <si>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</si>
  <si>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</si>
  <si>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</si>
  <si>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</si>
  <si>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</si>
  <si>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</si>
  <si>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</si>
  <si>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</si>
  <si>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</si>
  <si>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</si>
  <si>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</si>
  <si>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</si>
  <si>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</si>
  <si>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</si>
  <si>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</si>
  <si>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</si>
  <si>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</si>
  <si>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</si>
  <si>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</si>
  <si>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</si>
  <si>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</si>
  <si>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</si>
  <si>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</si>
  <si>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</si>
  <si>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</si>
  <si>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</si>
  <si>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</si>
  <si>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</si>
  <si>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</si>
  <si>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</si>
  <si>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</si>
  <si>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</si>
  <si>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</si>
  <si>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</si>
  <si>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</si>
  <si>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</si>
  <si>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</si>
  <si>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</si>
  <si>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</si>
  <si>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</si>
  <si>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</si>
  <si>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</si>
  <si>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</si>
  <si>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</si>
  <si>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</si>
  <si>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</si>
  <si>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</si>
  <si>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</si>
  <si>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</si>
  <si>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</si>
  <si>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</si>
  <si>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</si>
  <si>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</si>
  <si>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</si>
  <si>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</si>
  <si>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</si>
  <si>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</si>
  <si>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</si>
  <si>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</si>
  <si>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</si>
  <si>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</si>
  <si>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</si>
  <si>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</si>
  <si>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</si>
  <si>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</si>
  <si>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</si>
  <si>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</si>
  <si>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</si>
  <si>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</si>
  <si>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</si>
  <si>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</si>
  <si>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</si>
  <si>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</si>
  <si>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</si>
  <si>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</si>
  <si>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</si>
  <si>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</si>
  <si>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</si>
  <si>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</si>
  <si>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</si>
  <si>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</si>
  <si>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</si>
  <si>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</si>
  <si>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</si>
  <si>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</si>
  <si>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</si>
  <si>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</si>
  <si>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</si>
  <si>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</si>
  <si>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</si>
  <si>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</si>
  <si>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</si>
  <si>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</si>
  <si>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</si>
  <si>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</si>
  <si>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</si>
  <si>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</si>
  <si>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</si>
  <si>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</si>
  <si>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</si>
  <si>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</si>
  <si>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</si>
  <si>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</si>
  <si>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</si>
  <si>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</si>
  <si>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</si>
  <si>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</si>
  <si>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</si>
  <si>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</si>
  <si>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</si>
  <si>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</si>
  <si>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</si>
  <si>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</si>
  <si>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</si>
  <si>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</si>
  <si>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</si>
  <si>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</si>
  <si>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</si>
  <si>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</si>
  <si>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</si>
  <si>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</si>
  <si>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</si>
  <si>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</si>
  <si>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</si>
  <si>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</si>
  <si>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</si>
  <si>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</si>
  <si>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</si>
  <si>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</si>
  <si>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</si>
  <si>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</si>
  <si>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</si>
  <si>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</si>
  <si>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</si>
  <si>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</si>
  <si>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</si>
  <si>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</si>
  <si>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</si>
  <si>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</si>
  <si>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</si>
  <si>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</si>
  <si>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</si>
  <si>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</si>
  <si>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</si>
  <si>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</si>
  <si>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</si>
  <si>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</si>
  <si>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</si>
  <si>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</si>
  <si>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</si>
  <si>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</si>
  <si>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</si>
  <si>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</si>
  <si>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</si>
  <si>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</si>
  <si>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</si>
  <si>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</si>
  <si>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</si>
  <si>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</si>
  <si>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</si>
  <si>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</si>
  <si>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</si>
  <si>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</si>
  <si>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</si>
  <si>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</si>
  <si>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</si>
  <si>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</si>
  <si>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</si>
  <si>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</si>
  <si>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</si>
  <si>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</si>
  <si>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</si>
  <si>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</si>
  <si>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</si>
  <si>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</si>
  <si>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</si>
  <si>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</si>
  <si>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</si>
  <si>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</si>
  <si>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</si>
  <si>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</si>
  <si>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</si>
  <si>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</si>
  <si>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</si>
  <si>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</si>
  <si>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</si>
  <si>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</si>
  <si>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</si>
  <si>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</si>
  <si>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</si>
  <si>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</si>
  <si>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</si>
  <si>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</si>
  <si>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</si>
  <si>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</si>
  <si>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</si>
  <si>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</si>
  <si>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</si>
  <si>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</si>
  <si>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</si>
  <si>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</si>
  <si>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</si>
  <si>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</si>
  <si>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</si>
  <si>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</si>
  <si>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</si>
  <si>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</si>
  <si>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</si>
  <si>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</si>
  <si>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</si>
  <si>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</si>
  <si>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</si>
  <si>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</si>
  <si>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</si>
  <si>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</si>
  <si>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</si>
  <si>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</si>
  <si>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</si>
  <si>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</si>
  <si>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</si>
  <si>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</si>
  <si>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</si>
  <si>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</si>
  <si>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</si>
  <si>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</si>
  <si>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</si>
  <si>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</si>
  <si>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</si>
  <si>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</si>
  <si>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</si>
  <si>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</si>
  <si>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</si>
  <si>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</si>
  <si>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</si>
  <si>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</si>
  <si>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</si>
  <si>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</si>
  <si>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</si>
  <si>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</si>
  <si>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</si>
  <si>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</si>
  <si>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</si>
  <si>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</si>
  <si>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</si>
  <si>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</si>
  <si>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</si>
  <si>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</si>
  <si>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</si>
  <si>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</si>
  <si>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</si>
  <si>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</si>
  <si>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</si>
  <si>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</si>
  <si>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</si>
  <si>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</si>
  <si>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</si>
  <si>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</si>
  <si>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</si>
  <si>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</si>
  <si>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</si>
  <si>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</si>
  <si>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</si>
  <si>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</si>
  <si>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</si>
  <si>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</si>
  <si>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</si>
  <si>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</si>
  <si>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</si>
  <si>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</si>
  <si>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</si>
  <si>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</si>
  <si>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</si>
  <si>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</si>
  <si>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</si>
  <si>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</si>
  <si>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</si>
  <si>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</si>
  <si>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</si>
  <si>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</si>
  <si>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</si>
  <si>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</si>
  <si>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</si>
  <si>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</si>
  <si>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</si>
  <si>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</si>
  <si>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</si>
  <si>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</si>
  <si>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</si>
  <si>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</si>
  <si>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</si>
  <si>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</si>
  <si>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</si>
  <si>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</si>
  <si>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</si>
  <si>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</si>
  <si>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</si>
  <si>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</si>
  <si>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</si>
  <si>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</si>
  <si>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</si>
  <si>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</si>
  <si>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</si>
  <si>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</si>
  <si>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</si>
  <si>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</si>
  <si>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</si>
  <si>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</si>
  <si>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</si>
  <si>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</si>
  <si>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</si>
  <si>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</si>
  <si>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</si>
  <si>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</si>
  <si>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</si>
  <si>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</si>
  <si>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</si>
  <si>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</si>
  <si>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</si>
  <si>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</si>
  <si>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</si>
  <si>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</si>
  <si>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</si>
  <si>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</si>
  <si>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</si>
  <si>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</si>
  <si>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</si>
  <si>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</si>
  <si>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</si>
  <si>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</si>
  <si>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</si>
  <si>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</si>
  <si>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</si>
  <si>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</si>
  <si>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</si>
  <si>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</si>
  <si>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</si>
  <si>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</si>
  <si>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</si>
  <si>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</si>
  <si>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</si>
  <si>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</si>
  <si>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</si>
  <si>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</si>
  <si>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</si>
  <si>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</si>
  <si>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</si>
  <si>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</si>
  <si>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</si>
  <si>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</si>
  <si>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</si>
  <si>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</si>
  <si>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</si>
  <si>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</si>
  <si>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</si>
  <si>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</si>
  <si>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</si>
  <si>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</si>
  <si>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</si>
  <si>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</si>
  <si>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</si>
  <si>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</si>
  <si>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</si>
  <si>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</si>
  <si>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</si>
  <si>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</si>
  <si>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</si>
  <si>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</si>
  <si>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</si>
  <si>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</si>
  <si>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</si>
  <si>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</si>
  <si>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</si>
  <si>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</si>
  <si>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</si>
  <si>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</si>
  <si>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</si>
  <si>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</si>
  <si>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</si>
  <si>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</si>
  <si>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</si>
  <si>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</si>
  <si>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</si>
  <si>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</si>
  <si>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</si>
  <si>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</si>
  <si>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</si>
  <si>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</si>
  <si>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</si>
  <si>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</si>
  <si>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</si>
  <si>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</si>
  <si>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</si>
  <si>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</si>
  <si>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</si>
  <si>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</si>
  <si>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</si>
  <si>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</si>
  <si>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</si>
  <si>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</si>
  <si>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</si>
  <si>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</si>
  <si>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</si>
  <si>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</si>
  <si>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</si>
  <si>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</si>
  <si>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</si>
  <si>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</si>
  <si>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</si>
  <si>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</si>
  <si>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</si>
  <si>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</si>
  <si>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</si>
  <si>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</si>
  <si>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</si>
  <si>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</si>
  <si>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</si>
  <si>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</si>
  <si>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</si>
  <si>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</si>
  <si>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</si>
  <si>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</si>
  <si>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</si>
  <si>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</si>
  <si>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</si>
  <si>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</si>
  <si>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</si>
  <si>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</si>
  <si>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</si>
  <si>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</si>
  <si>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</si>
  <si>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</si>
  <si>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</si>
  <si>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</si>
  <si>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</si>
  <si>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</si>
  <si>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</si>
  <si>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</si>
  <si>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</si>
  <si>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</si>
  <si>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</si>
  <si>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</si>
  <si>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</si>
  <si>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</si>
  <si>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</si>
  <si>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</si>
  <si>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</si>
  <si>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</si>
  <si>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</si>
  <si>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</si>
  <si>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</si>
  <si>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</si>
  <si>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</si>
  <si>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</si>
  <si>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</si>
  <si>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</si>
  <si>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</si>
  <si>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</si>
  <si>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</si>
  <si>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</si>
  <si>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</si>
  <si>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</si>
  <si>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</si>
  <si>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</si>
  <si>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</si>
  <si>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</si>
  <si>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</si>
  <si>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</si>
  <si>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</si>
  <si>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</si>
  <si>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</si>
  <si>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</si>
  <si>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</si>
  <si>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</si>
  <si>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</si>
  <si>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</si>
  <si>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</si>
  <si>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</si>
  <si>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</si>
  <si>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</si>
  <si>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</si>
  <si>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</si>
  <si>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</si>
  <si>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</si>
  <si>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</si>
  <si>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</si>
  <si>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</si>
  <si>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</si>
  <si>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</si>
  <si>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</si>
  <si>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</si>
  <si>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</si>
  <si>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</si>
  <si>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</si>
  <si>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</si>
  <si>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</si>
  <si>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</si>
  <si>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</si>
  <si>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</si>
  <si>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</si>
  <si>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</si>
  <si>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</si>
  <si>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</si>
  <si>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</si>
  <si>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</si>
  <si>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</si>
  <si>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</si>
  <si>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</si>
  <si>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</si>
  <si>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</si>
  <si>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</si>
  <si>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</si>
  <si>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</si>
  <si>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</si>
  <si>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</si>
  <si>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</si>
  <si>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</si>
  <si>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</si>
  <si>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</si>
  <si>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</si>
  <si>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</si>
  <si>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</si>
  <si>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</si>
  <si>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</si>
  <si>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</si>
  <si>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</si>
  <si>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</si>
  <si>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</si>
  <si>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</si>
  <si>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</si>
  <si>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</si>
  <si>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</si>
  <si>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</si>
  <si>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</si>
  <si>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</si>
  <si>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</si>
  <si>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</si>
  <si>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</si>
  <si>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</si>
  <si>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</si>
  <si>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</si>
  <si>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</si>
  <si>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</si>
  <si>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</si>
  <si>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</si>
  <si>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</si>
  <si>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</si>
  <si>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</si>
  <si>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</si>
  <si>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</si>
  <si>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</si>
  <si>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</si>
  <si>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</si>
  <si>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</si>
  <si>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</si>
  <si>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</si>
  <si>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</si>
  <si>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</si>
  <si>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</si>
  <si>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</si>
  <si>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</si>
  <si>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</si>
  <si>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</si>
  <si>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</si>
  <si>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</si>
  <si>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</si>
  <si>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</si>
  <si>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</si>
  <si>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</si>
  <si>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</si>
  <si>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</si>
  <si>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</si>
  <si>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</si>
  <si>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</si>
  <si>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</si>
  <si>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</si>
  <si>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</si>
  <si>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</si>
  <si>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</si>
  <si>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</si>
  <si>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</si>
  <si>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</si>
  <si>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</si>
  <si>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12 европалет,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</si>
</sst>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45952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Среда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0.45833333333333331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501</v>
      </c>
      <c r="Y40" s="546">
        <f>IFERROR(IF(X40="",0,CEILING((X40/$H40),1)*$H40),"")</f>
        <v>507.6</v>
      </c>
      <c r="Z40" s="36">
        <f>IFERROR(IF(Y40=0,"",ROUNDUP(Y40/H40,0)*0.01898),"")</f>
        <v>0.89205999999999996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521.17916666666656</v>
      </c>
      <c r="BN40" s="64">
        <f>IFERROR(Y40*I40/H40,"0")</f>
        <v>528.04499999999996</v>
      </c>
      <c r="BO40" s="64">
        <f>IFERROR(1/J40*(X40/H40),"0")</f>
        <v>0.72482638888888884</v>
      </c>
      <c r="BP40" s="64">
        <f>IFERROR(1/J40*(Y40/H40),"0")</f>
        <v>0.734375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46.388888888888886</v>
      </c>
      <c r="Y43" s="547">
        <f>IFERROR(Y40/H40,"0")+IFERROR(Y41/H41,"0")+IFERROR(Y42/H42,"0")</f>
        <v>47</v>
      </c>
      <c r="Z43" s="547">
        <f>IFERROR(IF(Z40="",0,Z40),"0")+IFERROR(IF(Z41="",0,Z41),"0")+IFERROR(IF(Z42="",0,Z42),"0")</f>
        <v>0.89205999999999996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501</v>
      </c>
      <c r="Y44" s="547">
        <f>IFERROR(SUM(Y40:Y42),"0")</f>
        <v>507.6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380</v>
      </c>
      <c r="Y86" s="546">
        <f>IFERROR(IF(X86="",0,CEILING((X86/$H86),1)*$H86),"")</f>
        <v>388.8</v>
      </c>
      <c r="Z86" s="36">
        <f>IFERROR(IF(Y86=0,"",ROUNDUP(Y86/H86,0)*0.01898),"")</f>
        <v>0.68328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395.30555555555554</v>
      </c>
      <c r="BN86" s="64">
        <f>IFERROR(Y86*I86/H86,"0")</f>
        <v>404.45999999999992</v>
      </c>
      <c r="BO86" s="64">
        <f>IFERROR(1/J86*(X86/H86),"0")</f>
        <v>0.54976851851851849</v>
      </c>
      <c r="BP86" s="64">
        <f>IFERROR(1/J86*(Y86/H86),"0")</f>
        <v>0.5625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35.185185185185183</v>
      </c>
      <c r="Y89" s="547">
        <f>IFERROR(Y86/H86,"0")+IFERROR(Y87/H87,"0")+IFERROR(Y88/H88,"0")</f>
        <v>36</v>
      </c>
      <c r="Z89" s="547">
        <f>IFERROR(IF(Z86="",0,Z86),"0")+IFERROR(IF(Z87="",0,Z87),"0")+IFERROR(IF(Z88="",0,Z88),"0")</f>
        <v>0.68328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380</v>
      </c>
      <c r="Y90" s="547">
        <f>IFERROR(SUM(Y86:Y88),"0")</f>
        <v>388.8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2" t="s">
        <v>191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410</v>
      </c>
      <c r="Y100" s="546">
        <f>IFERROR(IF(X100="",0,CEILING((X100/$H100),1)*$H100),"")</f>
        <v>410.40000000000003</v>
      </c>
      <c r="Z100" s="36">
        <f>IFERROR(IF(Y100=0,"",ROUNDUP(Y100/H100,0)*0.01898),"")</f>
        <v>0.72123999999999999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426.5138888888888</v>
      </c>
      <c r="BN100" s="64">
        <f>IFERROR(Y100*I100/H100,"0")</f>
        <v>426.92999999999995</v>
      </c>
      <c r="BO100" s="64">
        <f>IFERROR(1/J100*(X100/H100),"0")</f>
        <v>0.59317129629629628</v>
      </c>
      <c r="BP100" s="64">
        <f>IFERROR(1/J100*(Y100/H100),"0")</f>
        <v>0.59375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37.962962962962962</v>
      </c>
      <c r="Y104" s="547">
        <f>IFERROR(Y100/H100,"0")+IFERROR(Y101/H101,"0")+IFERROR(Y102/H102,"0")+IFERROR(Y103/H103,"0")</f>
        <v>38</v>
      </c>
      <c r="Z104" s="547">
        <f>IFERROR(IF(Z100="",0,Z100),"0")+IFERROR(IF(Z101="",0,Z101),"0")+IFERROR(IF(Z102="",0,Z102),"0")+IFERROR(IF(Z103="",0,Z103),"0")</f>
        <v>0.72123999999999999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410</v>
      </c>
      <c r="Y105" s="547">
        <f>IFERROR(SUM(Y100:Y103),"0")</f>
        <v>410.40000000000003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112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112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208</v>
      </c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112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112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112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208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208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208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208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208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208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idden="1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hidden="1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208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1022</v>
      </c>
      <c r="Y342" s="546">
        <f t="shared" ref="Y342:Y348" si="32">IFERROR(IF(X342="",0,CEILING((X342/$H342),1)*$H342),"")</f>
        <v>1035</v>
      </c>
      <c r="Z342" s="36">
        <f>IFERROR(IF(Y342=0,"",ROUNDUP(Y342/H342,0)*0.02175),"")</f>
        <v>1.5007499999999998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1054.7040000000002</v>
      </c>
      <c r="BN342" s="64">
        <f t="shared" ref="BN342:BN348" si="34">IFERROR(Y342*I342/H342,"0")</f>
        <v>1068.1200000000001</v>
      </c>
      <c r="BO342" s="64">
        <f t="shared" ref="BO342:BO348" si="35">IFERROR(1/J342*(X342/H342),"0")</f>
        <v>1.4194444444444445</v>
      </c>
      <c r="BP342" s="64">
        <f t="shared" ref="BP342:BP348" si="36">IFERROR(1/J342*(Y342/H342),"0")</f>
        <v>1.4375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714</v>
      </c>
      <c r="Y343" s="546">
        <f t="shared" si="32"/>
        <v>720</v>
      </c>
      <c r="Z343" s="36">
        <f>IFERROR(IF(Y343=0,"",ROUNDUP(Y343/H343,0)*0.02175),"")</f>
        <v>1.044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736.84800000000007</v>
      </c>
      <c r="BN343" s="64">
        <f t="shared" si="34"/>
        <v>743.04000000000008</v>
      </c>
      <c r="BO343" s="64">
        <f t="shared" si="35"/>
        <v>0.9916666666666667</v>
      </c>
      <c r="BP343" s="64">
        <f t="shared" si="36"/>
        <v>1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708</v>
      </c>
      <c r="Y344" s="546">
        <f t="shared" si="32"/>
        <v>720</v>
      </c>
      <c r="Z344" s="36">
        <f>IFERROR(IF(Y344=0,"",ROUNDUP(Y344/H344,0)*0.02175),"")</f>
        <v>1.044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730.65600000000006</v>
      </c>
      <c r="BN344" s="64">
        <f t="shared" si="34"/>
        <v>743.04000000000008</v>
      </c>
      <c r="BO344" s="64">
        <f t="shared" si="35"/>
        <v>0.98333333333333339</v>
      </c>
      <c r="BP344" s="64">
        <f t="shared" si="36"/>
        <v>1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565</v>
      </c>
      <c r="Y345" s="546">
        <f t="shared" si="32"/>
        <v>570</v>
      </c>
      <c r="Z345" s="36">
        <f>IFERROR(IF(Y345=0,"",ROUNDUP(Y345/H345,0)*0.02175),"")</f>
        <v>0.8264999999999999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583.08000000000004</v>
      </c>
      <c r="BN345" s="64">
        <f t="shared" si="34"/>
        <v>588.24</v>
      </c>
      <c r="BO345" s="64">
        <f t="shared" si="35"/>
        <v>0.7847222222222221</v>
      </c>
      <c r="BP345" s="64">
        <f t="shared" si="36"/>
        <v>0.79166666666666663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200.6</v>
      </c>
      <c r="Y349" s="547">
        <f>IFERROR(Y342/H342,"0")+IFERROR(Y343/H343,"0")+IFERROR(Y344/H344,"0")+IFERROR(Y345/H345,"0")+IFERROR(Y346/H346,"0")+IFERROR(Y347/H347,"0")+IFERROR(Y348/H348,"0")</f>
        <v>203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4.4152499999999995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3009</v>
      </c>
      <c r="Y350" s="547">
        <f>IFERROR(SUM(Y342:Y348),"0")</f>
        <v>3045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1187</v>
      </c>
      <c r="Y352" s="546">
        <f>IFERROR(IF(X352="",0,CEILING((X352/$H352),1)*$H352),"")</f>
        <v>1200</v>
      </c>
      <c r="Z352" s="36">
        <f>IFERROR(IF(Y352=0,"",ROUNDUP(Y352/H352,0)*0.02175),"")</f>
        <v>1.7399999999999998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1224.9840000000002</v>
      </c>
      <c r="BN352" s="64">
        <f>IFERROR(Y352*I352/H352,"0")</f>
        <v>1238.4000000000001</v>
      </c>
      <c r="BO352" s="64">
        <f>IFERROR(1/J352*(X352/H352),"0")</f>
        <v>1.6486111111111112</v>
      </c>
      <c r="BP352" s="64">
        <f>IFERROR(1/J352*(Y352/H352),"0")</f>
        <v>1.6666666666666665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79.13333333333334</v>
      </c>
      <c r="Y354" s="547">
        <f>IFERROR(Y352/H352,"0")+IFERROR(Y353/H353,"0")</f>
        <v>80</v>
      </c>
      <c r="Z354" s="547">
        <f>IFERROR(IF(Z352="",0,Z352),"0")+IFERROR(IF(Z353="",0,Z353),"0")</f>
        <v>1.7399999999999998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1187</v>
      </c>
      <c r="Y355" s="547">
        <f>IFERROR(SUM(Y352:Y353),"0")</f>
        <v>1200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hidden="1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hidden="1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hidden="1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410</v>
      </c>
      <c r="Y428" s="546">
        <f t="shared" si="43"/>
        <v>411.84000000000003</v>
      </c>
      <c r="Z428" s="36">
        <f t="shared" si="44"/>
        <v>0.93288000000000004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437.95454545454544</v>
      </c>
      <c r="BN428" s="64">
        <f t="shared" si="46"/>
        <v>439.91999999999996</v>
      </c>
      <c r="BO428" s="64">
        <f t="shared" si="47"/>
        <v>0.74664918414918413</v>
      </c>
      <c r="BP428" s="64">
        <f t="shared" si="48"/>
        <v>0.75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654</v>
      </c>
      <c r="Y431" s="546">
        <f t="shared" si="43"/>
        <v>654.72</v>
      </c>
      <c r="Z431" s="36">
        <f t="shared" si="44"/>
        <v>1.4830399999999999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698.59090909090901</v>
      </c>
      <c r="BN431" s="64">
        <f t="shared" si="46"/>
        <v>699.36</v>
      </c>
      <c r="BO431" s="64">
        <f t="shared" si="47"/>
        <v>1.1909965034965035</v>
      </c>
      <c r="BP431" s="64">
        <f t="shared" si="48"/>
        <v>1.1923076923076923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201.5151515151515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202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2.4159199999999998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1064</v>
      </c>
      <c r="Y439" s="547">
        <f>IFERROR(SUM(Y426:Y437),"0")</f>
        <v>1066.56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361</v>
      </c>
      <c r="Y441" s="546">
        <f>IFERROR(IF(X441="",0,CEILING((X441/$H441),1)*$H441),"")</f>
        <v>364.32</v>
      </c>
      <c r="Z441" s="36">
        <f>IFERROR(IF(Y441=0,"",ROUNDUP(Y441/H441,0)*0.01196),"")</f>
        <v>0.82523999999999997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385.61363636363632</v>
      </c>
      <c r="BN441" s="64">
        <f>IFERROR(Y441*I441/H441,"0")</f>
        <v>389.15999999999997</v>
      </c>
      <c r="BO441" s="64">
        <f>IFERROR(1/J441*(X441/H441),"0")</f>
        <v>0.65741550116550118</v>
      </c>
      <c r="BP441" s="64">
        <f>IFERROR(1/J441*(Y441/H441),"0")</f>
        <v>0.66346153846153855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112</v>
      </c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68.371212121212125</v>
      </c>
      <c r="Y444" s="547">
        <f>IFERROR(Y441/H441,"0")+IFERROR(Y442/H442,"0")+IFERROR(Y443/H443,"0")</f>
        <v>69</v>
      </c>
      <c r="Z444" s="547">
        <f>IFERROR(IF(Z441="",0,Z441),"0")+IFERROR(IF(Z442="",0,Z442),"0")+IFERROR(IF(Z443="",0,Z443),"0")</f>
        <v>0.82523999999999997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361</v>
      </c>
      <c r="Y445" s="547">
        <f>IFERROR(SUM(Y441:Y443),"0")</f>
        <v>364.32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hidden="1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hidden="1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49"/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311</v>
      </c>
      <c r="Y449" s="546">
        <f t="shared" si="49"/>
        <v>311.52000000000004</v>
      </c>
      <c r="Z449" s="36">
        <f>IFERROR(IF(Y449=0,"",ROUNDUP(Y449/H449,0)*0.01196),"")</f>
        <v>0.70564000000000004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332.20454545454544</v>
      </c>
      <c r="BN449" s="64">
        <f t="shared" si="51"/>
        <v>332.76</v>
      </c>
      <c r="BO449" s="64">
        <f t="shared" si="52"/>
        <v>0.56636072261072257</v>
      </c>
      <c r="BP449" s="64">
        <f t="shared" si="53"/>
        <v>0.5673076923076924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58.901515151515149</v>
      </c>
      <c r="Y453" s="547">
        <f>IFERROR(Y447/H447,"0")+IFERROR(Y448/H448,"0")+IFERROR(Y449/H449,"0")+IFERROR(Y450/H450,"0")+IFERROR(Y451/H451,"0")+IFERROR(Y452/H452,"0")</f>
        <v>59.000000000000007</v>
      </c>
      <c r="Z453" s="547">
        <f>IFERROR(IF(Z447="",0,Z447),"0")+IFERROR(IF(Z448="",0,Z448),"0")+IFERROR(IF(Z449="",0,Z449),"0")+IFERROR(IF(Z450="",0,Z450),"0")+IFERROR(IF(Z451="",0,Z451),"0")+IFERROR(IF(Z452="",0,Z452),"0")</f>
        <v>0.70564000000000004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311</v>
      </c>
      <c r="Y454" s="547">
        <f>IFERROR(SUM(Y447:Y452),"0")</f>
        <v>311.52000000000004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112</v>
      </c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112</v>
      </c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/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7223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7294.2000000000007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7527.6342474747462</v>
      </c>
      <c r="Y496" s="547">
        <f>IFERROR(SUM(BN22:BN492),"0")</f>
        <v>7601.4749999999995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11</v>
      </c>
      <c r="Y497" s="38">
        <f>ROUNDUP(SUM(BP22:BP492),0)</f>
        <v>11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7802.6342474747462</v>
      </c>
      <c r="Y498" s="547">
        <f>GrossWeightTotalR+PalletQtyTotalR*25</f>
        <v>7876.4749999999995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728.05824915824905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734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12.398629999999999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191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507.6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388.8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410.40000000000003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4245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1742.3999999999999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ZxotO3/Au5oZ3NrZKEllOugfji5e7cuCNS8WVrIOVyVkqXBA2Ub8UK8FdSFS2eC4Cr2fj6KC7d64doQMWFCf1w==" saltValue="MkkMyFWwFB8bd9S0TJqsO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2,00"/>
        <filter val="1 064,00"/>
        <filter val="1 187,00"/>
        <filter val="11"/>
        <filter val="200,60"/>
        <filter val="201,52"/>
        <filter val="3 009,00"/>
        <filter val="311,00"/>
        <filter val="35,19"/>
        <filter val="361,00"/>
        <filter val="37,96"/>
        <filter val="380,00"/>
        <filter val="410,00"/>
        <filter val="46,39"/>
        <filter val="501,00"/>
        <filter val="565,00"/>
        <filter val="58,90"/>
        <filter val="654,00"/>
        <filter val="68,37"/>
        <filter val="7 223,00"/>
        <filter val="7 527,63"/>
        <filter val="7 802,63"/>
        <filter val="708,00"/>
        <filter val="714,00"/>
        <filter val="728,06"/>
        <filter val="79,13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58 X160:X161 X163:X164 X187 X191:X192 X194:X196 X198 X204:X205 X207:X210 X215 X221 X268:X269 X314:X316 X323 X334 X342:X345 X352 X378:X379 X426:X428 X431 X441 X443 X447:X449 X477: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hLGNWVW91w/aCefFcZ/EKbOALtcnbPupBxThU0x04h/+n0Y6MOwE6NyHY0pCAiOnCXhZCjM1oaoGUsJiD+rZyg==" saltValue="YLkdzfwq0wgmGMcKwbJl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2025-10-20T10:58:16Z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