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6,25 Пушкарный\"/>
    </mc:Choice>
  </mc:AlternateContent>
  <xr:revisionPtr revIDLastSave="0" documentId="13_ncr:1_{D6610BF5-32FC-430C-82EC-ED5FF305B5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X512" i="2"/>
  <c r="X511" i="2"/>
  <c r="BO510" i="2"/>
  <c r="BM510" i="2"/>
  <c r="Y510" i="2"/>
  <c r="BN510" i="2" s="1"/>
  <c r="BO509" i="2"/>
  <c r="BM509" i="2"/>
  <c r="Y509" i="2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O502" i="2"/>
  <c r="BM502" i="2"/>
  <c r="Y502" i="2"/>
  <c r="BO501" i="2"/>
  <c r="BM501" i="2"/>
  <c r="Y501" i="2"/>
  <c r="BP501" i="2" s="1"/>
  <c r="X499" i="2"/>
  <c r="X498" i="2"/>
  <c r="BO497" i="2"/>
  <c r="BM497" i="2"/>
  <c r="Y497" i="2"/>
  <c r="Z497" i="2" s="1"/>
  <c r="BO496" i="2"/>
  <c r="BM496" i="2"/>
  <c r="Z496" i="2"/>
  <c r="Y496" i="2"/>
  <c r="BN496" i="2" s="1"/>
  <c r="X494" i="2"/>
  <c r="X493" i="2"/>
  <c r="BO492" i="2"/>
  <c r="BM492" i="2"/>
  <c r="Z492" i="2"/>
  <c r="Y492" i="2"/>
  <c r="BP492" i="2" s="1"/>
  <c r="BO491" i="2"/>
  <c r="BM491" i="2"/>
  <c r="Y491" i="2"/>
  <c r="BP491" i="2" s="1"/>
  <c r="BO490" i="2"/>
  <c r="BM490" i="2"/>
  <c r="Y490" i="2"/>
  <c r="BP490" i="2" s="1"/>
  <c r="BO489" i="2"/>
  <c r="BM489" i="2"/>
  <c r="Z489" i="2"/>
  <c r="Y489" i="2"/>
  <c r="X487" i="2"/>
  <c r="X486" i="2"/>
  <c r="BO485" i="2"/>
  <c r="BM485" i="2"/>
  <c r="Y485" i="2"/>
  <c r="Z485" i="2" s="1"/>
  <c r="BO484" i="2"/>
  <c r="BM484" i="2"/>
  <c r="Y484" i="2"/>
  <c r="BN484" i="2" s="1"/>
  <c r="BO483" i="2"/>
  <c r="BM483" i="2"/>
  <c r="Y483" i="2"/>
  <c r="BP483" i="2" s="1"/>
  <c r="BO482" i="2"/>
  <c r="BM482" i="2"/>
  <c r="Y482" i="2"/>
  <c r="X478" i="2"/>
  <c r="X477" i="2"/>
  <c r="BO476" i="2"/>
  <c r="BM476" i="2"/>
  <c r="Y476" i="2"/>
  <c r="Z476" i="2" s="1"/>
  <c r="P476" i="2"/>
  <c r="BO475" i="2"/>
  <c r="BM475" i="2"/>
  <c r="Y475" i="2"/>
  <c r="Z475" i="2" s="1"/>
  <c r="P475" i="2"/>
  <c r="BO474" i="2"/>
  <c r="BM474" i="2"/>
  <c r="Y474" i="2"/>
  <c r="BP474" i="2" s="1"/>
  <c r="P474" i="2"/>
  <c r="X472" i="2"/>
  <c r="X471" i="2"/>
  <c r="BO470" i="2"/>
  <c r="BM470" i="2"/>
  <c r="Y470" i="2"/>
  <c r="BP470" i="2" s="1"/>
  <c r="P470" i="2"/>
  <c r="BO469" i="2"/>
  <c r="BM469" i="2"/>
  <c r="Y469" i="2"/>
  <c r="Z469" i="2" s="1"/>
  <c r="P469" i="2"/>
  <c r="BO468" i="2"/>
  <c r="BM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P466" i="2"/>
  <c r="BO465" i="2"/>
  <c r="BM465" i="2"/>
  <c r="Y465" i="2"/>
  <c r="Z465" i="2" s="1"/>
  <c r="P465" i="2"/>
  <c r="BO464" i="2"/>
  <c r="BM464" i="2"/>
  <c r="Z464" i="2"/>
  <c r="Y464" i="2"/>
  <c r="BN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Y462" i="2" s="1"/>
  <c r="P458" i="2"/>
  <c r="X456" i="2"/>
  <c r="X455" i="2"/>
  <c r="BO454" i="2"/>
  <c r="BM454" i="2"/>
  <c r="Y454" i="2"/>
  <c r="P454" i="2"/>
  <c r="BO453" i="2"/>
  <c r="BM453" i="2"/>
  <c r="Y453" i="2"/>
  <c r="P453" i="2"/>
  <c r="BO452" i="2"/>
  <c r="BM452" i="2"/>
  <c r="Y452" i="2"/>
  <c r="BP452" i="2" s="1"/>
  <c r="P452" i="2"/>
  <c r="BO451" i="2"/>
  <c r="BN451" i="2"/>
  <c r="BM451" i="2"/>
  <c r="Z451" i="2"/>
  <c r="Y451" i="2"/>
  <c r="BP451" i="2" s="1"/>
  <c r="P451" i="2"/>
  <c r="BO450" i="2"/>
  <c r="BM450" i="2"/>
  <c r="Y450" i="2"/>
  <c r="BP450" i="2" s="1"/>
  <c r="BP449" i="2"/>
  <c r="BO449" i="2"/>
  <c r="BM449" i="2"/>
  <c r="Y449" i="2"/>
  <c r="P449" i="2"/>
  <c r="BO448" i="2"/>
  <c r="BM448" i="2"/>
  <c r="Y448" i="2"/>
  <c r="BP448" i="2" s="1"/>
  <c r="P448" i="2"/>
  <c r="BO447" i="2"/>
  <c r="BM447" i="2"/>
  <c r="Z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P440" i="2"/>
  <c r="X436" i="2"/>
  <c r="Y435" i="2"/>
  <c r="X435" i="2"/>
  <c r="BO434" i="2"/>
  <c r="BM434" i="2"/>
  <c r="Z434" i="2"/>
  <c r="Z435" i="2" s="1"/>
  <c r="Y434" i="2"/>
  <c r="BN434" i="2" s="1"/>
  <c r="P434" i="2"/>
  <c r="X431" i="2"/>
  <c r="X430" i="2"/>
  <c r="BO429" i="2"/>
  <c r="BM429" i="2"/>
  <c r="Y429" i="2"/>
  <c r="X528" i="2" s="1"/>
  <c r="P429" i="2"/>
  <c r="X426" i="2"/>
  <c r="X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Z421" i="2" s="1"/>
  <c r="P421" i="2"/>
  <c r="X419" i="2"/>
  <c r="X418" i="2"/>
  <c r="BO417" i="2"/>
  <c r="BM417" i="2"/>
  <c r="Y417" i="2"/>
  <c r="P417" i="2"/>
  <c r="BO416" i="2"/>
  <c r="BM416" i="2"/>
  <c r="Y416" i="2"/>
  <c r="W528" i="2" s="1"/>
  <c r="P416" i="2"/>
  <c r="X413" i="2"/>
  <c r="X412" i="2"/>
  <c r="BO411" i="2"/>
  <c r="BM411" i="2"/>
  <c r="Y411" i="2"/>
  <c r="BP411" i="2" s="1"/>
  <c r="P411" i="2"/>
  <c r="BO410" i="2"/>
  <c r="BM410" i="2"/>
  <c r="Y410" i="2"/>
  <c r="P410" i="2"/>
  <c r="X408" i="2"/>
  <c r="X407" i="2"/>
  <c r="BP406" i="2"/>
  <c r="BO406" i="2"/>
  <c r="BN406" i="2"/>
  <c r="BM406" i="2"/>
  <c r="Z406" i="2"/>
  <c r="Y406" i="2"/>
  <c r="P406" i="2"/>
  <c r="BO405" i="2"/>
  <c r="BM405" i="2"/>
  <c r="Y405" i="2"/>
  <c r="BN405" i="2" s="1"/>
  <c r="P405" i="2"/>
  <c r="BO404" i="2"/>
  <c r="BM404" i="2"/>
  <c r="Y404" i="2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BP401" i="2" s="1"/>
  <c r="P401" i="2"/>
  <c r="BO400" i="2"/>
  <c r="BM400" i="2"/>
  <c r="Y400" i="2"/>
  <c r="P400" i="2"/>
  <c r="BO399" i="2"/>
  <c r="BM399" i="2"/>
  <c r="Y399" i="2"/>
  <c r="BN399" i="2" s="1"/>
  <c r="P399" i="2"/>
  <c r="BO398" i="2"/>
  <c r="BM398" i="2"/>
  <c r="Y398" i="2"/>
  <c r="BN398" i="2" s="1"/>
  <c r="P398" i="2"/>
  <c r="BO397" i="2"/>
  <c r="BM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Y384" i="2"/>
  <c r="X384" i="2"/>
  <c r="X383" i="2"/>
  <c r="BO382" i="2"/>
  <c r="BN382" i="2"/>
  <c r="BM382" i="2"/>
  <c r="Z382" i="2"/>
  <c r="Z383" i="2" s="1"/>
  <c r="Y382" i="2"/>
  <c r="BP382" i="2" s="1"/>
  <c r="P382" i="2"/>
  <c r="X380" i="2"/>
  <c r="X379" i="2"/>
  <c r="BO378" i="2"/>
  <c r="BM378" i="2"/>
  <c r="Y378" i="2"/>
  <c r="P378" i="2"/>
  <c r="BO377" i="2"/>
  <c r="BM377" i="2"/>
  <c r="Y377" i="2"/>
  <c r="BP377" i="2" s="1"/>
  <c r="P377" i="2"/>
  <c r="BO376" i="2"/>
  <c r="BM376" i="2"/>
  <c r="Y376" i="2"/>
  <c r="P376" i="2"/>
  <c r="BO375" i="2"/>
  <c r="BM375" i="2"/>
  <c r="Y375" i="2"/>
  <c r="BN375" i="2" s="1"/>
  <c r="P375" i="2"/>
  <c r="X372" i="2"/>
  <c r="X371" i="2"/>
  <c r="BO370" i="2"/>
  <c r="BM370" i="2"/>
  <c r="Z370" i="2"/>
  <c r="Z371" i="2" s="1"/>
  <c r="Y370" i="2"/>
  <c r="Y371" i="2" s="1"/>
  <c r="P370" i="2"/>
  <c r="X368" i="2"/>
  <c r="X367" i="2"/>
  <c r="BO366" i="2"/>
  <c r="BM366" i="2"/>
  <c r="Y366" i="2"/>
  <c r="P366" i="2"/>
  <c r="BO365" i="2"/>
  <c r="BM365" i="2"/>
  <c r="Y365" i="2"/>
  <c r="BP365" i="2" s="1"/>
  <c r="P365" i="2"/>
  <c r="X363" i="2"/>
  <c r="X362" i="2"/>
  <c r="BO361" i="2"/>
  <c r="BM361" i="2"/>
  <c r="Y361" i="2"/>
  <c r="BN361" i="2" s="1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P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X346" i="2"/>
  <c r="X345" i="2"/>
  <c r="BO344" i="2"/>
  <c r="BM344" i="2"/>
  <c r="Y344" i="2"/>
  <c r="BP344" i="2" s="1"/>
  <c r="P344" i="2"/>
  <c r="BO343" i="2"/>
  <c r="BM343" i="2"/>
  <c r="Y343" i="2"/>
  <c r="P343" i="2"/>
  <c r="BO342" i="2"/>
  <c r="BM342" i="2"/>
  <c r="Y342" i="2"/>
  <c r="Y346" i="2" s="1"/>
  <c r="P342" i="2"/>
  <c r="X339" i="2"/>
  <c r="X338" i="2"/>
  <c r="BO337" i="2"/>
  <c r="BM337" i="2"/>
  <c r="Z337" i="2"/>
  <c r="Y337" i="2"/>
  <c r="BN337" i="2" s="1"/>
  <c r="P337" i="2"/>
  <c r="BO336" i="2"/>
  <c r="BM336" i="2"/>
  <c r="Y336" i="2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BO328" i="2"/>
  <c r="BM328" i="2"/>
  <c r="Y328" i="2"/>
  <c r="BP328" i="2" s="1"/>
  <c r="BO327" i="2"/>
  <c r="BM327" i="2"/>
  <c r="Y327" i="2"/>
  <c r="BP327" i="2" s="1"/>
  <c r="X325" i="2"/>
  <c r="X324" i="2"/>
  <c r="BO323" i="2"/>
  <c r="BM323" i="2"/>
  <c r="Y323" i="2"/>
  <c r="P323" i="2"/>
  <c r="BO322" i="2"/>
  <c r="BM322" i="2"/>
  <c r="Y322" i="2"/>
  <c r="Z322" i="2" s="1"/>
  <c r="P322" i="2"/>
  <c r="BO321" i="2"/>
  <c r="BN321" i="2"/>
  <c r="BM321" i="2"/>
  <c r="Z321" i="2"/>
  <c r="Y321" i="2"/>
  <c r="BP321" i="2" s="1"/>
  <c r="P321" i="2"/>
  <c r="X319" i="2"/>
  <c r="X318" i="2"/>
  <c r="BO317" i="2"/>
  <c r="BM317" i="2"/>
  <c r="Y317" i="2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O309" i="2"/>
  <c r="BM309" i="2"/>
  <c r="Y309" i="2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X301" i="2"/>
  <c r="X300" i="2"/>
  <c r="BO299" i="2"/>
  <c r="BM299" i="2"/>
  <c r="Z299" i="2"/>
  <c r="Y299" i="2"/>
  <c r="P299" i="2"/>
  <c r="BO298" i="2"/>
  <c r="BM298" i="2"/>
  <c r="Y298" i="2"/>
  <c r="P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Z295" i="2"/>
  <c r="Y295" i="2"/>
  <c r="BN295" i="2" s="1"/>
  <c r="P295" i="2"/>
  <c r="BO294" i="2"/>
  <c r="BM294" i="2"/>
  <c r="Y294" i="2"/>
  <c r="P294" i="2"/>
  <c r="X291" i="2"/>
  <c r="X290" i="2"/>
  <c r="BP289" i="2"/>
  <c r="BO289" i="2"/>
  <c r="BM289" i="2"/>
  <c r="Y289" i="2"/>
  <c r="Y291" i="2" s="1"/>
  <c r="P289" i="2"/>
  <c r="X286" i="2"/>
  <c r="X285" i="2"/>
  <c r="BO284" i="2"/>
  <c r="BM284" i="2"/>
  <c r="Y284" i="2"/>
  <c r="Y285" i="2" s="1"/>
  <c r="P284" i="2"/>
  <c r="X282" i="2"/>
  <c r="Y281" i="2"/>
  <c r="X281" i="2"/>
  <c r="BO280" i="2"/>
  <c r="BM280" i="2"/>
  <c r="Z280" i="2"/>
  <c r="Z281" i="2" s="1"/>
  <c r="Y280" i="2"/>
  <c r="BN280" i="2" s="1"/>
  <c r="P280" i="2"/>
  <c r="X277" i="2"/>
  <c r="X276" i="2"/>
  <c r="BO275" i="2"/>
  <c r="BM275" i="2"/>
  <c r="Y275" i="2"/>
  <c r="Z275" i="2" s="1"/>
  <c r="P275" i="2"/>
  <c r="BO274" i="2"/>
  <c r="BM274" i="2"/>
  <c r="Y274" i="2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Y268" i="2"/>
  <c r="Z268" i="2" s="1"/>
  <c r="BP267" i="2"/>
  <c r="BO267" i="2"/>
  <c r="BN267" i="2"/>
  <c r="BM267" i="2"/>
  <c r="Z267" i="2"/>
  <c r="Y267" i="2"/>
  <c r="P267" i="2"/>
  <c r="BO266" i="2"/>
  <c r="BM266" i="2"/>
  <c r="Y266" i="2"/>
  <c r="P266" i="2"/>
  <c r="BO265" i="2"/>
  <c r="BM265" i="2"/>
  <c r="Y265" i="2"/>
  <c r="BP265" i="2" s="1"/>
  <c r="P265" i="2"/>
  <c r="X262" i="2"/>
  <c r="X261" i="2"/>
  <c r="BO260" i="2"/>
  <c r="BM260" i="2"/>
  <c r="Y260" i="2"/>
  <c r="BN260" i="2" s="1"/>
  <c r="P260" i="2"/>
  <c r="BO259" i="2"/>
  <c r="BM259" i="2"/>
  <c r="Y259" i="2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X253" i="2"/>
  <c r="X252" i="2"/>
  <c r="BO251" i="2"/>
  <c r="BM251" i="2"/>
  <c r="Y251" i="2"/>
  <c r="Z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BP241" i="2" s="1"/>
  <c r="X239" i="2"/>
  <c r="X238" i="2"/>
  <c r="BP237" i="2"/>
  <c r="BO237" i="2"/>
  <c r="BM237" i="2"/>
  <c r="Y237" i="2"/>
  <c r="P237" i="2"/>
  <c r="BO236" i="2"/>
  <c r="BM236" i="2"/>
  <c r="Y236" i="2"/>
  <c r="Y239" i="2" s="1"/>
  <c r="P236" i="2"/>
  <c r="X234" i="2"/>
  <c r="X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Z230" i="2" s="1"/>
  <c r="P230" i="2"/>
  <c r="BO229" i="2"/>
  <c r="BM229" i="2"/>
  <c r="Y229" i="2"/>
  <c r="P229" i="2"/>
  <c r="BP228" i="2"/>
  <c r="BO228" i="2"/>
  <c r="BN228" i="2"/>
  <c r="BM228" i="2"/>
  <c r="Z228" i="2"/>
  <c r="Y228" i="2"/>
  <c r="P228" i="2"/>
  <c r="BO227" i="2"/>
  <c r="BM227" i="2"/>
  <c r="Y227" i="2"/>
  <c r="Z227" i="2" s="1"/>
  <c r="P227" i="2"/>
  <c r="BO226" i="2"/>
  <c r="BM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Z220" i="2" s="1"/>
  <c r="P220" i="2"/>
  <c r="X218" i="2"/>
  <c r="X217" i="2"/>
  <c r="BO216" i="2"/>
  <c r="BM216" i="2"/>
  <c r="Y216" i="2"/>
  <c r="P216" i="2"/>
  <c r="BP215" i="2"/>
  <c r="BO215" i="2"/>
  <c r="BN215" i="2"/>
  <c r="BM215" i="2"/>
  <c r="Z215" i="2"/>
  <c r="Y215" i="2"/>
  <c r="P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BP212" i="2" s="1"/>
  <c r="P212" i="2"/>
  <c r="BO211" i="2"/>
  <c r="BN211" i="2"/>
  <c r="BM211" i="2"/>
  <c r="Z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Z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P199" i="2"/>
  <c r="BO198" i="2"/>
  <c r="BM198" i="2"/>
  <c r="Z198" i="2"/>
  <c r="Y198" i="2"/>
  <c r="P198" i="2"/>
  <c r="BO197" i="2"/>
  <c r="BM197" i="2"/>
  <c r="Y197" i="2"/>
  <c r="BP197" i="2" s="1"/>
  <c r="P197" i="2"/>
  <c r="X195" i="2"/>
  <c r="X194" i="2"/>
  <c r="BO193" i="2"/>
  <c r="BM193" i="2"/>
  <c r="Y193" i="2"/>
  <c r="Z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Y183" i="2" s="1"/>
  <c r="P182" i="2"/>
  <c r="X180" i="2"/>
  <c r="X179" i="2"/>
  <c r="BO178" i="2"/>
  <c r="BN178" i="2"/>
  <c r="BM178" i="2"/>
  <c r="Z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Z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Z166" i="2" s="1"/>
  <c r="P166" i="2"/>
  <c r="BO165" i="2"/>
  <c r="BM165" i="2"/>
  <c r="Y165" i="2"/>
  <c r="BN165" i="2" s="1"/>
  <c r="P165" i="2"/>
  <c r="BP164" i="2"/>
  <c r="BO164" i="2"/>
  <c r="BN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BN153" i="2" s="1"/>
  <c r="P153" i="2"/>
  <c r="BO152" i="2"/>
  <c r="BM152" i="2"/>
  <c r="Y152" i="2"/>
  <c r="Z152" i="2" s="1"/>
  <c r="P152" i="2"/>
  <c r="X150" i="2"/>
  <c r="X149" i="2"/>
  <c r="BO148" i="2"/>
  <c r="BM148" i="2"/>
  <c r="Y148" i="2"/>
  <c r="Y149" i="2" s="1"/>
  <c r="P148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X140" i="2"/>
  <c r="X139" i="2"/>
  <c r="BO138" i="2"/>
  <c r="BM138" i="2"/>
  <c r="Y138" i="2"/>
  <c r="BP138" i="2" s="1"/>
  <c r="P138" i="2"/>
  <c r="BP137" i="2"/>
  <c r="BO137" i="2"/>
  <c r="BN137" i="2"/>
  <c r="BM137" i="2"/>
  <c r="Z137" i="2"/>
  <c r="Y137" i="2"/>
  <c r="P137" i="2"/>
  <c r="X135" i="2"/>
  <c r="X134" i="2"/>
  <c r="BO133" i="2"/>
  <c r="BM133" i="2"/>
  <c r="Y133" i="2"/>
  <c r="BN133" i="2" s="1"/>
  <c r="P133" i="2"/>
  <c r="BO132" i="2"/>
  <c r="BM132" i="2"/>
  <c r="Y132" i="2"/>
  <c r="BP132" i="2" s="1"/>
  <c r="P132" i="2"/>
  <c r="X129" i="2"/>
  <c r="X128" i="2"/>
  <c r="BO127" i="2"/>
  <c r="BM127" i="2"/>
  <c r="Y127" i="2"/>
  <c r="BN127" i="2" s="1"/>
  <c r="P127" i="2"/>
  <c r="BP126" i="2"/>
  <c r="BO126" i="2"/>
  <c r="BN126" i="2"/>
  <c r="BM126" i="2"/>
  <c r="Z126" i="2"/>
  <c r="Y126" i="2"/>
  <c r="P126" i="2"/>
  <c r="X124" i="2"/>
  <c r="X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Z118" i="2" s="1"/>
  <c r="P118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O112" i="2"/>
  <c r="BM112" i="2"/>
  <c r="Y112" i="2"/>
  <c r="Z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P98" i="2"/>
  <c r="BO98" i="2"/>
  <c r="BM98" i="2"/>
  <c r="Y98" i="2"/>
  <c r="BN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P89" i="2"/>
  <c r="BO89" i="2"/>
  <c r="BN89" i="2"/>
  <c r="BM89" i="2"/>
  <c r="Z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6" i="2" s="1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N75" i="2"/>
  <c r="BM75" i="2"/>
  <c r="Z75" i="2"/>
  <c r="Y75" i="2"/>
  <c r="P75" i="2"/>
  <c r="BO74" i="2"/>
  <c r="BM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Z69" i="2" s="1"/>
  <c r="P69" i="2"/>
  <c r="BO68" i="2"/>
  <c r="BM68" i="2"/>
  <c r="Z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N61" i="2"/>
  <c r="BM61" i="2"/>
  <c r="Z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Y41" i="2"/>
  <c r="C528" i="2" s="1"/>
  <c r="P41" i="2"/>
  <c r="Y37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10" i="2" s="1"/>
  <c r="D7" i="2"/>
  <c r="Q6" i="2"/>
  <c r="P2" i="2"/>
  <c r="Z31" i="2" l="1"/>
  <c r="BN31" i="2"/>
  <c r="Z42" i="2"/>
  <c r="BN42" i="2"/>
  <c r="Y71" i="2"/>
  <c r="Y72" i="2"/>
  <c r="Z78" i="2"/>
  <c r="Z100" i="2"/>
  <c r="BN100" i="2"/>
  <c r="F528" i="2"/>
  <c r="Y139" i="2"/>
  <c r="Z148" i="2"/>
  <c r="Z149" i="2" s="1"/>
  <c r="BN148" i="2"/>
  <c r="BP148" i="2"/>
  <c r="Z172" i="2"/>
  <c r="BN172" i="2"/>
  <c r="Z201" i="2"/>
  <c r="BN201" i="2"/>
  <c r="Z208" i="2"/>
  <c r="Z221" i="2"/>
  <c r="BN221" i="2"/>
  <c r="Z236" i="2"/>
  <c r="BN236" i="2"/>
  <c r="BP236" i="2"/>
  <c r="Z241" i="2"/>
  <c r="BN241" i="2"/>
  <c r="Z249" i="2"/>
  <c r="Z260" i="2"/>
  <c r="BP297" i="2"/>
  <c r="Z303" i="2"/>
  <c r="BN303" i="2"/>
  <c r="Z313" i="2"/>
  <c r="BN313" i="2"/>
  <c r="Z314" i="2"/>
  <c r="Z327" i="2"/>
  <c r="BN327" i="2"/>
  <c r="Z328" i="2"/>
  <c r="BN328" i="2"/>
  <c r="Z352" i="2"/>
  <c r="Z361" i="2"/>
  <c r="Z365" i="2"/>
  <c r="Z375" i="2"/>
  <c r="Z398" i="2"/>
  <c r="Z399" i="2"/>
  <c r="Z405" i="2"/>
  <c r="Z423" i="2"/>
  <c r="BN423" i="2"/>
  <c r="Z429" i="2"/>
  <c r="Z430" i="2" s="1"/>
  <c r="Z445" i="2"/>
  <c r="BN445" i="2"/>
  <c r="Z448" i="2"/>
  <c r="BN448" i="2"/>
  <c r="Z467" i="2"/>
  <c r="BN467" i="2"/>
  <c r="Z474" i="2"/>
  <c r="BP484" i="2"/>
  <c r="H9" i="2"/>
  <c r="A10" i="2"/>
  <c r="BN344" i="2"/>
  <c r="Z344" i="2"/>
  <c r="Z304" i="2"/>
  <c r="BP322" i="2"/>
  <c r="BN322" i="2"/>
  <c r="BN365" i="2"/>
  <c r="BN351" i="2"/>
  <c r="X518" i="2"/>
  <c r="X520" i="2"/>
  <c r="BN29" i="2"/>
  <c r="Y32" i="2"/>
  <c r="Y45" i="2"/>
  <c r="BP43" i="2"/>
  <c r="Y48" i="2"/>
  <c r="BN55" i="2"/>
  <c r="BP55" i="2"/>
  <c r="Y80" i="2"/>
  <c r="BP76" i="2"/>
  <c r="Y81" i="2"/>
  <c r="BN83" i="2"/>
  <c r="BP83" i="2"/>
  <c r="BN114" i="2"/>
  <c r="BP114" i="2"/>
  <c r="BP127" i="2"/>
  <c r="Y140" i="2"/>
  <c r="BN142" i="2"/>
  <c r="BP142" i="2"/>
  <c r="Y144" i="2"/>
  <c r="BP165" i="2"/>
  <c r="BN166" i="2"/>
  <c r="BP166" i="2"/>
  <c r="BN167" i="2"/>
  <c r="BP167" i="2"/>
  <c r="BN171" i="2"/>
  <c r="Y184" i="2"/>
  <c r="BP216" i="2"/>
  <c r="BN216" i="2"/>
  <c r="Z216" i="2"/>
  <c r="K528" i="2"/>
  <c r="BP226" i="2"/>
  <c r="BN226" i="2"/>
  <c r="Z226" i="2"/>
  <c r="BN229" i="2"/>
  <c r="Z229" i="2"/>
  <c r="Y243" i="2"/>
  <c r="Z242" i="2"/>
  <c r="Z243" i="2" s="1"/>
  <c r="BN247" i="2"/>
  <c r="Z247" i="2"/>
  <c r="Y261" i="2"/>
  <c r="Z258" i="2"/>
  <c r="Z276" i="2"/>
  <c r="BP274" i="2"/>
  <c r="BN274" i="2"/>
  <c r="Z274" i="2"/>
  <c r="BN294" i="2"/>
  <c r="Z294" i="2"/>
  <c r="BP298" i="2"/>
  <c r="BN298" i="2"/>
  <c r="Z298" i="2"/>
  <c r="Y325" i="2"/>
  <c r="BN323" i="2"/>
  <c r="Z323" i="2"/>
  <c r="Z324" i="2" s="1"/>
  <c r="BP336" i="2"/>
  <c r="BN336" i="2"/>
  <c r="Z336" i="2"/>
  <c r="Y339" i="2"/>
  <c r="BN343" i="2"/>
  <c r="BP343" i="2"/>
  <c r="BN353" i="2"/>
  <c r="Z353" i="2"/>
  <c r="BP353" i="2"/>
  <c r="BN386" i="2"/>
  <c r="BP386" i="2"/>
  <c r="BN387" i="2"/>
  <c r="Y389" i="2"/>
  <c r="Y392" i="2"/>
  <c r="BP391" i="2"/>
  <c r="BN391" i="2"/>
  <c r="Z391" i="2"/>
  <c r="Z392" i="2" s="1"/>
  <c r="Y393" i="2"/>
  <c r="BP404" i="2"/>
  <c r="BN404" i="2"/>
  <c r="Z404" i="2"/>
  <c r="Y412" i="2"/>
  <c r="Z410" i="2"/>
  <c r="BP410" i="2"/>
  <c r="BN444" i="2"/>
  <c r="BP444" i="2"/>
  <c r="AA528" i="2"/>
  <c r="Y487" i="2"/>
  <c r="BN482" i="2"/>
  <c r="BP482" i="2"/>
  <c r="J9" i="2"/>
  <c r="X519" i="2"/>
  <c r="X522" i="2"/>
  <c r="Z26" i="2"/>
  <c r="BN26" i="2"/>
  <c r="BN30" i="2"/>
  <c r="BP30" i="2"/>
  <c r="BN35" i="2"/>
  <c r="BP35" i="2"/>
  <c r="Z41" i="2"/>
  <c r="BN41" i="2"/>
  <c r="BP41" i="2"/>
  <c r="Z43" i="2"/>
  <c r="Y59" i="2"/>
  <c r="BN54" i="2"/>
  <c r="Z56" i="2"/>
  <c r="BN56" i="2"/>
  <c r="Y58" i="2"/>
  <c r="BN64" i="2"/>
  <c r="Y66" i="2"/>
  <c r="BP68" i="2"/>
  <c r="Z71" i="2"/>
  <c r="BN69" i="2"/>
  <c r="BP69" i="2"/>
  <c r="BN70" i="2"/>
  <c r="BP70" i="2"/>
  <c r="Z74" i="2"/>
  <c r="BN74" i="2"/>
  <c r="Z76" i="2"/>
  <c r="Z77" i="2"/>
  <c r="BN77" i="2"/>
  <c r="BP78" i="2"/>
  <c r="BN79" i="2"/>
  <c r="BP79" i="2"/>
  <c r="Z84" i="2"/>
  <c r="BN84" i="2"/>
  <c r="E528" i="2"/>
  <c r="Y102" i="2"/>
  <c r="BP99" i="2"/>
  <c r="Z105" i="2"/>
  <c r="BN105" i="2"/>
  <c r="BP105" i="2"/>
  <c r="BN113" i="2"/>
  <c r="Y116" i="2"/>
  <c r="BN118" i="2"/>
  <c r="BP118" i="2"/>
  <c r="BN119" i="2"/>
  <c r="BP119" i="2"/>
  <c r="Y128" i="2"/>
  <c r="Z127" i="2"/>
  <c r="Z128" i="2" s="1"/>
  <c r="Y129" i="2"/>
  <c r="G528" i="2"/>
  <c r="BP133" i="2"/>
  <c r="Z138" i="2"/>
  <c r="Z139" i="2" s="1"/>
  <c r="BN138" i="2"/>
  <c r="Z143" i="2"/>
  <c r="Z144" i="2" s="1"/>
  <c r="BN143" i="2"/>
  <c r="H528" i="2"/>
  <c r="Y150" i="2"/>
  <c r="Y156" i="2"/>
  <c r="Z153" i="2"/>
  <c r="I528" i="2"/>
  <c r="Y173" i="2"/>
  <c r="Z165" i="2"/>
  <c r="Z168" i="2"/>
  <c r="BN168" i="2"/>
  <c r="Y174" i="2"/>
  <c r="BN176" i="2"/>
  <c r="BP176" i="2"/>
  <c r="BN177" i="2"/>
  <c r="BP177" i="2"/>
  <c r="Y179" i="2"/>
  <c r="Z182" i="2"/>
  <c r="Z183" i="2" s="1"/>
  <c r="BN182" i="2"/>
  <c r="BP182" i="2"/>
  <c r="Z187" i="2"/>
  <c r="BN187" i="2"/>
  <c r="Z188" i="2"/>
  <c r="Y189" i="2"/>
  <c r="Z197" i="2"/>
  <c r="BN197" i="2"/>
  <c r="Y205" i="2"/>
  <c r="BP198" i="2"/>
  <c r="Z199" i="2"/>
  <c r="BP199" i="2"/>
  <c r="BN199" i="2"/>
  <c r="BP229" i="2"/>
  <c r="BN230" i="2"/>
  <c r="BP230" i="2"/>
  <c r="BN231" i="2"/>
  <c r="BP231" i="2"/>
  <c r="BP232" i="2"/>
  <c r="BN232" i="2"/>
  <c r="Z232" i="2"/>
  <c r="Y233" i="2"/>
  <c r="Y238" i="2"/>
  <c r="Z237" i="2"/>
  <c r="Z238" i="2" s="1"/>
  <c r="BP242" i="2"/>
  <c r="Y244" i="2"/>
  <c r="BN246" i="2"/>
  <c r="Z246" i="2"/>
  <c r="BP247" i="2"/>
  <c r="BP248" i="2"/>
  <c r="BN248" i="2"/>
  <c r="Z248" i="2"/>
  <c r="Y253" i="2"/>
  <c r="L528" i="2"/>
  <c r="BP256" i="2"/>
  <c r="BN256" i="2"/>
  <c r="Z256" i="2"/>
  <c r="BP258" i="2"/>
  <c r="BP259" i="2"/>
  <c r="BN259" i="2"/>
  <c r="Z259" i="2"/>
  <c r="Y262" i="2"/>
  <c r="BN266" i="2"/>
  <c r="BP266" i="2"/>
  <c r="Y290" i="2"/>
  <c r="Z289" i="2"/>
  <c r="Z290" i="2" s="1"/>
  <c r="BN307" i="2"/>
  <c r="BP307" i="2"/>
  <c r="BN315" i="2"/>
  <c r="Z315" i="2"/>
  <c r="BP315" i="2"/>
  <c r="BP360" i="2"/>
  <c r="BN360" i="2"/>
  <c r="Z360" i="2"/>
  <c r="Z362" i="2" s="1"/>
  <c r="BN376" i="2"/>
  <c r="Z376" i="2"/>
  <c r="BP376" i="2"/>
  <c r="BN400" i="2"/>
  <c r="Z400" i="2"/>
  <c r="BP400" i="2"/>
  <c r="BN502" i="2"/>
  <c r="Z502" i="2"/>
  <c r="BP509" i="2"/>
  <c r="BN509" i="2"/>
  <c r="Z509" i="2"/>
  <c r="AB528" i="2"/>
  <c r="BP515" i="2"/>
  <c r="BN200" i="2"/>
  <c r="BP200" i="2"/>
  <c r="Y206" i="2"/>
  <c r="BP208" i="2"/>
  <c r="BN209" i="2"/>
  <c r="BP209" i="2"/>
  <c r="BN210" i="2"/>
  <c r="BP210" i="2"/>
  <c r="Z222" i="2"/>
  <c r="BN220" i="2"/>
  <c r="BP220" i="2"/>
  <c r="Y222" i="2"/>
  <c r="Y234" i="2"/>
  <c r="BP227" i="2"/>
  <c r="BP249" i="2"/>
  <c r="BN250" i="2"/>
  <c r="BP250" i="2"/>
  <c r="BN251" i="2"/>
  <c r="BP251" i="2"/>
  <c r="BP260" i="2"/>
  <c r="BN268" i="2"/>
  <c r="BP268" i="2"/>
  <c r="O528" i="2"/>
  <c r="Y276" i="2"/>
  <c r="BP275" i="2"/>
  <c r="Y277" i="2"/>
  <c r="BP295" i="2"/>
  <c r="BP299" i="2"/>
  <c r="BN299" i="2"/>
  <c r="BN305" i="2"/>
  <c r="Z305" i="2"/>
  <c r="BP309" i="2"/>
  <c r="BN309" i="2"/>
  <c r="Z309" i="2"/>
  <c r="BN317" i="2"/>
  <c r="BP317" i="2"/>
  <c r="BP330" i="2"/>
  <c r="BN330" i="2"/>
  <c r="Z330" i="2"/>
  <c r="Y332" i="2"/>
  <c r="Y338" i="2"/>
  <c r="Z335" i="2"/>
  <c r="Y357" i="2"/>
  <c r="BP350" i="2"/>
  <c r="BN350" i="2"/>
  <c r="Z350" i="2"/>
  <c r="BN355" i="2"/>
  <c r="BP355" i="2"/>
  <c r="BN378" i="2"/>
  <c r="BP378" i="2"/>
  <c r="V528" i="2"/>
  <c r="BP397" i="2"/>
  <c r="BN397" i="2"/>
  <c r="Z397" i="2"/>
  <c r="BN402" i="2"/>
  <c r="BP402" i="2"/>
  <c r="BP417" i="2"/>
  <c r="BN417" i="2"/>
  <c r="Z417" i="2"/>
  <c r="BN421" i="2"/>
  <c r="BP421" i="2"/>
  <c r="BN422" i="2"/>
  <c r="BP446" i="2"/>
  <c r="BN446" i="2"/>
  <c r="Z446" i="2"/>
  <c r="BN449" i="2"/>
  <c r="Z449" i="2"/>
  <c r="BP453" i="2"/>
  <c r="BN453" i="2"/>
  <c r="Z453" i="2"/>
  <c r="BN454" i="2"/>
  <c r="Z454" i="2"/>
  <c r="BN475" i="2"/>
  <c r="BP475" i="2"/>
  <c r="BN476" i="2"/>
  <c r="BP476" i="2"/>
  <c r="Z498" i="2"/>
  <c r="BN503" i="2"/>
  <c r="BP503" i="2"/>
  <c r="Y333" i="2"/>
  <c r="BN329" i="2"/>
  <c r="BP337" i="2"/>
  <c r="Y358" i="2"/>
  <c r="Y363" i="2"/>
  <c r="Y367" i="2"/>
  <c r="BP370" i="2"/>
  <c r="Y372" i="2"/>
  <c r="Y407" i="2"/>
  <c r="BP405" i="2"/>
  <c r="Y425" i="2"/>
  <c r="BP429" i="2"/>
  <c r="Y431" i="2"/>
  <c r="Z528" i="2"/>
  <c r="BP447" i="2"/>
  <c r="BN452" i="2"/>
  <c r="BP464" i="2"/>
  <c r="BN465" i="2"/>
  <c r="BP465" i="2"/>
  <c r="Y472" i="2"/>
  <c r="BN466" i="2"/>
  <c r="BP466" i="2"/>
  <c r="Y478" i="2"/>
  <c r="BN483" i="2"/>
  <c r="BN485" i="2"/>
  <c r="BP485" i="2"/>
  <c r="Y493" i="2"/>
  <c r="BP496" i="2"/>
  <c r="Z477" i="2"/>
  <c r="Z252" i="2"/>
  <c r="Z179" i="2"/>
  <c r="Z91" i="2"/>
  <c r="BN91" i="2"/>
  <c r="BN28" i="2"/>
  <c r="BN53" i="2"/>
  <c r="BN63" i="2"/>
  <c r="Z83" i="2"/>
  <c r="Z99" i="2"/>
  <c r="BN112" i="2"/>
  <c r="Y115" i="2"/>
  <c r="BN122" i="2"/>
  <c r="Z133" i="2"/>
  <c r="BN160" i="2"/>
  <c r="BN170" i="2"/>
  <c r="BN193" i="2"/>
  <c r="BN203" i="2"/>
  <c r="BN213" i="2"/>
  <c r="Z266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BN441" i="2"/>
  <c r="Z444" i="2"/>
  <c r="BN459" i="2"/>
  <c r="BN469" i="2"/>
  <c r="Z484" i="2"/>
  <c r="BN497" i="2"/>
  <c r="BP507" i="2"/>
  <c r="BP510" i="2"/>
  <c r="J528" i="2"/>
  <c r="BN107" i="2"/>
  <c r="BN188" i="2"/>
  <c r="F9" i="2"/>
  <c r="Y36" i="2"/>
  <c r="BP47" i="2"/>
  <c r="BN68" i="2"/>
  <c r="BP96" i="2"/>
  <c r="BP107" i="2"/>
  <c r="BP153" i="2"/>
  <c r="BN198" i="2"/>
  <c r="BP246" i="2"/>
  <c r="Y252" i="2"/>
  <c r="Y269" i="2"/>
  <c r="BP280" i="2"/>
  <c r="BP294" i="2"/>
  <c r="BP304" i="2"/>
  <c r="BP314" i="2"/>
  <c r="BP352" i="2"/>
  <c r="BP375" i="2"/>
  <c r="Y388" i="2"/>
  <c r="BP399" i="2"/>
  <c r="Y408" i="2"/>
  <c r="BP434" i="2"/>
  <c r="Z452" i="2"/>
  <c r="BP454" i="2"/>
  <c r="BN474" i="2"/>
  <c r="Y477" i="2"/>
  <c r="BN489" i="2"/>
  <c r="BN492" i="2"/>
  <c r="BP502" i="2"/>
  <c r="Z47" i="2"/>
  <c r="Z48" i="2" s="1"/>
  <c r="Z96" i="2"/>
  <c r="BP28" i="2"/>
  <c r="BP53" i="2"/>
  <c r="BP63" i="2"/>
  <c r="BP112" i="2"/>
  <c r="BP122" i="2"/>
  <c r="BP160" i="2"/>
  <c r="BP170" i="2"/>
  <c r="BP193" i="2"/>
  <c r="BP203" i="2"/>
  <c r="BP213" i="2"/>
  <c r="Y300" i="2"/>
  <c r="Y310" i="2"/>
  <c r="Y413" i="2"/>
  <c r="BP441" i="2"/>
  <c r="BP459" i="2"/>
  <c r="BP469" i="2"/>
  <c r="BP497" i="2"/>
  <c r="Z508" i="2"/>
  <c r="Y511" i="2"/>
  <c r="Y419" i="2"/>
  <c r="Y455" i="2"/>
  <c r="BP489" i="2"/>
  <c r="Z503" i="2"/>
  <c r="M528" i="2"/>
  <c r="Z108" i="2"/>
  <c r="Y123" i="2"/>
  <c r="Z154" i="2"/>
  <c r="Z155" i="2" s="1"/>
  <c r="Y498" i="2"/>
  <c r="BN508" i="2"/>
  <c r="Y92" i="2"/>
  <c r="Z97" i="2"/>
  <c r="Z113" i="2"/>
  <c r="Z115" i="2" s="1"/>
  <c r="Z171" i="2"/>
  <c r="Z204" i="2"/>
  <c r="Z214" i="2"/>
  <c r="BN227" i="2"/>
  <c r="BN237" i="2"/>
  <c r="BN242" i="2"/>
  <c r="BN258" i="2"/>
  <c r="BN275" i="2"/>
  <c r="BN289" i="2"/>
  <c r="Y301" i="2"/>
  <c r="Y311" i="2"/>
  <c r="BN335" i="2"/>
  <c r="BN370" i="2"/>
  <c r="Z416" i="2"/>
  <c r="Z418" i="2" s="1"/>
  <c r="BN429" i="2"/>
  <c r="Z442" i="2"/>
  <c r="Z450" i="2"/>
  <c r="Z460" i="2"/>
  <c r="Z470" i="2"/>
  <c r="Z490" i="2"/>
  <c r="Y512" i="2"/>
  <c r="P528" i="2"/>
  <c r="Y161" i="2"/>
  <c r="Y194" i="2"/>
  <c r="Y270" i="2"/>
  <c r="Z29" i="2"/>
  <c r="BN43" i="2"/>
  <c r="Z54" i="2"/>
  <c r="Z64" i="2"/>
  <c r="BN76" i="2"/>
  <c r="Y49" i="2"/>
  <c r="Y93" i="2"/>
  <c r="BN97" i="2"/>
  <c r="BN108" i="2"/>
  <c r="Y134" i="2"/>
  <c r="BN154" i="2"/>
  <c r="Y190" i="2"/>
  <c r="Y282" i="2"/>
  <c r="Y318" i="2"/>
  <c r="Y379" i="2"/>
  <c r="BN410" i="2"/>
  <c r="Y436" i="2"/>
  <c r="Y456" i="2"/>
  <c r="Z482" i="2"/>
  <c r="Q528" i="2"/>
  <c r="Y124" i="2"/>
  <c r="Y162" i="2"/>
  <c r="Y195" i="2"/>
  <c r="BN204" i="2"/>
  <c r="BN214" i="2"/>
  <c r="Y217" i="2"/>
  <c r="BN416" i="2"/>
  <c r="BN442" i="2"/>
  <c r="BN450" i="2"/>
  <c r="BN460" i="2"/>
  <c r="BN470" i="2"/>
  <c r="BN490" i="2"/>
  <c r="Y499" i="2"/>
  <c r="Z515" i="2"/>
  <c r="Z516" i="2" s="1"/>
  <c r="R528" i="2"/>
  <c r="Y494" i="2"/>
  <c r="S528" i="2"/>
  <c r="Z90" i="2"/>
  <c r="Z92" i="2" s="1"/>
  <c r="Z95" i="2"/>
  <c r="Z27" i="2"/>
  <c r="Y44" i="2"/>
  <c r="Z52" i="2"/>
  <c r="Z62" i="2"/>
  <c r="Z121" i="2"/>
  <c r="Z123" i="2" s="1"/>
  <c r="Y135" i="2"/>
  <c r="Z169" i="2"/>
  <c r="Z173" i="2" s="1"/>
  <c r="Z192" i="2"/>
  <c r="Z194" i="2" s="1"/>
  <c r="Z202" i="2"/>
  <c r="Z205" i="2" s="1"/>
  <c r="Z212" i="2"/>
  <c r="Z217" i="2" s="1"/>
  <c r="Z284" i="2"/>
  <c r="Z285" i="2" s="1"/>
  <c r="Y319" i="2"/>
  <c r="Z331" i="2"/>
  <c r="Z366" i="2"/>
  <c r="Z367" i="2" s="1"/>
  <c r="Y380" i="2"/>
  <c r="BP416" i="2"/>
  <c r="Z424" i="2"/>
  <c r="Y430" i="2"/>
  <c r="Z440" i="2"/>
  <c r="Z458" i="2"/>
  <c r="Z461" i="2" s="1"/>
  <c r="Z468" i="2"/>
  <c r="Z501" i="2"/>
  <c r="Y504" i="2"/>
  <c r="BN515" i="2"/>
  <c r="T528" i="2"/>
  <c r="Z106" i="2"/>
  <c r="B528" i="2"/>
  <c r="U528" i="2"/>
  <c r="BN22" i="2"/>
  <c r="Y33" i="2"/>
  <c r="BN57" i="2"/>
  <c r="BN90" i="2"/>
  <c r="Y65" i="2"/>
  <c r="Z98" i="2"/>
  <c r="BN121" i="2"/>
  <c r="Z132" i="2"/>
  <c r="Y145" i="2"/>
  <c r="BN169" i="2"/>
  <c r="Y180" i="2"/>
  <c r="BN192" i="2"/>
  <c r="BN202" i="2"/>
  <c r="BN212" i="2"/>
  <c r="Y223" i="2"/>
  <c r="Z265" i="2"/>
  <c r="BN284" i="2"/>
  <c r="Z296" i="2"/>
  <c r="Z306" i="2"/>
  <c r="Z316" i="2"/>
  <c r="BN331" i="2"/>
  <c r="Z342" i="2"/>
  <c r="Z345" i="2" s="1"/>
  <c r="Z354" i="2"/>
  <c r="BN366" i="2"/>
  <c r="Z377" i="2"/>
  <c r="Z379" i="2" s="1"/>
  <c r="Z401" i="2"/>
  <c r="Z411" i="2"/>
  <c r="Z412" i="2" s="1"/>
  <c r="BN424" i="2"/>
  <c r="BN440" i="2"/>
  <c r="Z443" i="2"/>
  <c r="BN458" i="2"/>
  <c r="Y461" i="2"/>
  <c r="BN468" i="2"/>
  <c r="Y471" i="2"/>
  <c r="Z491" i="2"/>
  <c r="BN501" i="2"/>
  <c r="Z22" i="2"/>
  <c r="Z23" i="2" s="1"/>
  <c r="Z57" i="2"/>
  <c r="BN106" i="2"/>
  <c r="BN152" i="2"/>
  <c r="Y155" i="2"/>
  <c r="BN27" i="2"/>
  <c r="BN62" i="2"/>
  <c r="BP22" i="2"/>
  <c r="BP323" i="2"/>
  <c r="BP351" i="2"/>
  <c r="BP361" i="2"/>
  <c r="BP398" i="2"/>
  <c r="Z483" i="2"/>
  <c r="Y486" i="2"/>
  <c r="Y505" i="2"/>
  <c r="D528" i="2"/>
  <c r="BN95" i="2"/>
  <c r="Y109" i="2"/>
  <c r="Y218" i="2"/>
  <c r="BN52" i="2"/>
  <c r="BP57" i="2"/>
  <c r="BP95" i="2"/>
  <c r="BP152" i="2"/>
  <c r="BP52" i="2"/>
  <c r="Y85" i="2"/>
  <c r="Y101" i="2"/>
  <c r="Y110" i="2"/>
  <c r="BN132" i="2"/>
  <c r="BP202" i="2"/>
  <c r="BN265" i="2"/>
  <c r="BP284" i="2"/>
  <c r="BN296" i="2"/>
  <c r="BN306" i="2"/>
  <c r="BN316" i="2"/>
  <c r="Z329" i="2"/>
  <c r="Z332" i="2" s="1"/>
  <c r="BP331" i="2"/>
  <c r="BN342" i="2"/>
  <c r="Y345" i="2"/>
  <c r="BN354" i="2"/>
  <c r="BP366" i="2"/>
  <c r="BN377" i="2"/>
  <c r="Z387" i="2"/>
  <c r="Z388" i="2" s="1"/>
  <c r="BN401" i="2"/>
  <c r="BN411" i="2"/>
  <c r="Z422" i="2"/>
  <c r="Z425" i="2" s="1"/>
  <c r="BP424" i="2"/>
  <c r="BP440" i="2"/>
  <c r="BN443" i="2"/>
  <c r="BP458" i="2"/>
  <c r="Z466" i="2"/>
  <c r="BN491" i="2"/>
  <c r="Y516" i="2"/>
  <c r="Y23" i="2"/>
  <c r="Y324" i="2"/>
  <c r="Y362" i="2"/>
  <c r="Z507" i="2"/>
  <c r="Z510" i="2"/>
  <c r="Y528" i="2"/>
  <c r="BP342" i="2"/>
  <c r="Z160" i="2"/>
  <c r="Z161" i="2" s="1"/>
  <c r="Y517" i="2"/>
  <c r="Z58" i="2" l="1"/>
  <c r="Z32" i="2"/>
  <c r="Z493" i="2"/>
  <c r="Z310" i="2"/>
  <c r="X521" i="2"/>
  <c r="Z357" i="2"/>
  <c r="Y518" i="2"/>
  <c r="Z80" i="2"/>
  <c r="Z471" i="2"/>
  <c r="Z407" i="2"/>
  <c r="Z318" i="2"/>
  <c r="Z300" i="2"/>
  <c r="Z504" i="2"/>
  <c r="Z65" i="2"/>
  <c r="Z85" i="2"/>
  <c r="Z338" i="2"/>
  <c r="Z261" i="2"/>
  <c r="Z189" i="2"/>
  <c r="Z44" i="2"/>
  <c r="Z233" i="2"/>
  <c r="Z134" i="2"/>
  <c r="Z101" i="2"/>
  <c r="Y520" i="2"/>
  <c r="Z486" i="2"/>
  <c r="Z455" i="2"/>
  <c r="Z511" i="2"/>
  <c r="Y519" i="2"/>
  <c r="Y522" i="2"/>
  <c r="Z269" i="2"/>
  <c r="Z109" i="2"/>
  <c r="Z523" i="2" l="1"/>
  <c r="Y521" i="2"/>
</calcChain>
</file>

<file path=xl/sharedStrings.xml><?xml version="1.0" encoding="utf-8"?>
<sst xmlns="http://schemas.openxmlformats.org/spreadsheetml/2006/main" count="3898" uniqueCount="832">
  <si>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</si>
  <si>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</si>
  <si>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</si>
  <si>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</si>
  <si>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</si>
  <si>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</si>
  <si>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</si>
  <si>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</si>
  <si>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</si>
  <si>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</si>
  <si>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</si>
  <si>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</si>
  <si>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</si>
  <si>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</si>
  <si>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</si>
  <si>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</si>
  <si>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</si>
  <si>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</si>
  <si>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</si>
  <si>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</si>
  <si>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</si>
  <si>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</si>
  <si>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</si>
  <si>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</si>
  <si>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</si>
  <si>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</si>
  <si>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</si>
  <si>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</si>
  <si>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</si>
  <si>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</si>
  <si>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</si>
  <si>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</si>
  <si>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</si>
  <si>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</si>
  <si>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</si>
  <si>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</si>
  <si>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</si>
  <si>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</si>
  <si>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</si>
  <si>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</si>
  <si>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</si>
  <si>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</si>
  <si>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</si>
  <si>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</si>
  <si>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</si>
  <si>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</si>
  <si>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</si>
  <si>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</si>
  <si>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</si>
  <si>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</si>
  <si>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</si>
  <si>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</si>
  <si>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</si>
  <si>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</si>
  <si>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</si>
  <si>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</si>
  <si>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</si>
  <si>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</si>
  <si>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</si>
  <si>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</si>
  <si>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</si>
  <si>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</si>
  <si>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</si>
  <si>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</si>
  <si>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</si>
  <si>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</si>
  <si>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</si>
  <si>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19.06.2025</t>
  </si>
  <si>
    <t>17.06.2025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</si>
  <si>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</si>
  <si>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</si>
  <si>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</si>
  <si>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</si>
  <si>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</si>
  <si>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</si>
  <si>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</si>
  <si>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</si>
  <si>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</si>
  <si>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</si>
  <si>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</si>
  <si>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</si>
  <si>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</si>
  <si>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</si>
  <si>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</si>
  <si>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</si>
  <si>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</si>
  <si>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</si>
  <si>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</si>
  <si>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</si>
  <si>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</si>
  <si>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</si>
  <si>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</si>
  <si>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</si>
  <si>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</si>
  <si>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</si>
  <si>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</si>
  <si>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</si>
  <si>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</si>
  <si>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</si>
  <si>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</si>
  <si>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</si>
  <si>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</si>
  <si>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</si>
  <si>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</si>
  <si>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</si>
  <si>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</si>
  <si>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</si>
  <si>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</si>
  <si>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</si>
  <si>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</si>
  <si>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</si>
  <si>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</si>
  <si>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</si>
  <si>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</si>
  <si>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</si>
  <si>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</si>
  <si>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</si>
  <si>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</si>
  <si>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</si>
  <si>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</si>
  <si>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</si>
  <si>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</si>
  <si>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</si>
  <si>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</si>
  <si>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</si>
  <si>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</si>
  <si>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</si>
  <si>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</si>
  <si>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</si>
  <si>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</si>
  <si>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</si>
  <si>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</si>
  <si>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</si>
  <si>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</si>
  <si>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</si>
  <si>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</si>
  <si>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</si>
  <si>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</si>
  <si>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</si>
  <si>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</si>
  <si>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</si>
  <si>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</si>
  <si>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</si>
  <si>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</si>
  <si>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</si>
  <si>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</si>
  <si>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</si>
  <si>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</si>
  <si>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</si>
  <si>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</si>
  <si>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</si>
  <si>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</si>
  <si>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</si>
  <si>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</si>
  <si>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</si>
  <si>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</si>
  <si>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</si>
  <si>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</si>
  <si>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</si>
  <si>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</si>
  <si>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</si>
  <si>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</si>
  <si>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</si>
  <si>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</si>
  <si>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</si>
  <si>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</si>
  <si>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</si>
  <si>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</si>
  <si>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</si>
  <si>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</si>
  <si>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</si>
  <si>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</si>
  <si>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</si>
  <si>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</si>
  <si>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</si>
  <si>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</si>
  <si>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</si>
  <si>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</si>
  <si>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</si>
  <si>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</si>
  <si>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</si>
  <si>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</si>
  <si>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</si>
  <si>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</si>
  <si>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</si>
  <si>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</si>
  <si>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</si>
  <si>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</si>
  <si>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</si>
  <si>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</si>
  <si>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</si>
  <si>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</si>
  <si>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</si>
  <si>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</si>
  <si>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</si>
  <si>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</si>
  <si>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</si>
  <si>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</si>
  <si>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</si>
  <si>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</si>
  <si>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</si>
  <si>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</si>
  <si>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</si>
  <si>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</si>
  <si>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</si>
  <si>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</si>
  <si>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</si>
  <si>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</si>
  <si>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</si>
  <si>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</si>
  <si>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</si>
  <si>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</si>
  <si>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</si>
  <si>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</si>
  <si>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</si>
  <si>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</si>
  <si>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</si>
  <si>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</si>
  <si>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</si>
  <si>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</si>
  <si>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</si>
  <si>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</si>
  <si>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</si>
  <si>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</si>
  <si>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</si>
  <si>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</si>
  <si>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</si>
  <si>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</si>
  <si>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</si>
  <si>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</si>
  <si>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</si>
  <si>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</si>
  <si>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</si>
  <si>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</si>
  <si>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</si>
  <si>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</si>
  <si>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</si>
  <si>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</si>
  <si>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</si>
  <si>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</si>
  <si>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</si>
  <si>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</si>
  <si>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</si>
  <si>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</si>
  <si>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</si>
  <si>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</si>
  <si>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</si>
  <si>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</si>
  <si>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</si>
  <si>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</si>
  <si>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</si>
  <si>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</si>
  <si>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</si>
  <si>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</si>
  <si>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</si>
  <si>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</si>
  <si>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</si>
  <si>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</si>
  <si>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</si>
  <si>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</si>
  <si>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</si>
  <si>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</si>
  <si>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</si>
  <si>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</si>
  <si>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</si>
  <si>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</si>
  <si>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</si>
  <si>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</si>
  <si>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</si>
  <si>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</si>
  <si>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</si>
  <si>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</si>
  <si>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</si>
  <si>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</si>
  <si>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</si>
  <si>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</si>
  <si>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</si>
  <si>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</si>
  <si>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</si>
  <si>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</si>
  <si>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</si>
  <si>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</si>
  <si>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</si>
  <si>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</si>
  <si>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</si>
  <si>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</si>
  <si>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</si>
  <si>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</si>
  <si>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</si>
  <si>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</si>
  <si>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</si>
  <si>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</si>
  <si>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</si>
  <si>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</si>
  <si>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</si>
  <si>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</si>
  <si>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</si>
  <si>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</si>
  <si>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</si>
  <si>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</si>
  <si>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</si>
  <si>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</si>
  <si>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</si>
  <si>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</si>
  <si>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</si>
  <si>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</si>
  <si>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</si>
  <si>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</si>
  <si>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</si>
  <si>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</si>
  <si>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</si>
  <si>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</si>
  <si>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</si>
  <si>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</si>
  <si>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</si>
  <si>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</si>
  <si>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</si>
  <si>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</si>
  <si>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</si>
  <si>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</si>
  <si>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</si>
  <si>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</si>
  <si>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</si>
  <si>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</si>
  <si>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</si>
  <si>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</si>
  <si>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</si>
  <si>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</si>
  <si>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</si>
  <si>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</si>
  <si>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</si>
  <si>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</si>
  <si>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</si>
  <si>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</si>
  <si>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</si>
  <si>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</si>
  <si>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</si>
  <si>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</si>
  <si>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</si>
  <si>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</si>
  <si>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</si>
  <si>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</si>
  <si>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</si>
  <si>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</si>
  <si>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</si>
  <si>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</si>
  <si>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</si>
  <si>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</si>
  <si>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</si>
  <si>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</si>
  <si>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</si>
  <si>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</si>
  <si>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</si>
  <si>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</si>
  <si>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</si>
  <si>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</si>
  <si>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</si>
  <si>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</si>
  <si>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</si>
  <si>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</si>
  <si>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</si>
  <si>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</si>
  <si>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</si>
  <si>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</si>
  <si>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</si>
  <si>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</si>
  <si>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</si>
  <si>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</si>
  <si>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</si>
  <si>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</si>
  <si>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</si>
  <si>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</si>
  <si>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</si>
  <si>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</si>
  <si>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</si>
  <si>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</si>
  <si>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</si>
  <si>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</si>
  <si>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</si>
  <si>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</si>
  <si>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</si>
  <si>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</si>
  <si>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</si>
  <si>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</si>
  <si>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</si>
  <si>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</si>
  <si>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</si>
  <si>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</si>
  <si>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</si>
  <si>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</si>
  <si>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</si>
  <si>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</si>
  <si>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</si>
  <si>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</si>
  <si>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</si>
  <si>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</si>
  <si>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</si>
  <si>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</si>
  <si>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</si>
  <si>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</si>
  <si>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</si>
  <si>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</si>
  <si>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</si>
  <si>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</si>
  <si>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</si>
  <si>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</si>
  <si>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</si>
  <si>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</si>
  <si>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</si>
  <si>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</si>
  <si>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</si>
  <si>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</si>
  <si>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</si>
  <si>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</si>
  <si>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</si>
  <si>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</si>
  <si>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</si>
  <si>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</si>
  <si>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</si>
  <si>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</si>
  <si>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</si>
  <si>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</si>
  <si>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</si>
  <si>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</si>
  <si>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</si>
  <si>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</si>
  <si>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</si>
  <si>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</si>
  <si>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</si>
  <si>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</si>
  <si>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</si>
  <si>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</si>
  <si>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</si>
  <si>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</si>
  <si>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</si>
  <si>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</si>
  <si>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</si>
  <si>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</si>
  <si>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</si>
  <si>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</si>
  <si>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</si>
  <si>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</si>
  <si>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</si>
  <si>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</si>
  <si>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</si>
  <si>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</si>
  <si>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</si>
  <si>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</si>
  <si>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</si>
  <si>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</si>
  <si>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</si>
  <si>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</si>
  <si>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</si>
  <si>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</si>
  <si>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</si>
  <si>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</si>
  <si>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</si>
  <si>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</si>
  <si>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</si>
  <si>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</si>
  <si>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</si>
  <si>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</si>
  <si>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</si>
  <si>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</si>
  <si>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</si>
  <si>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</si>
  <si>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</si>
  <si>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</si>
  <si>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</si>
  <si>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</si>
  <si>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</si>
  <si>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</si>
  <si>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</si>
  <si>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</si>
  <si>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</si>
  <si>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</si>
  <si>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</si>
  <si>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</si>
  <si>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</si>
  <si>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</si>
  <si>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</si>
  <si>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</si>
  <si>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</si>
  <si>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</si>
  <si>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</si>
  <si>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</si>
  <si>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</si>
  <si>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</si>
  <si>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</si>
  <si>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</si>
  <si>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</si>
  <si>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</si>
  <si>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</si>
  <si>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</si>
  <si>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</si>
  <si>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</si>
  <si>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</si>
  <si>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</si>
  <si>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</si>
  <si>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</si>
  <si>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</si>
  <si>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</si>
  <si>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</si>
  <si>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</si>
  <si>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</si>
  <si>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</si>
  <si>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</si>
  <si>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</si>
  <si>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</si>
  <si>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</si>
  <si>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</si>
  <si>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</si>
  <si>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</si>
  <si>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</si>
  <si>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</si>
  <si>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</si>
  <si>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</si>
  <si>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</si>
  <si>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</si>
  <si>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</si>
  <si>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</si>
  <si>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</si>
  <si>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</si>
  <si>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</si>
  <si>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</si>
  <si>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</si>
  <si>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</si>
  <si>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</si>
  <si>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</si>
  <si>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</si>
  <si>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</si>
  <si>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</si>
  <si>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</si>
  <si>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</si>
  <si>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</si>
  <si>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</si>
  <si>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</si>
  <si>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</si>
  <si>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</si>
  <si>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</si>
  <si>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</si>
  <si>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</si>
  <si>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</si>
  <si>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</si>
  <si>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</si>
  <si>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</si>
  <si>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</si>
  <si>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</si>
  <si>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</si>
  <si>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</si>
  <si>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</si>
  <si>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</si>
  <si>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</si>
  <si>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</si>
  <si>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</si>
  <si>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</si>
  <si>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</si>
  <si>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</si>
  <si>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</si>
  <si>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</si>
  <si>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</si>
  <si>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</si>
  <si>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</si>
  <si>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</si>
  <si>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</si>
  <si>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</si>
  <si>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</si>
  <si>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</si>
  <si>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</si>
  <si>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</si>
  <si>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</si>
  <si>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</si>
  <si>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</si>
  <si>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</si>
  <si>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</si>
  <si>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</si>
  <si>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</si>
  <si>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</si>
  <si>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</si>
  <si>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</si>
  <si>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</si>
  <si>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</si>
  <si>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</si>
  <si>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</si>
  <si>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</si>
  <si>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</si>
  <si>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</si>
  <si>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</si>
  <si>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</si>
  <si>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</si>
  <si>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</si>
  <si>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</si>
  <si>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</si>
  <si>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</si>
  <si>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</si>
  <si>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</si>
  <si>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</si>
  <si>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</si>
  <si>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</si>
  <si>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</si>
  <si>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</si>
  <si>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</si>
  <si>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</si>
  <si>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</si>
  <si>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</si>
  <si>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</si>
  <si>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</si>
  <si>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</si>
  <si>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</si>
  <si>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</si>
  <si>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</si>
  <si>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</si>
  <si>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</si>
  <si>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</si>
  <si>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</si>
  <si>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</si>
  <si>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</si>
  <si>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</si>
  <si>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</si>
  <si>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</si>
  <si>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</si>
  <si>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</si>
  <si>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</si>
  <si>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</si>
  <si>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</si>
  <si>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</si>
  <si>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</si>
  <si>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</si>
  <si>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</si>
  <si>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</si>
  <si>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</si>
  <si>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</si>
  <si>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</si>
  <si>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</si>
  <si>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</si>
  <si>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</si>
  <si>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</si>
  <si>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</si>
  <si>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</si>
  <si>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</si>
  <si>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</si>
  <si>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</si>
  <si>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</si>
  <si>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</si>
  <si>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</si>
  <si>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</si>
  <si>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</si>
  <si>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</si>
  <si>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</si>
  <si>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</si>
  <si>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</si>
  <si>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</si>
  <si>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</si>
  <si>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</si>
  <si>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</si>
  <si>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</si>
  <si>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</si>
  <si>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</si>
  <si>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</si>
  <si>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</si>
  <si>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</si>
  <si>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</si>
  <si>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</si>
  <si>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</si>
  <si>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</si>
  <si>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</si>
  <si>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</si>
  <si>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</si>
  <si>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</si>
  <si>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</si>
  <si>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</si>
  <si>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</si>
  <si>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</si>
  <si>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</si>
  <si>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</si>
  <si>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</si>
  <si>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</si>
  <si>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</si>
  <si>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</si>
  <si>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</si>
  <si>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</si>
  <si>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</si>
  <si>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</si>
  <si>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</si>
  <si>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</si>
  <si>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</si>
  <si>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</si>
  <si>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</si>
  <si>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</si>
  <si>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</si>
  <si>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</si>
  <si>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</si>
  <si>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</si>
  <si>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</si>
  <si>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</si>
  <si>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</si>
  <si>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</si>
  <si>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</si>
  <si>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</si>
  <si>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</si>
  <si>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</si>
  <si>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</si>
  <si>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</si>
  <si>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</si>
  <si>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</si>
  <si>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</si>
  <si>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</si>
  <si>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</si>
  <si>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</si>
  <si>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</si>
  <si>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</si>
  <si>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</si>
  <si>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</si>
  <si>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</si>
  <si>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</si>
  <si>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</si>
  <si>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</si>
  <si>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</si>
  <si>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</si>
  <si>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</si>
  <si>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</si>
  <si>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</si>
  <si>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</si>
  <si>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</si>
  <si>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</si>
  <si>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</si>
  <si>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</si>
  <si>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</si>
  <si>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</si>
  <si>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</si>
  <si>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</si>
  <si>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</si>
  <si>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</si>
  <si>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</si>
  <si>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</si>
  <si>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</si>
  <si>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</si>
  <si>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</si>
  <si>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</si>
  <si>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</si>
  <si>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</si>
  <si>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</si>
  <si>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</si>
  <si>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</si>
  <si>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</si>
  <si>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</si>
  <si>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</si>
  <si>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</si>
  <si>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</si>
  <si>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</si>
  <si>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</si>
  <si>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</si>
  <si>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</si>
  <si>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</si>
  <si>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</si>
  <si>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</si>
  <si>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</si>
  <si>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</si>
  <si>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</si>
  <si>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</si>
  <si>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</si>
  <si>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</si>
  <si>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</si>
  <si>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</si>
  <si>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</si>
  <si>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</si>
  <si>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</si>
  <si>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</si>
  <si>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</si>
  <si>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</si>
  <si>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</si>
  <si>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</si>
  <si>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</si>
  <si>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</si>
  <si>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</si>
  <si>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</si>
  <si>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</si>
  <si>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</si>
  <si>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</si>
  <si>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</si>
  <si>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</si>
  <si>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</si>
  <si>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</si>
  <si>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</si>
  <si>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</si>
  <si>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</si>
  <si>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</si>
  <si>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</si>
  <si>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</si>
  <si>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</si>
  <si>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</si>
  <si>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</si>
  <si>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</si>
  <si>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</si>
  <si>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</si>
  <si>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20.06.2025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</si>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</sst>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49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45834</v>
      </c>
      <c r="R5" s="599"/>
      <c r="T5" s="600" t="s">
        <v>3</v>
      </c>
      <c r="U5" s="601"/>
      <c r="V5" s="602" t="s">
        <v>818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75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Четверг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 t="s">
        <v>76</v>
      </c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77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77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78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64" t="s">
        <v>81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85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106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112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113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114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122</v>
      </c>
      <c r="L42" s="37" t="s">
        <v>45</v>
      </c>
      <c r="M42" s="38" t="s">
        <v>89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123</v>
      </c>
      <c r="B43" s="63" t="s">
        <v>124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122</v>
      </c>
      <c r="L43" s="37" t="s">
        <v>125</v>
      </c>
      <c r="M43" s="38" t="s">
        <v>89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126</v>
      </c>
      <c r="AK43" s="84">
        <v>48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85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130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114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150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78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85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185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192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114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125</v>
      </c>
      <c r="M91" s="38" t="s">
        <v>105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126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85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07" t="s">
        <v>202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1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215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114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125</v>
      </c>
      <c r="M106" s="38" t="s">
        <v>89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126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150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85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232</v>
      </c>
      <c r="B119" s="63" t="s">
        <v>235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89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236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239</v>
      </c>
      <c r="B121" s="63" t="s">
        <v>240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241</v>
      </c>
      <c r="B122" s="63" t="s">
        <v>242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243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185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244</v>
      </c>
      <c r="B126" s="63" t="s">
        <v>245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246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247</v>
      </c>
      <c r="B127" s="63" t="s">
        <v>248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249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250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114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251</v>
      </c>
      <c r="B132" s="63" t="s">
        <v>252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253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251</v>
      </c>
      <c r="B133" s="63" t="s">
        <v>254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253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78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255</v>
      </c>
      <c r="B137" s="63" t="s">
        <v>256</v>
      </c>
      <c r="C137" s="36">
        <v>4301031235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257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255</v>
      </c>
      <c r="B138" s="63" t="s">
        <v>258</v>
      </c>
      <c r="C138" s="36">
        <v>4301031234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257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85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259</v>
      </c>
      <c r="B142" s="63" t="s">
        <v>260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253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259</v>
      </c>
      <c r="B143" s="63" t="s">
        <v>261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253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112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114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262</v>
      </c>
      <c r="B148" s="63" t="s">
        <v>263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264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78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265</v>
      </c>
      <c r="B152" s="63" t="s">
        <v>266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267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268</v>
      </c>
      <c r="B153" s="63" t="s">
        <v>269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270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271</v>
      </c>
      <c r="B154" s="63" t="s">
        <v>272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273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274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275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150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276</v>
      </c>
      <c r="B160" s="63" t="s">
        <v>277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278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78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279</v>
      </c>
      <c r="B164" s="63" t="s">
        <v>280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281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282</v>
      </c>
      <c r="B165" s="63" t="s">
        <v>283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284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281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290</v>
      </c>
      <c r="B168" s="63" t="s">
        <v>291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292</v>
      </c>
      <c r="B169" s="63" t="s">
        <v>293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294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295</v>
      </c>
      <c r="B170" s="63" t="s">
        <v>296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287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297</v>
      </c>
      <c r="B171" s="63" t="s">
        <v>298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301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106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302</v>
      </c>
      <c r="B176" s="63" t="s">
        <v>303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306</v>
      </c>
      <c r="L176" s="37" t="s">
        <v>45</v>
      </c>
      <c r="M176" s="38" t="s">
        <v>305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306</v>
      </c>
      <c r="L177" s="37" t="s">
        <v>45</v>
      </c>
      <c r="M177" s="38" t="s">
        <v>305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309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310</v>
      </c>
      <c r="B178" s="63" t="s">
        <v>311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306</v>
      </c>
      <c r="L178" s="37" t="s">
        <v>45</v>
      </c>
      <c r="M178" s="38" t="s">
        <v>305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309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312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313</v>
      </c>
      <c r="B182" s="63" t="s">
        <v>314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306</v>
      </c>
      <c r="L182" s="37" t="s">
        <v>45</v>
      </c>
      <c r="M182" s="38" t="s">
        <v>305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309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315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114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316</v>
      </c>
      <c r="B187" s="63" t="s">
        <v>317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319</v>
      </c>
      <c r="B188" s="63" t="s">
        <v>320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318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150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321</v>
      </c>
      <c r="B192" s="63" t="s">
        <v>322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323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324</v>
      </c>
      <c r="B193" s="63" t="s">
        <v>325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323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78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326</v>
      </c>
      <c r="B197" s="63" t="s">
        <v>327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328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329</v>
      </c>
      <c r="B198" s="63" t="s">
        <v>330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331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332</v>
      </c>
      <c r="B199" s="63" t="s">
        <v>333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334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338</v>
      </c>
      <c r="B201" s="63" t="s">
        <v>339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328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340</v>
      </c>
      <c r="B202" s="63" t="s">
        <v>341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331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342</v>
      </c>
      <c r="B203" s="63" t="s">
        <v>343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334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344</v>
      </c>
      <c r="B204" s="63" t="s">
        <v>345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337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85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346</v>
      </c>
      <c r="B208" s="63" t="s">
        <v>347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348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349</v>
      </c>
      <c r="B209" s="63" t="s">
        <v>350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351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352</v>
      </c>
      <c r="B210" s="63" t="s">
        <v>353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355</v>
      </c>
      <c r="B211" s="63" t="s">
        <v>356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357</v>
      </c>
      <c r="B212" s="63" t="s">
        <v>358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359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360</v>
      </c>
      <c r="B213" s="63" t="s">
        <v>361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354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362</v>
      </c>
      <c r="B214" s="63" t="s">
        <v>363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354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364</v>
      </c>
      <c r="B215" s="63" t="s">
        <v>365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366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367</v>
      </c>
      <c r="B216" s="63" t="s">
        <v>368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369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185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370</v>
      </c>
      <c r="B220" s="63" t="s">
        <v>371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372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373</v>
      </c>
      <c r="B221" s="63" t="s">
        <v>374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375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376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114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377</v>
      </c>
      <c r="B226" s="63" t="s">
        <v>378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379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382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383</v>
      </c>
      <c r="B228" s="63" t="s">
        <v>384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388</v>
      </c>
      <c r="B230" s="63" t="s">
        <v>389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390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391</v>
      </c>
      <c r="B231" s="63" t="s">
        <v>392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382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393</v>
      </c>
      <c r="B232" s="63" t="s">
        <v>394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385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150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395</v>
      </c>
      <c r="B236" s="63" t="s">
        <v>396</v>
      </c>
      <c r="C236" s="36">
        <v>4301020340</v>
      </c>
      <c r="D236" s="663">
        <v>4680115885721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397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398</v>
      </c>
      <c r="C237" s="36">
        <v>4301020377</v>
      </c>
      <c r="D237" s="663">
        <v>4680115885981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8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397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399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306</v>
      </c>
      <c r="L241" s="37" t="s">
        <v>45</v>
      </c>
      <c r="M241" s="38" t="s">
        <v>305</v>
      </c>
      <c r="N241" s="38"/>
      <c r="O241" s="37">
        <v>45</v>
      </c>
      <c r="P241" s="783" t="s">
        <v>402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403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400</v>
      </c>
      <c r="B242" s="63" t="s">
        <v>404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306</v>
      </c>
      <c r="L242" s="37" t="s">
        <v>45</v>
      </c>
      <c r="M242" s="38" t="s">
        <v>305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403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405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406</v>
      </c>
      <c r="B246" s="63" t="s">
        <v>407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306</v>
      </c>
      <c r="L246" s="37" t="s">
        <v>45</v>
      </c>
      <c r="M246" s="38" t="s">
        <v>305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408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306</v>
      </c>
      <c r="L247" s="37" t="s">
        <v>45</v>
      </c>
      <c r="M247" s="38" t="s">
        <v>305</v>
      </c>
      <c r="N247" s="38"/>
      <c r="O247" s="37">
        <v>90</v>
      </c>
      <c r="P247" s="786" t="s">
        <v>411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408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409</v>
      </c>
      <c r="B248" s="63" t="s">
        <v>412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306</v>
      </c>
      <c r="L248" s="37" t="s">
        <v>45</v>
      </c>
      <c r="M248" s="38" t="s">
        <v>305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408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413</v>
      </c>
      <c r="B249" s="63" t="s">
        <v>414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306</v>
      </c>
      <c r="L249" s="37" t="s">
        <v>45</v>
      </c>
      <c r="M249" s="38" t="s">
        <v>305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408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415</v>
      </c>
      <c r="B250" s="63" t="s">
        <v>416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306</v>
      </c>
      <c r="L250" s="37" t="s">
        <v>45</v>
      </c>
      <c r="M250" s="38" t="s">
        <v>305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408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417</v>
      </c>
      <c r="B251" s="63" t="s">
        <v>418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306</v>
      </c>
      <c r="L251" s="37" t="s">
        <v>45</v>
      </c>
      <c r="M251" s="38" t="s">
        <v>305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408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419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114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420</v>
      </c>
      <c r="B256" s="63" t="s">
        <v>421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422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423</v>
      </c>
      <c r="B257" s="63" t="s">
        <v>424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425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426</v>
      </c>
      <c r="B258" s="63" t="s">
        <v>427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428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429</v>
      </c>
      <c r="B259" s="63" t="s">
        <v>430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431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432</v>
      </c>
      <c r="B260" s="63" t="s">
        <v>433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434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435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114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436</v>
      </c>
      <c r="B265" s="63" t="s">
        <v>437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438</v>
      </c>
      <c r="B266" s="63" t="s">
        <v>439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440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441</v>
      </c>
      <c r="B267" s="63" t="s">
        <v>442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443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444</v>
      </c>
      <c r="B268" s="63" t="s">
        <v>445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9" t="s">
        <v>446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447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448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85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449</v>
      </c>
      <c r="B273" s="63" t="s">
        <v>450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451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452</v>
      </c>
      <c r="B274" s="63" t="s">
        <v>453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454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455</v>
      </c>
      <c r="B275" s="63" t="s">
        <v>456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125</v>
      </c>
      <c r="M275" s="38" t="s">
        <v>89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457</v>
      </c>
      <c r="AG275" s="78"/>
      <c r="AJ275" s="84" t="s">
        <v>126</v>
      </c>
      <c r="AK275" s="84">
        <v>33.6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458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78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459</v>
      </c>
      <c r="B280" s="63" t="s">
        <v>460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461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85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462</v>
      </c>
      <c r="B284" s="63" t="s">
        <v>463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464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465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114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469</v>
      </c>
      <c r="AB289" s="69" t="s">
        <v>45</v>
      </c>
      <c r="AC289" s="354" t="s">
        <v>468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470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114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471</v>
      </c>
      <c r="B294" s="63" t="s">
        <v>472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473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474</v>
      </c>
      <c r="B295" s="63" t="s">
        <v>475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477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476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474</v>
      </c>
      <c r="B296" s="63" t="s">
        <v>478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137</v>
      </c>
      <c r="M296" s="38" t="s">
        <v>89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479</v>
      </c>
      <c r="AG296" s="78"/>
      <c r="AJ296" s="84" t="s">
        <v>138</v>
      </c>
      <c r="AK296" s="84">
        <v>691.2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473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78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200</v>
      </c>
      <c r="Y304" s="55">
        <f t="shared" si="53"/>
        <v>201.60000000000002</v>
      </c>
      <c r="Z304" s="41">
        <f>IFERROR(IF(Y304=0,"",ROUNDUP(Y304/H304,0)*0.00902),"")</f>
        <v>0.43296000000000001</v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212.85714285714286</v>
      </c>
      <c r="BN304" s="78">
        <f t="shared" si="55"/>
        <v>214.56</v>
      </c>
      <c r="BO304" s="78">
        <f t="shared" si="56"/>
        <v>0.36075036075036077</v>
      </c>
      <c r="BP304" s="78">
        <f t="shared" si="57"/>
        <v>0.36363636363636365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47.61904761904762</v>
      </c>
      <c r="Y310" s="43">
        <f>IFERROR(Y303/H303,"0")+IFERROR(Y304/H304,"0")+IFERROR(Y305/H305,"0")+IFERROR(Y306/H306,"0")+IFERROR(Y307/H307,"0")+IFERROR(Y308/H308,"0")+IFERROR(Y309/H309,"0")</f>
        <v>48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0.43296000000000001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200</v>
      </c>
      <c r="Y311" s="43">
        <f>IFERROR(SUM(Y303:Y309),"0")</f>
        <v>201.60000000000002</v>
      </c>
      <c r="Z311" s="42"/>
      <c r="AA311" s="67"/>
      <c r="AB311" s="67"/>
      <c r="AC311" s="67"/>
    </row>
    <row r="312" spans="1:68" ht="14.25" customHeight="1" x14ac:dyDescent="0.25">
      <c r="A312" s="662" t="s">
        <v>85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2000</v>
      </c>
      <c r="Y313" s="55">
        <f>IFERROR(IF(X313="",0,CEILING((X313/$H313),1)*$H313),"")</f>
        <v>2004.6</v>
      </c>
      <c r="Z313" s="41">
        <f>IFERROR(IF(Y313=0,"",ROUNDUP(Y313/H313,0)*0.01898),"")</f>
        <v>4.8778600000000001</v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2131.5384615384614</v>
      </c>
      <c r="BN313" s="78">
        <f>IFERROR(Y313*I313/H313,"0")</f>
        <v>2136.4409999999998</v>
      </c>
      <c r="BO313" s="78">
        <f>IFERROR(1/J313*(X313/H313),"0")</f>
        <v>4.0064102564102564</v>
      </c>
      <c r="BP313" s="78">
        <f>IFERROR(1/J313*(Y313/H313),"0")</f>
        <v>4.015625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256.41025641025641</v>
      </c>
      <c r="Y318" s="43">
        <f>IFERROR(Y313/H313,"0")+IFERROR(Y314/H314,"0")+IFERROR(Y315/H315,"0")+IFERROR(Y316/H316,"0")+IFERROR(Y317/H317,"0")</f>
        <v>257</v>
      </c>
      <c r="Z318" s="43">
        <f>IFERROR(IF(Z313="",0,Z313),"0")+IFERROR(IF(Z314="",0,Z314),"0")+IFERROR(IF(Z315="",0,Z315),"0")+IFERROR(IF(Z316="",0,Z316),"0")+IFERROR(IF(Z317="",0,Z317),"0")</f>
        <v>4.8778600000000001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2000</v>
      </c>
      <c r="Y319" s="43">
        <f>IFERROR(SUM(Y313:Y317),"0")</f>
        <v>2004.6</v>
      </c>
      <c r="Z319" s="42"/>
      <c r="AA319" s="67"/>
      <c r="AB319" s="67"/>
      <c r="AC319" s="67"/>
    </row>
    <row r="320" spans="1:68" ht="14.25" customHeight="1" x14ac:dyDescent="0.25">
      <c r="A320" s="662" t="s">
        <v>185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200</v>
      </c>
      <c r="Y322" s="55">
        <f>IFERROR(IF(X322="",0,CEILING((X322/$H322),1)*$H322),"")</f>
        <v>202.79999999999998</v>
      </c>
      <c r="Z322" s="41">
        <f>IFERROR(IF(Y322=0,"",ROUNDUP(Y322/H322,0)*0.01898),"")</f>
        <v>0.49348000000000003</v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213.30769230769235</v>
      </c>
      <c r="BN322" s="78">
        <f>IFERROR(Y322*I322/H322,"0")</f>
        <v>216.29400000000001</v>
      </c>
      <c r="BO322" s="78">
        <f>IFERROR(1/J322*(X322/H322),"0")</f>
        <v>0.40064102564102566</v>
      </c>
      <c r="BP322" s="78">
        <f>IFERROR(1/J322*(Y322/H322),"0")</f>
        <v>0.40625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25.641025641025642</v>
      </c>
      <c r="Y324" s="43">
        <f>IFERROR(Y321/H321,"0")+IFERROR(Y322/H322,"0")+IFERROR(Y323/H323,"0")</f>
        <v>26</v>
      </c>
      <c r="Z324" s="43">
        <f>IFERROR(IF(Z321="",0,Z321),"0")+IFERROR(IF(Z322="",0,Z322),"0")+IFERROR(IF(Z323="",0,Z323),"0")</f>
        <v>0.49348000000000003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200</v>
      </c>
      <c r="Y325" s="43">
        <f>IFERROR(SUM(Y321:Y323),"0")</f>
        <v>202.79999999999998</v>
      </c>
      <c r="Z325" s="42"/>
      <c r="AA325" s="67"/>
      <c r="AB325" s="67"/>
      <c r="AC325" s="67"/>
    </row>
    <row r="326" spans="1:68" ht="14.25" customHeight="1" x14ac:dyDescent="0.25">
      <c r="A326" s="662" t="s">
        <v>106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63">
        <v>4607091388381</v>
      </c>
      <c r="E327" s="663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27" t="s">
        <v>533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63">
        <v>4680115886476</v>
      </c>
      <c r="E328" s="663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8" t="s">
        <v>537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9" t="s">
        <v>541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547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556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85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150</v>
      </c>
      <c r="Y342" s="55">
        <f>IFERROR(IF(X342="",0,CEILING((X342/$H342),1)*$H342),"")</f>
        <v>153.9</v>
      </c>
      <c r="Z342" s="41">
        <f>IFERROR(IF(Y342=0,"",ROUNDUP(Y342/H342,0)*0.01898),"")</f>
        <v>0.36062</v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159.61111111111111</v>
      </c>
      <c r="BN342" s="78">
        <f>IFERROR(Y342*I342/H342,"0")</f>
        <v>163.761</v>
      </c>
      <c r="BO342" s="78">
        <f>IFERROR(1/J342*(X342/H342),"0")</f>
        <v>0.28935185185185186</v>
      </c>
      <c r="BP342" s="78">
        <f>IFERROR(1/J342*(Y342/H342),"0")</f>
        <v>0.296875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35</v>
      </c>
      <c r="Y343" s="55">
        <f>IFERROR(IF(X343="",0,CEILING((X343/$H343),1)*$H343),"")</f>
        <v>35.700000000000003</v>
      </c>
      <c r="Z343" s="41">
        <f>IFERROR(IF(Y343=0,"",ROUNDUP(Y343/H343,0)*0.00651),"")</f>
        <v>0.11067</v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39.199999999999996</v>
      </c>
      <c r="BN343" s="78">
        <f>IFERROR(Y343*I343/H343,"0")</f>
        <v>39.984000000000002</v>
      </c>
      <c r="BO343" s="78">
        <f>IFERROR(1/J343*(X343/H343),"0")</f>
        <v>9.1575091575091569E-2</v>
      </c>
      <c r="BP343" s="78">
        <f>IFERROR(1/J343*(Y343/H343),"0")</f>
        <v>9.3406593406593408E-2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35</v>
      </c>
      <c r="Y344" s="55">
        <f>IFERROR(IF(X344="",0,CEILING((X344/$H344),1)*$H344),"")</f>
        <v>35.700000000000003</v>
      </c>
      <c r="Z344" s="41">
        <f>IFERROR(IF(Y344=0,"",ROUNDUP(Y344/H344,0)*0.00651),"")</f>
        <v>0.11067</v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38.999999999999993</v>
      </c>
      <c r="BN344" s="78">
        <f>IFERROR(Y344*I344/H344,"0")</f>
        <v>39.779999999999994</v>
      </c>
      <c r="BO344" s="78">
        <f>IFERROR(1/J344*(X344/H344),"0")</f>
        <v>9.1575091575091569E-2</v>
      </c>
      <c r="BP344" s="78">
        <f>IFERROR(1/J344*(Y344/H344),"0")</f>
        <v>9.3406593406593408E-2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51.851851851851848</v>
      </c>
      <c r="Y345" s="43">
        <f>IFERROR(Y342/H342,"0")+IFERROR(Y343/H343,"0")+IFERROR(Y344/H344,"0")</f>
        <v>53</v>
      </c>
      <c r="Z345" s="43">
        <f>IFERROR(IF(Z342="",0,Z342),"0")+IFERROR(IF(Z343="",0,Z343),"0")+IFERROR(IF(Z344="",0,Z344),"0")</f>
        <v>0.58196000000000003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220</v>
      </c>
      <c r="Y346" s="43">
        <f>IFERROR(SUM(Y342:Y344),"0")</f>
        <v>225.3</v>
      </c>
      <c r="Z346" s="42"/>
      <c r="AA346" s="67"/>
      <c r="AB346" s="67"/>
      <c r="AC346" s="67"/>
    </row>
    <row r="347" spans="1:68" ht="27.75" customHeight="1" x14ac:dyDescent="0.2">
      <c r="A347" s="660" t="s">
        <v>566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567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114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137</v>
      </c>
      <c r="M350" s="38" t="s">
        <v>83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1440</v>
      </c>
      <c r="Y350" s="55">
        <f t="shared" ref="Y350:Y356" si="58">IFERROR(IF(X350="",0,CEILING((X350/$H350),1)*$H350),"")</f>
        <v>1440</v>
      </c>
      <c r="Z350" s="41">
        <f>IFERROR(IF(Y350=0,"",ROUNDUP(Y350/H350,0)*0.02175),"")</f>
        <v>2.0880000000000001</v>
      </c>
      <c r="AA350" s="68" t="s">
        <v>45</v>
      </c>
      <c r="AB350" s="69" t="s">
        <v>45</v>
      </c>
      <c r="AC350" s="420" t="s">
        <v>570</v>
      </c>
      <c r="AG350" s="78"/>
      <c r="AJ350" s="84" t="s">
        <v>138</v>
      </c>
      <c r="AK350" s="84">
        <v>720</v>
      </c>
      <c r="BB350" s="421" t="s">
        <v>66</v>
      </c>
      <c r="BM350" s="78">
        <f t="shared" ref="BM350:BM356" si="59">IFERROR(X350*I350/H350,"0")</f>
        <v>1486.0800000000002</v>
      </c>
      <c r="BN350" s="78">
        <f t="shared" ref="BN350:BN356" si="60">IFERROR(Y350*I350/H350,"0")</f>
        <v>1486.0800000000002</v>
      </c>
      <c r="BO350" s="78">
        <f t="shared" ref="BO350:BO356" si="61">IFERROR(1/J350*(X350/H350),"0")</f>
        <v>2</v>
      </c>
      <c r="BP350" s="78">
        <f t="shared" ref="BP350:BP356" si="62">IFERROR(1/J350*(Y350/H350),"0")</f>
        <v>2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2160</v>
      </c>
      <c r="Y351" s="55">
        <f t="shared" si="58"/>
        <v>2160</v>
      </c>
      <c r="Z351" s="41">
        <f>IFERROR(IF(Y351=0,"",ROUNDUP(Y351/H351,0)*0.02175),"")</f>
        <v>3.1319999999999997</v>
      </c>
      <c r="AA351" s="68" t="s">
        <v>45</v>
      </c>
      <c r="AB351" s="69" t="s">
        <v>45</v>
      </c>
      <c r="AC351" s="422" t="s">
        <v>573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2229.1200000000003</v>
      </c>
      <c r="BN351" s="78">
        <f t="shared" si="60"/>
        <v>2229.1200000000003</v>
      </c>
      <c r="BO351" s="78">
        <f t="shared" si="61"/>
        <v>3</v>
      </c>
      <c r="BP351" s="78">
        <f t="shared" si="62"/>
        <v>3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83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138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4320</v>
      </c>
      <c r="Y353" s="55">
        <f t="shared" si="58"/>
        <v>4320</v>
      </c>
      <c r="Z353" s="41">
        <f>IFERROR(IF(Y353=0,"",ROUNDUP(Y353/H353,0)*0.02175),"")</f>
        <v>6.2639999999999993</v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4458.2400000000007</v>
      </c>
      <c r="BN353" s="78">
        <f t="shared" si="60"/>
        <v>4458.2400000000007</v>
      </c>
      <c r="BO353" s="78">
        <f t="shared" si="61"/>
        <v>6</v>
      </c>
      <c r="BP353" s="78">
        <f t="shared" si="62"/>
        <v>6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528</v>
      </c>
      <c r="Y357" s="43">
        <f>IFERROR(Y350/H350,"0")+IFERROR(Y351/H351,"0")+IFERROR(Y352/H352,"0")+IFERROR(Y353/H353,"0")+IFERROR(Y354/H354,"0")+IFERROR(Y355/H355,"0")+IFERROR(Y356/H356,"0")</f>
        <v>528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11.483999999999998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7920</v>
      </c>
      <c r="Y358" s="43">
        <f>IFERROR(SUM(Y350:Y356),"0")</f>
        <v>7920</v>
      </c>
      <c r="Z358" s="42"/>
      <c r="AA358" s="67"/>
      <c r="AB358" s="67"/>
      <c r="AC358" s="67"/>
    </row>
    <row r="359" spans="1:68" ht="14.25" customHeight="1" x14ac:dyDescent="0.25">
      <c r="A359" s="662" t="s">
        <v>150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137</v>
      </c>
      <c r="M360" s="38" t="s">
        <v>118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4320</v>
      </c>
      <c r="Y360" s="55">
        <f>IFERROR(IF(X360="",0,CEILING((X360/$H360),1)*$H360),"")</f>
        <v>4320</v>
      </c>
      <c r="Z360" s="41">
        <f>IFERROR(IF(Y360=0,"",ROUNDUP(Y360/H360,0)*0.02175),"")</f>
        <v>6.2639999999999993</v>
      </c>
      <c r="AA360" s="68" t="s">
        <v>45</v>
      </c>
      <c r="AB360" s="69" t="s">
        <v>45</v>
      </c>
      <c r="AC360" s="434" t="s">
        <v>589</v>
      </c>
      <c r="AG360" s="78"/>
      <c r="AJ360" s="84" t="s">
        <v>138</v>
      </c>
      <c r="AK360" s="84">
        <v>720</v>
      </c>
      <c r="BB360" s="435" t="s">
        <v>66</v>
      </c>
      <c r="BM360" s="78">
        <f>IFERROR(X360*I360/H360,"0")</f>
        <v>4458.2400000000007</v>
      </c>
      <c r="BN360" s="78">
        <f>IFERROR(Y360*I360/H360,"0")</f>
        <v>4458.2400000000007</v>
      </c>
      <c r="BO360" s="78">
        <f>IFERROR(1/J360*(X360/H360),"0")</f>
        <v>6</v>
      </c>
      <c r="BP360" s="78">
        <f>IFERROR(1/J360*(Y360/H360),"0")</f>
        <v>6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288</v>
      </c>
      <c r="Y362" s="43">
        <f>IFERROR(Y360/H360,"0")+IFERROR(Y361/H361,"0")</f>
        <v>288</v>
      </c>
      <c r="Z362" s="43">
        <f>IFERROR(IF(Z360="",0,Z360),"0")+IFERROR(IF(Z361="",0,Z361),"0")</f>
        <v>6.2639999999999993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4320</v>
      </c>
      <c r="Y363" s="43">
        <f>IFERROR(SUM(Y360:Y361),"0")</f>
        <v>4320</v>
      </c>
      <c r="Z363" s="42"/>
      <c r="AA363" s="67"/>
      <c r="AB363" s="67"/>
      <c r="AC363" s="67"/>
    </row>
    <row r="364" spans="1:68" ht="14.25" customHeight="1" x14ac:dyDescent="0.25">
      <c r="A364" s="662" t="s">
        <v>85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1152</v>
      </c>
      <c r="Y365" s="55">
        <f>IFERROR(IF(X365="",0,CEILING((X365/$H365),1)*$H365),"")</f>
        <v>1152</v>
      </c>
      <c r="Z365" s="41">
        <f>IFERROR(IF(Y365=0,"",ROUNDUP(Y365/H365,0)*0.01898),"")</f>
        <v>2.42944</v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1219.2</v>
      </c>
      <c r="BN365" s="78">
        <f>IFERROR(Y365*I365/H365,"0")</f>
        <v>1219.2</v>
      </c>
      <c r="BO365" s="78">
        <f>IFERROR(1/J365*(X365/H365),"0")</f>
        <v>2</v>
      </c>
      <c r="BP365" s="78">
        <f>IFERROR(1/J365*(Y365/H365),"0")</f>
        <v>2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128</v>
      </c>
      <c r="Y367" s="43">
        <f>IFERROR(Y365/H365,"0")+IFERROR(Y366/H366,"0")</f>
        <v>128</v>
      </c>
      <c r="Z367" s="43">
        <f>IFERROR(IF(Z365="",0,Z365),"0")+IFERROR(IF(Z366="",0,Z366),"0")</f>
        <v>2.42944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1152</v>
      </c>
      <c r="Y368" s="43">
        <f>IFERROR(SUM(Y365:Y366),"0")</f>
        <v>1152</v>
      </c>
      <c r="Z368" s="42"/>
      <c r="AA368" s="67"/>
      <c r="AB368" s="67"/>
      <c r="AC368" s="67"/>
    </row>
    <row r="369" spans="1:68" ht="14.25" customHeight="1" x14ac:dyDescent="0.25">
      <c r="A369" s="662" t="s">
        <v>185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601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114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78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85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185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623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624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78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85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656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150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78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674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78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678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78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682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682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114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63">
        <v>4680115885226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692</v>
      </c>
      <c r="B443" s="63" t="s">
        <v>693</v>
      </c>
      <c r="C443" s="36">
        <v>4301012145</v>
      </c>
      <c r="D443" s="663">
        <v>4607091383522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81" t="s">
        <v>694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695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696</v>
      </c>
      <c r="B444" s="63" t="s">
        <v>697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698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118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701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702</v>
      </c>
      <c r="B446" s="63" t="s">
        <v>703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89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704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705</v>
      </c>
      <c r="B447" s="63" t="s">
        <v>706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89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707</v>
      </c>
      <c r="B448" s="63" t="s">
        <v>708</v>
      </c>
      <c r="C448" s="36">
        <v>4301011778</v>
      </c>
      <c r="D448" s="663">
        <v>4680115880603</v>
      </c>
      <c r="E448" s="663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707</v>
      </c>
      <c r="B449" s="63" t="s">
        <v>709</v>
      </c>
      <c r="C449" s="36">
        <v>4301012035</v>
      </c>
      <c r="D449" s="663">
        <v>4680115880603</v>
      </c>
      <c r="E449" s="6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8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685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710</v>
      </c>
      <c r="B450" s="63" t="s">
        <v>711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60</v>
      </c>
      <c r="P450" s="888" t="s">
        <v>712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695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713</v>
      </c>
      <c r="B451" s="63" t="s">
        <v>714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688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118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701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717</v>
      </c>
      <c r="B453" s="63" t="s">
        <v>718</v>
      </c>
      <c r="C453" s="36">
        <v>4301011784</v>
      </c>
      <c r="D453" s="663">
        <v>4607091389982</v>
      </c>
      <c r="E453" s="663"/>
      <c r="F453" s="62">
        <v>0.6</v>
      </c>
      <c r="G453" s="37">
        <v>6</v>
      </c>
      <c r="H453" s="62">
        <v>3.6</v>
      </c>
      <c r="I453" s="62">
        <v>3.81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60</v>
      </c>
      <c r="P453" s="89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6" t="s">
        <v>701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717</v>
      </c>
      <c r="B454" s="63" t="s">
        <v>719</v>
      </c>
      <c r="C454" s="36">
        <v>4301012034</v>
      </c>
      <c r="D454" s="663">
        <v>4607091389982</v>
      </c>
      <c r="E454" s="663"/>
      <c r="F454" s="62">
        <v>0.6</v>
      </c>
      <c r="G454" s="37">
        <v>8</v>
      </c>
      <c r="H454" s="62">
        <v>4.8</v>
      </c>
      <c r="I454" s="62">
        <v>6.96</v>
      </c>
      <c r="J454" s="37">
        <v>120</v>
      </c>
      <c r="K454" s="37" t="s">
        <v>122</v>
      </c>
      <c r="L454" s="37" t="s">
        <v>45</v>
      </c>
      <c r="M454" s="38" t="s">
        <v>118</v>
      </c>
      <c r="N454" s="38"/>
      <c r="O454" s="37">
        <v>60</v>
      </c>
      <c r="P454" s="8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IFERROR(IF(Y454=0,"",ROUNDUP(Y454/H454,0)*0.00937),"")</f>
        <v/>
      </c>
      <c r="AA454" s="68" t="s">
        <v>45</v>
      </c>
      <c r="AB454" s="69" t="s">
        <v>45</v>
      </c>
      <c r="AC454" s="528" t="s">
        <v>701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150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720</v>
      </c>
      <c r="B458" s="63" t="s">
        <v>721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89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722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723</v>
      </c>
      <c r="B459" s="63" t="s">
        <v>724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90</v>
      </c>
      <c r="L459" s="37" t="s">
        <v>45</v>
      </c>
      <c r="M459" s="38" t="s">
        <v>89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722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725</v>
      </c>
      <c r="B460" s="63" t="s">
        <v>726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722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78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727</v>
      </c>
      <c r="B464" s="63" t="s">
        <v>728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118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729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119</v>
      </c>
      <c r="L465" s="37" t="s">
        <v>45</v>
      </c>
      <c r="M465" s="38" t="s">
        <v>83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732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119</v>
      </c>
      <c r="L466" s="37" t="s">
        <v>45</v>
      </c>
      <c r="M466" s="38" t="s">
        <v>83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736</v>
      </c>
      <c r="B467" s="63" t="s">
        <v>737</v>
      </c>
      <c r="C467" s="36">
        <v>4301031351</v>
      </c>
      <c r="D467" s="663">
        <v>4680115882072</v>
      </c>
      <c r="E467" s="663"/>
      <c r="F467" s="62">
        <v>0.6</v>
      </c>
      <c r="G467" s="37">
        <v>6</v>
      </c>
      <c r="H467" s="62">
        <v>3.6</v>
      </c>
      <c r="I467" s="62">
        <v>3.81</v>
      </c>
      <c r="J467" s="37">
        <v>132</v>
      </c>
      <c r="K467" s="37" t="s">
        <v>122</v>
      </c>
      <c r="L467" s="37" t="s">
        <v>45</v>
      </c>
      <c r="M467" s="38" t="s">
        <v>118</v>
      </c>
      <c r="N467" s="38"/>
      <c r="O467" s="37">
        <v>70</v>
      </c>
      <c r="P467" s="89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729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736</v>
      </c>
      <c r="B468" s="63" t="s">
        <v>738</v>
      </c>
      <c r="C468" s="36">
        <v>4301031419</v>
      </c>
      <c r="D468" s="663">
        <v>4680115882072</v>
      </c>
      <c r="E468" s="663"/>
      <c r="F468" s="62">
        <v>0.6</v>
      </c>
      <c r="G468" s="37">
        <v>8</v>
      </c>
      <c r="H468" s="62">
        <v>4.8</v>
      </c>
      <c r="I468" s="62">
        <v>6.93</v>
      </c>
      <c r="J468" s="37">
        <v>132</v>
      </c>
      <c r="K468" s="37" t="s">
        <v>122</v>
      </c>
      <c r="L468" s="37" t="s">
        <v>45</v>
      </c>
      <c r="M468" s="38" t="s">
        <v>118</v>
      </c>
      <c r="N468" s="38"/>
      <c r="O468" s="37">
        <v>70</v>
      </c>
      <c r="P468" s="9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729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739</v>
      </c>
      <c r="B469" s="63" t="s">
        <v>740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122</v>
      </c>
      <c r="L469" s="37" t="s">
        <v>45</v>
      </c>
      <c r="M469" s="38" t="s">
        <v>83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732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741</v>
      </c>
      <c r="B470" s="63" t="s">
        <v>742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122</v>
      </c>
      <c r="L470" s="37" t="s">
        <v>45</v>
      </c>
      <c r="M470" s="38" t="s">
        <v>83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735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85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743</v>
      </c>
      <c r="B474" s="63" t="s">
        <v>744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745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746</v>
      </c>
      <c r="B475" s="63" t="s">
        <v>747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748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90</v>
      </c>
      <c r="L476" s="37" t="s">
        <v>45</v>
      </c>
      <c r="M476" s="38" t="s">
        <v>89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751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752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752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114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753</v>
      </c>
      <c r="B482" s="63" t="s">
        <v>754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89</v>
      </c>
      <c r="N482" s="38"/>
      <c r="O482" s="37">
        <v>55</v>
      </c>
      <c r="P482" s="906" t="s">
        <v>755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756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757</v>
      </c>
      <c r="B483" s="63" t="s">
        <v>758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907" t="s">
        <v>759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760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761</v>
      </c>
      <c r="B484" s="63" t="s">
        <v>762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119</v>
      </c>
      <c r="L484" s="37" t="s">
        <v>45</v>
      </c>
      <c r="M484" s="38" t="s">
        <v>118</v>
      </c>
      <c r="N484" s="38"/>
      <c r="O484" s="37">
        <v>50</v>
      </c>
      <c r="P484" s="908" t="s">
        <v>763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764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765</v>
      </c>
      <c r="B485" s="63" t="s">
        <v>766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122</v>
      </c>
      <c r="L485" s="37" t="s">
        <v>45</v>
      </c>
      <c r="M485" s="38" t="s">
        <v>89</v>
      </c>
      <c r="N485" s="38"/>
      <c r="O485" s="37">
        <v>55</v>
      </c>
      <c r="P485" s="909" t="s">
        <v>767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756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150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768</v>
      </c>
      <c r="B489" s="63" t="s">
        <v>769</v>
      </c>
      <c r="C489" s="36">
        <v>4301020269</v>
      </c>
      <c r="D489" s="663">
        <v>4640242180519</v>
      </c>
      <c r="E489" s="663"/>
      <c r="F489" s="62">
        <v>1.35</v>
      </c>
      <c r="G489" s="37">
        <v>8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89</v>
      </c>
      <c r="N489" s="38"/>
      <c r="O489" s="37">
        <v>50</v>
      </c>
      <c r="P489" s="910" t="s">
        <v>770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768</v>
      </c>
      <c r="B490" s="63" t="s">
        <v>772</v>
      </c>
      <c r="C490" s="36">
        <v>4301020400</v>
      </c>
      <c r="D490" s="663">
        <v>4640242180519</v>
      </c>
      <c r="E490" s="663"/>
      <c r="F490" s="62">
        <v>1.5</v>
      </c>
      <c r="G490" s="37">
        <v>8</v>
      </c>
      <c r="H490" s="62">
        <v>12</v>
      </c>
      <c r="I490" s="62">
        <v>12.435</v>
      </c>
      <c r="J490" s="37">
        <v>64</v>
      </c>
      <c r="K490" s="37" t="s">
        <v>119</v>
      </c>
      <c r="L490" s="37" t="s">
        <v>45</v>
      </c>
      <c r="M490" s="38" t="s">
        <v>118</v>
      </c>
      <c r="N490" s="38"/>
      <c r="O490" s="37">
        <v>50</v>
      </c>
      <c r="P490" s="911" t="s">
        <v>773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774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775</v>
      </c>
      <c r="B491" s="63" t="s">
        <v>776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119</v>
      </c>
      <c r="L491" s="37" t="s">
        <v>45</v>
      </c>
      <c r="M491" s="38" t="s">
        <v>118</v>
      </c>
      <c r="N491" s="38"/>
      <c r="O491" s="37">
        <v>50</v>
      </c>
      <c r="P491" s="912" t="s">
        <v>777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771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778</v>
      </c>
      <c r="B492" s="63" t="s">
        <v>779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122</v>
      </c>
      <c r="L492" s="37" t="s">
        <v>45</v>
      </c>
      <c r="M492" s="38" t="s">
        <v>118</v>
      </c>
      <c r="N492" s="38"/>
      <c r="O492" s="37">
        <v>50</v>
      </c>
      <c r="P492" s="913" t="s">
        <v>780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781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78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782</v>
      </c>
      <c r="B496" s="63" t="s">
        <v>783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122</v>
      </c>
      <c r="L496" s="37" t="s">
        <v>45</v>
      </c>
      <c r="M496" s="38" t="s">
        <v>83</v>
      </c>
      <c r="N496" s="38"/>
      <c r="O496" s="37">
        <v>40</v>
      </c>
      <c r="P496" s="914" t="s">
        <v>784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785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786</v>
      </c>
      <c r="B497" s="63" t="s">
        <v>787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122</v>
      </c>
      <c r="L497" s="37" t="s">
        <v>45</v>
      </c>
      <c r="M497" s="38" t="s">
        <v>83</v>
      </c>
      <c r="N497" s="38"/>
      <c r="O497" s="37">
        <v>40</v>
      </c>
      <c r="P497" s="915" t="s">
        <v>788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2000</v>
      </c>
      <c r="Y497" s="55">
        <f>IFERROR(IF(X497="",0,CEILING((X497/$H497),1)*$H497),"")</f>
        <v>2003.4</v>
      </c>
      <c r="Z497" s="41">
        <f>IFERROR(IF(Y497=0,"",ROUNDUP(Y497/H497,0)*0.00902),"")</f>
        <v>4.3025400000000005</v>
      </c>
      <c r="AA497" s="68" t="s">
        <v>45</v>
      </c>
      <c r="AB497" s="69" t="s">
        <v>45</v>
      </c>
      <c r="AC497" s="574" t="s">
        <v>789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2128.5714285714284</v>
      </c>
      <c r="BN497" s="78">
        <f>IFERROR(Y497*I497/H497,"0")</f>
        <v>2132.19</v>
      </c>
      <c r="BO497" s="78">
        <f>IFERROR(1/J497*(X497/H497),"0")</f>
        <v>3.6075036075036073</v>
      </c>
      <c r="BP497" s="78">
        <f>IFERROR(1/J497*(Y497/H497),"0")</f>
        <v>3.6136363636363638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476.19047619047615</v>
      </c>
      <c r="Y498" s="43">
        <f>IFERROR(Y496/H496,"0")+IFERROR(Y497/H497,"0")</f>
        <v>477</v>
      </c>
      <c r="Z498" s="43">
        <f>IFERROR(IF(Z496="",0,Z496),"0")+IFERROR(IF(Z497="",0,Z497),"0")</f>
        <v>4.3025400000000005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2000</v>
      </c>
      <c r="Y499" s="43">
        <f>IFERROR(SUM(Y496:Y497),"0")</f>
        <v>2003.4</v>
      </c>
      <c r="Z499" s="42"/>
      <c r="AA499" s="67"/>
      <c r="AB499" s="67"/>
      <c r="AC499" s="67"/>
    </row>
    <row r="500" spans="1:68" ht="14.25" customHeight="1" x14ac:dyDescent="0.25">
      <c r="A500" s="662" t="s">
        <v>85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790</v>
      </c>
      <c r="B501" s="63" t="s">
        <v>791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119</v>
      </c>
      <c r="L501" s="37" t="s">
        <v>45</v>
      </c>
      <c r="M501" s="38" t="s">
        <v>105</v>
      </c>
      <c r="N501" s="38"/>
      <c r="O501" s="37">
        <v>45</v>
      </c>
      <c r="P501" s="916" t="s">
        <v>792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793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794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119</v>
      </c>
      <c r="L502" s="37" t="s">
        <v>45</v>
      </c>
      <c r="M502" s="38" t="s">
        <v>89</v>
      </c>
      <c r="N502" s="38"/>
      <c r="O502" s="37">
        <v>45</v>
      </c>
      <c r="P502" s="917" t="s">
        <v>792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793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796</v>
      </c>
      <c r="B503" s="63" t="s">
        <v>797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90</v>
      </c>
      <c r="L503" s="37" t="s">
        <v>45</v>
      </c>
      <c r="M503" s="38" t="s">
        <v>105</v>
      </c>
      <c r="N503" s="38"/>
      <c r="O503" s="37">
        <v>45</v>
      </c>
      <c r="P503" s="918" t="s">
        <v>798</v>
      </c>
      <c r="Q503" s="665"/>
      <c r="R503" s="665"/>
      <c r="S503" s="665"/>
      <c r="T503" s="666"/>
      <c r="U503" s="39" t="s">
        <v>795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793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185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799</v>
      </c>
      <c r="B507" s="63" t="s">
        <v>800</v>
      </c>
      <c r="C507" s="36">
        <v>4301060485</v>
      </c>
      <c r="D507" s="663">
        <v>4640242180120</v>
      </c>
      <c r="E507" s="663"/>
      <c r="F507" s="62">
        <v>1.3</v>
      </c>
      <c r="G507" s="37">
        <v>6</v>
      </c>
      <c r="H507" s="62">
        <v>7.8</v>
      </c>
      <c r="I507" s="62">
        <v>8.2349999999999994</v>
      </c>
      <c r="J507" s="37">
        <v>64</v>
      </c>
      <c r="K507" s="37" t="s">
        <v>119</v>
      </c>
      <c r="L507" s="37" t="s">
        <v>45</v>
      </c>
      <c r="M507" s="38" t="s">
        <v>89</v>
      </c>
      <c r="N507" s="38"/>
      <c r="O507" s="37">
        <v>40</v>
      </c>
      <c r="P507" s="919" t="s">
        <v>801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802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799</v>
      </c>
      <c r="B508" s="63" t="s">
        <v>803</v>
      </c>
      <c r="C508" s="36">
        <v>4301060496</v>
      </c>
      <c r="D508" s="663">
        <v>4640242180120</v>
      </c>
      <c r="E508" s="663"/>
      <c r="F508" s="62">
        <v>1.5</v>
      </c>
      <c r="G508" s="37">
        <v>6</v>
      </c>
      <c r="H508" s="62">
        <v>9</v>
      </c>
      <c r="I508" s="62">
        <v>9.4350000000000005</v>
      </c>
      <c r="J508" s="37">
        <v>64</v>
      </c>
      <c r="K508" s="37" t="s">
        <v>119</v>
      </c>
      <c r="L508" s="37" t="s">
        <v>45</v>
      </c>
      <c r="M508" s="38" t="s">
        <v>105</v>
      </c>
      <c r="N508" s="38"/>
      <c r="O508" s="37">
        <v>40</v>
      </c>
      <c r="P508" s="920" t="s">
        <v>804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802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805</v>
      </c>
      <c r="B509" s="63" t="s">
        <v>806</v>
      </c>
      <c r="C509" s="36">
        <v>4301060486</v>
      </c>
      <c r="D509" s="663">
        <v>4640242180137</v>
      </c>
      <c r="E509" s="663"/>
      <c r="F509" s="62">
        <v>1.3</v>
      </c>
      <c r="G509" s="37">
        <v>6</v>
      </c>
      <c r="H509" s="62">
        <v>7.8</v>
      </c>
      <c r="I509" s="62">
        <v>8.2349999999999994</v>
      </c>
      <c r="J509" s="37">
        <v>64</v>
      </c>
      <c r="K509" s="37" t="s">
        <v>119</v>
      </c>
      <c r="L509" s="37" t="s">
        <v>45</v>
      </c>
      <c r="M509" s="38" t="s">
        <v>89</v>
      </c>
      <c r="N509" s="38"/>
      <c r="O509" s="37">
        <v>40</v>
      </c>
      <c r="P509" s="921" t="s">
        <v>807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808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805</v>
      </c>
      <c r="B510" s="63" t="s">
        <v>809</v>
      </c>
      <c r="C510" s="36">
        <v>4301060498</v>
      </c>
      <c r="D510" s="663">
        <v>4640242180137</v>
      </c>
      <c r="E510" s="663"/>
      <c r="F510" s="62">
        <v>1.5</v>
      </c>
      <c r="G510" s="37">
        <v>6</v>
      </c>
      <c r="H510" s="62">
        <v>9</v>
      </c>
      <c r="I510" s="62">
        <v>9.4350000000000005</v>
      </c>
      <c r="J510" s="37">
        <v>64</v>
      </c>
      <c r="K510" s="37" t="s">
        <v>119</v>
      </c>
      <c r="L510" s="37" t="s">
        <v>45</v>
      </c>
      <c r="M510" s="38" t="s">
        <v>105</v>
      </c>
      <c r="N510" s="38"/>
      <c r="O510" s="37">
        <v>40</v>
      </c>
      <c r="P510" s="922" t="s">
        <v>810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808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811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150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812</v>
      </c>
      <c r="B515" s="63" t="s">
        <v>813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119</v>
      </c>
      <c r="L515" s="37" t="s">
        <v>45</v>
      </c>
      <c r="M515" s="38" t="s">
        <v>118</v>
      </c>
      <c r="N515" s="38"/>
      <c r="O515" s="37">
        <v>50</v>
      </c>
      <c r="P515" s="923" t="s">
        <v>814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815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18012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18029.7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18774.96583638584</v>
      </c>
      <c r="Y519" s="43">
        <f>IFERROR(SUM(BN22:BN515),"0")</f>
        <v>18793.890000000003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28</v>
      </c>
      <c r="Y520" s="44">
        <f>ROUNDUP(SUM(BP22:BP515),0)</f>
        <v>28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19474.96583638584</v>
      </c>
      <c r="Y521" s="43">
        <f>GrossWeightTotalR+PalletQtyTotalR*25</f>
        <v>19493.890000000003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1801.7126577126578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1805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30.866239999999998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77</v>
      </c>
      <c r="C525" s="924" t="s">
        <v>112</v>
      </c>
      <c r="D525" s="924" t="s">
        <v>112</v>
      </c>
      <c r="E525" s="924" t="s">
        <v>112</v>
      </c>
      <c r="F525" s="924" t="s">
        <v>112</v>
      </c>
      <c r="G525" s="924" t="s">
        <v>112</v>
      </c>
      <c r="H525" s="924" t="s">
        <v>112</v>
      </c>
      <c r="I525" s="924" t="s">
        <v>274</v>
      </c>
      <c r="J525" s="924" t="s">
        <v>274</v>
      </c>
      <c r="K525" s="924" t="s">
        <v>274</v>
      </c>
      <c r="L525" s="924" t="s">
        <v>274</v>
      </c>
      <c r="M525" s="924" t="s">
        <v>274</v>
      </c>
      <c r="N525" s="929"/>
      <c r="O525" s="924" t="s">
        <v>274</v>
      </c>
      <c r="P525" s="924" t="s">
        <v>274</v>
      </c>
      <c r="Q525" s="924" t="s">
        <v>274</v>
      </c>
      <c r="R525" s="924" t="s">
        <v>274</v>
      </c>
      <c r="S525" s="924" t="s">
        <v>274</v>
      </c>
      <c r="T525" s="924" t="s">
        <v>566</v>
      </c>
      <c r="U525" s="924" t="s">
        <v>566</v>
      </c>
      <c r="V525" s="924" t="s">
        <v>623</v>
      </c>
      <c r="W525" s="924" t="s">
        <v>623</v>
      </c>
      <c r="X525" s="924" t="s">
        <v>623</v>
      </c>
      <c r="Y525" s="924" t="s">
        <v>623</v>
      </c>
      <c r="Z525" s="85" t="s">
        <v>682</v>
      </c>
      <c r="AA525" s="924" t="s">
        <v>752</v>
      </c>
      <c r="AB525" s="924" t="s">
        <v>752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77</v>
      </c>
      <c r="C526" s="924" t="s">
        <v>113</v>
      </c>
      <c r="D526" s="924" t="s">
        <v>130</v>
      </c>
      <c r="E526" s="924" t="s">
        <v>192</v>
      </c>
      <c r="F526" s="924" t="s">
        <v>215</v>
      </c>
      <c r="G526" s="924" t="s">
        <v>250</v>
      </c>
      <c r="H526" s="924" t="s">
        <v>112</v>
      </c>
      <c r="I526" s="924" t="s">
        <v>275</v>
      </c>
      <c r="J526" s="924" t="s">
        <v>315</v>
      </c>
      <c r="K526" s="924" t="s">
        <v>376</v>
      </c>
      <c r="L526" s="924" t="s">
        <v>419</v>
      </c>
      <c r="M526" s="924" t="s">
        <v>435</v>
      </c>
      <c r="N526" s="1"/>
      <c r="O526" s="924" t="s">
        <v>448</v>
      </c>
      <c r="P526" s="924" t="s">
        <v>458</v>
      </c>
      <c r="Q526" s="924" t="s">
        <v>465</v>
      </c>
      <c r="R526" s="924" t="s">
        <v>470</v>
      </c>
      <c r="S526" s="924" t="s">
        <v>556</v>
      </c>
      <c r="T526" s="924" t="s">
        <v>567</v>
      </c>
      <c r="U526" s="924" t="s">
        <v>601</v>
      </c>
      <c r="V526" s="924" t="s">
        <v>624</v>
      </c>
      <c r="W526" s="924" t="s">
        <v>656</v>
      </c>
      <c r="X526" s="924" t="s">
        <v>674</v>
      </c>
      <c r="Y526" s="924" t="s">
        <v>678</v>
      </c>
      <c r="Z526" s="924" t="s">
        <v>682</v>
      </c>
      <c r="AA526" s="924" t="s">
        <v>752</v>
      </c>
      <c r="AB526" s="924" t="s">
        <v>811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2409</v>
      </c>
      <c r="S528" s="52">
        <f>IFERROR(Y342*1,"0")+IFERROR(Y343*1,"0")+IFERROR(Y344*1,"0")</f>
        <v>225.3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13392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2003.4</v>
      </c>
      <c r="AB528" s="52">
        <f>IFERROR(Y515*1,"0")</f>
        <v>0</v>
      </c>
      <c r="AC528" s="60"/>
      <c r="AF528" s="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275 X106 X91" xr:uid="{00000000-0002-0000-0000-000011000000}">
      <formula1>IF(AK43&gt;0,OR(X43=0,AND(IF(X43-AK43&gt;=0,TRUE,FALSE),X43&gt;0,IF(X43/(H43*K43)=ROUND(X43/(H43*K43),0),TRUE,FALSE))),FALSE)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60 X350:X352 X296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9"/>
    </row>
    <row r="3" spans="2:8" x14ac:dyDescent="0.2">
      <c r="B3" s="53" t="s">
        <v>817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819</v>
      </c>
      <c r="D6" s="53" t="s">
        <v>820</v>
      </c>
      <c r="E6" s="53" t="s">
        <v>45</v>
      </c>
    </row>
    <row r="8" spans="2:8" x14ac:dyDescent="0.2">
      <c r="B8" s="53" t="s">
        <v>76</v>
      </c>
      <c r="C8" s="53" t="s">
        <v>819</v>
      </c>
      <c r="D8" s="53" t="s">
        <v>45</v>
      </c>
      <c r="E8" s="53" t="s">
        <v>45</v>
      </c>
    </row>
    <row r="10" spans="2:8" x14ac:dyDescent="0.2">
      <c r="B10" s="53" t="s">
        <v>821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822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823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824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825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826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830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831</v>
      </c>
      <c r="C20" s="53" t="s">
        <v>45</v>
      </c>
      <c r="D20" s="53" t="s">
        <v>45</v>
      </c>
      <c r="E20" s="53" t="s">
        <v>45</v>
      </c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1054</vt:i4>
      </vt:variant>
    </vt:vector>
  </HeadingPairs>
  <TitlesOfParts>
    <vt:vector size="10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2025-06-27T06:43:58Z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