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7570F0-BA5D-4648-BD4A-AD1A996F55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4" i="1" s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Z132" i="1" s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Y44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9" i="1"/>
  <c r="A9" i="1"/>
  <c r="A10" i="1" s="1"/>
  <c r="D7" i="1"/>
  <c r="Q6" i="1"/>
  <c r="P2" i="1"/>
  <c r="BP200" i="1" l="1"/>
  <c r="BN200" i="1"/>
  <c r="BP210" i="1"/>
  <c r="BN210" i="1"/>
  <c r="Z210" i="1"/>
  <c r="BP237" i="1"/>
  <c r="BN237" i="1"/>
  <c r="Z237" i="1"/>
  <c r="BP249" i="1"/>
  <c r="BN249" i="1"/>
  <c r="Z249" i="1"/>
  <c r="BP275" i="1"/>
  <c r="BN275" i="1"/>
  <c r="Z275" i="1"/>
  <c r="BP316" i="1"/>
  <c r="BN316" i="1"/>
  <c r="Z316" i="1"/>
  <c r="BP342" i="1"/>
  <c r="BN342" i="1"/>
  <c r="Z342" i="1"/>
  <c r="BP387" i="1"/>
  <c r="BN387" i="1"/>
  <c r="Z387" i="1"/>
  <c r="Y393" i="1"/>
  <c r="Y392" i="1"/>
  <c r="BP391" i="1"/>
  <c r="BN391" i="1"/>
  <c r="Z391" i="1"/>
  <c r="Z392" i="1" s="1"/>
  <c r="BP397" i="1"/>
  <c r="BN397" i="1"/>
  <c r="Z397" i="1"/>
  <c r="BP424" i="1"/>
  <c r="BN424" i="1"/>
  <c r="Z424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Z27" i="1"/>
  <c r="BN27" i="1"/>
  <c r="Z43" i="1"/>
  <c r="BN43" i="1"/>
  <c r="Z56" i="1"/>
  <c r="BN56" i="1"/>
  <c r="Z70" i="1"/>
  <c r="BN70" i="1"/>
  <c r="Y80" i="1"/>
  <c r="Z84" i="1"/>
  <c r="BN84" i="1"/>
  <c r="Z89" i="1"/>
  <c r="BN89" i="1"/>
  <c r="Z98" i="1"/>
  <c r="BN98" i="1"/>
  <c r="Z113" i="1"/>
  <c r="BN113" i="1"/>
  <c r="Z165" i="1"/>
  <c r="BN165" i="1"/>
  <c r="Z177" i="1"/>
  <c r="BN177" i="1"/>
  <c r="Z200" i="1"/>
  <c r="BP220" i="1"/>
  <c r="BN220" i="1"/>
  <c r="Z220" i="1"/>
  <c r="BP242" i="1"/>
  <c r="BN242" i="1"/>
  <c r="Z242" i="1"/>
  <c r="BP260" i="1"/>
  <c r="BN260" i="1"/>
  <c r="Z260" i="1"/>
  <c r="BP304" i="1"/>
  <c r="BN304" i="1"/>
  <c r="Z304" i="1"/>
  <c r="BP331" i="1"/>
  <c r="BN331" i="1"/>
  <c r="Z331" i="1"/>
  <c r="BP356" i="1"/>
  <c r="BN356" i="1"/>
  <c r="Z35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K528" i="1"/>
  <c r="J9" i="1"/>
  <c r="X520" i="1"/>
  <c r="Z29" i="1"/>
  <c r="BN29" i="1"/>
  <c r="Z35" i="1"/>
  <c r="Z36" i="1" s="1"/>
  <c r="BN35" i="1"/>
  <c r="BP35" i="1"/>
  <c r="Y36" i="1"/>
  <c r="Z41" i="1"/>
  <c r="BN41" i="1"/>
  <c r="BP41" i="1"/>
  <c r="Z54" i="1"/>
  <c r="BN54" i="1"/>
  <c r="Z62" i="1"/>
  <c r="BN62" i="1"/>
  <c r="Z68" i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BP132" i="1"/>
  <c r="BN132" i="1"/>
  <c r="BP153" i="1"/>
  <c r="BN153" i="1"/>
  <c r="Z153" i="1"/>
  <c r="BP171" i="1"/>
  <c r="BN171" i="1"/>
  <c r="Z171" i="1"/>
  <c r="Y206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47" i="1"/>
  <c r="BN247" i="1"/>
  <c r="Z247" i="1"/>
  <c r="BP258" i="1"/>
  <c r="BN258" i="1"/>
  <c r="Z258" i="1"/>
  <c r="BP273" i="1"/>
  <c r="BN273" i="1"/>
  <c r="Z273" i="1"/>
  <c r="BP298" i="1"/>
  <c r="BN298" i="1"/>
  <c r="Z298" i="1"/>
  <c r="BP314" i="1"/>
  <c r="BN314" i="1"/>
  <c r="Z314" i="1"/>
  <c r="Y333" i="1"/>
  <c r="BP327" i="1"/>
  <c r="BN327" i="1"/>
  <c r="Z327" i="1"/>
  <c r="Y332" i="1"/>
  <c r="BP329" i="1"/>
  <c r="BN329" i="1"/>
  <c r="Z329" i="1"/>
  <c r="BP167" i="1"/>
  <c r="BN167" i="1"/>
  <c r="Z167" i="1"/>
  <c r="BP188" i="1"/>
  <c r="BN188" i="1"/>
  <c r="Z188" i="1"/>
  <c r="BP202" i="1"/>
  <c r="BN202" i="1"/>
  <c r="Z202" i="1"/>
  <c r="BP212" i="1"/>
  <c r="BN212" i="1"/>
  <c r="Z212" i="1"/>
  <c r="BP227" i="1"/>
  <c r="BN227" i="1"/>
  <c r="Z227" i="1"/>
  <c r="Y253" i="1"/>
  <c r="BP246" i="1"/>
  <c r="BN246" i="1"/>
  <c r="Z246" i="1"/>
  <c r="BP251" i="1"/>
  <c r="BN251" i="1"/>
  <c r="Z251" i="1"/>
  <c r="BP265" i="1"/>
  <c r="BN265" i="1"/>
  <c r="Z265" i="1"/>
  <c r="P528" i="1"/>
  <c r="Y281" i="1"/>
  <c r="BP280" i="1"/>
  <c r="BN280" i="1"/>
  <c r="Z280" i="1"/>
  <c r="Z281" i="1" s="1"/>
  <c r="Y286" i="1"/>
  <c r="Y285" i="1"/>
  <c r="BP284" i="1"/>
  <c r="BN284" i="1"/>
  <c r="Z284" i="1"/>
  <c r="Z285" i="1" s="1"/>
  <c r="Q528" i="1"/>
  <c r="Y290" i="1"/>
  <c r="BP289" i="1"/>
  <c r="BN289" i="1"/>
  <c r="Z289" i="1"/>
  <c r="Z290" i="1" s="1"/>
  <c r="BP294" i="1"/>
  <c r="BN294" i="1"/>
  <c r="Z294" i="1"/>
  <c r="BP306" i="1"/>
  <c r="BN306" i="1"/>
  <c r="Z306" i="1"/>
  <c r="BP322" i="1"/>
  <c r="BN322" i="1"/>
  <c r="Z322" i="1"/>
  <c r="BP344" i="1"/>
  <c r="BN344" i="1"/>
  <c r="Z344" i="1"/>
  <c r="BP350" i="1"/>
  <c r="BN350" i="1"/>
  <c r="Z350" i="1"/>
  <c r="Y362" i="1"/>
  <c r="BP360" i="1"/>
  <c r="BN360" i="1"/>
  <c r="Z360" i="1"/>
  <c r="BP399" i="1"/>
  <c r="BN399" i="1"/>
  <c r="Z399" i="1"/>
  <c r="BP411" i="1"/>
  <c r="BN411" i="1"/>
  <c r="Z411" i="1"/>
  <c r="X528" i="1"/>
  <c r="Y430" i="1"/>
  <c r="BP429" i="1"/>
  <c r="BN429" i="1"/>
  <c r="Z429" i="1"/>
  <c r="Z430" i="1" s="1"/>
  <c r="Y436" i="1"/>
  <c r="Y528" i="1"/>
  <c r="Y435" i="1"/>
  <c r="BP434" i="1"/>
  <c r="BN434" i="1"/>
  <c r="Z434" i="1"/>
  <c r="Z435" i="1" s="1"/>
  <c r="BP440" i="1"/>
  <c r="BN440" i="1"/>
  <c r="Z440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194" i="1"/>
  <c r="Y222" i="1"/>
  <c r="Y262" i="1"/>
  <c r="BP328" i="1"/>
  <c r="BN328" i="1"/>
  <c r="Z328" i="1"/>
  <c r="BP337" i="1"/>
  <c r="BN337" i="1"/>
  <c r="Z337" i="1"/>
  <c r="BP354" i="1"/>
  <c r="BN354" i="1"/>
  <c r="Z354" i="1"/>
  <c r="BP377" i="1"/>
  <c r="BN377" i="1"/>
  <c r="Z377" i="1"/>
  <c r="BP403" i="1"/>
  <c r="BN403" i="1"/>
  <c r="Z403" i="1"/>
  <c r="BP422" i="1"/>
  <c r="BN422" i="1"/>
  <c r="Z422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S528" i="1"/>
  <c r="Y345" i="1"/>
  <c r="W528" i="1"/>
  <c r="F10" i="1"/>
  <c r="B52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Z9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X519" i="1"/>
  <c r="X521" i="1" s="1"/>
  <c r="X522" i="1"/>
  <c r="BP28" i="1"/>
  <c r="BN28" i="1"/>
  <c r="Z28" i="1"/>
  <c r="Y32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Y189" i="1"/>
  <c r="BP193" i="1"/>
  <c r="BN193" i="1"/>
  <c r="Z193" i="1"/>
  <c r="Z194" i="1" s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Z269" i="1" s="1"/>
  <c r="BN266" i="1"/>
  <c r="Y270" i="1"/>
  <c r="O528" i="1"/>
  <c r="Z274" i="1"/>
  <c r="BN274" i="1"/>
  <c r="Y277" i="1"/>
  <c r="Y282" i="1"/>
  <c r="Y291" i="1"/>
  <c r="R528" i="1"/>
  <c r="Y300" i="1"/>
  <c r="Z295" i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252" i="1" l="1"/>
  <c r="Z498" i="1"/>
  <c r="Z477" i="1"/>
  <c r="Z345" i="1"/>
  <c r="Z276" i="1"/>
  <c r="Z243" i="1"/>
  <c r="Z179" i="1"/>
  <c r="Z115" i="1"/>
  <c r="Z85" i="1"/>
  <c r="Z80" i="1"/>
  <c r="Z44" i="1"/>
  <c r="Z511" i="1"/>
  <c r="Z455" i="1"/>
  <c r="Z300" i="1"/>
  <c r="Z261" i="1"/>
  <c r="Z217" i="1"/>
  <c r="Z379" i="1"/>
  <c r="Z155" i="1"/>
  <c r="Z109" i="1"/>
  <c r="Z310" i="1"/>
  <c r="Z205" i="1"/>
  <c r="Z407" i="1"/>
  <c r="Z357" i="1"/>
  <c r="Z101" i="1"/>
  <c r="Z58" i="1"/>
  <c r="Z486" i="1"/>
  <c r="Z493" i="1"/>
  <c r="Z173" i="1"/>
  <c r="Z123" i="1"/>
  <c r="Z32" i="1"/>
  <c r="Y518" i="1"/>
  <c r="Y519" i="1"/>
  <c r="Y522" i="1"/>
  <c r="Z471" i="1"/>
  <c r="Z504" i="1"/>
  <c r="Z425" i="1"/>
  <c r="Z233" i="1"/>
  <c r="Z324" i="1"/>
  <c r="Z318" i="1"/>
  <c r="Z65" i="1"/>
  <c r="Z523" i="1" s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<sst xmlns="http://schemas.openxmlformats.org/spreadsheetml/2006/main" count="2343" uniqueCount="847">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</sst>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45837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Воскресенье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5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78</v>
      </c>
      <c r="Y95" s="584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82.99777777777777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0.15046296296296297</v>
      </c>
      <c r="BP95" s="64">
        <f t="shared" ref="BP95:BP100" si="20">IFERROR(1/J95*(Y95/H95),"0")</f>
        <v>0.15625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9.6296296296296298</v>
      </c>
      <c r="Y101" s="585">
        <f>IFERROR(Y95/H95,"0")+IFERROR(Y96/H96,"0")+IFERROR(Y97/H97,"0")+IFERROR(Y98/H98,"0")+IFERROR(Y99/H99,"0")+IFERROR(Y100/H100,"0")</f>
        <v>10</v>
      </c>
      <c r="Z101" s="585">
        <f>IFERROR(IF(Z95="",0,Z95),"0")+IFERROR(IF(Z96="",0,Z96),"0")+IFERROR(IF(Z97="",0,Z97),"0")+IFERROR(IF(Z98="",0,Z98),"0")+IFERROR(IF(Z99="",0,Z99),"0")+IFERROR(IF(Z100="",0,Z100),"0")</f>
        <v>0.1898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78</v>
      </c>
      <c r="Y102" s="585">
        <f>IFERROR(SUM(Y95:Y100),"0")</f>
        <v>81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89</v>
      </c>
      <c r="Y118" s="584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94.63666666666667</v>
      </c>
      <c r="BN118" s="64">
        <f>IFERROR(Y118*I118/H118,"0")</f>
        <v>94.742999999999995</v>
      </c>
      <c r="BO118" s="64">
        <f>IFERROR(1/J118*(X118/H118),"0")</f>
        <v>0.17168209876543211</v>
      </c>
      <c r="BP118" s="64">
        <f>IFERROR(1/J118*(Y118/H118),"0")</f>
        <v>0.171875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10.987654320987655</v>
      </c>
      <c r="Y123" s="585">
        <f>IFERROR(Y118/H118,"0")+IFERROR(Y119/H119,"0")+IFERROR(Y120/H120,"0")+IFERROR(Y121/H121,"0")+IFERROR(Y122/H122,"0")</f>
        <v>11</v>
      </c>
      <c r="Z123" s="585">
        <f>IFERROR(IF(Z118="",0,Z118),"0")+IFERROR(IF(Z119="",0,Z119),"0")+IFERROR(IF(Z120="",0,Z120),"0")+IFERROR(IF(Z121="",0,Z121),"0")+IFERROR(IF(Z122="",0,Z122),"0")</f>
        <v>0.20877999999999999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89</v>
      </c>
      <c r="Y124" s="585">
        <f>IFERROR(SUM(Y118:Y122),"0")</f>
        <v>89.1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45</v>
      </c>
      <c r="Y213" s="584">
        <f t="shared" si="31"/>
        <v>45.6</v>
      </c>
      <c r="Z213" s="36">
        <f t="shared" si="36"/>
        <v>0.12369000000000001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49.725000000000001</v>
      </c>
      <c r="BN213" s="64">
        <f t="shared" si="33"/>
        <v>50.388000000000005</v>
      </c>
      <c r="BO213" s="64">
        <f t="shared" si="34"/>
        <v>0.10302197802197803</v>
      </c>
      <c r="BP213" s="64">
        <f t="shared" si="35"/>
        <v>0.1043956043956044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45</v>
      </c>
      <c r="Y214" s="584">
        <f t="shared" si="31"/>
        <v>45.6</v>
      </c>
      <c r="Z214" s="36">
        <f t="shared" si="36"/>
        <v>0.12369000000000001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49.725000000000001</v>
      </c>
      <c r="BN214" s="64">
        <f t="shared" si="33"/>
        <v>50.388000000000005</v>
      </c>
      <c r="BO214" s="64">
        <f t="shared" si="34"/>
        <v>0.10302197802197803</v>
      </c>
      <c r="BP214" s="64">
        <f t="shared" si="35"/>
        <v>0.1043956043956044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37.5</v>
      </c>
      <c r="Y217" s="585">
        <f>IFERROR(Y208/H208,"0")+IFERROR(Y209/H209,"0")+IFERROR(Y210/H210,"0")+IFERROR(Y211/H211,"0")+IFERROR(Y212/H212,"0")+IFERROR(Y213/H213,"0")+IFERROR(Y214/H214,"0")+IFERROR(Y215/H215,"0")+IFERROR(Y216/H216,"0")</f>
        <v>38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0.24738000000000002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90</v>
      </c>
      <c r="Y218" s="585">
        <f>IFERROR(SUM(Y208:Y216),"0")</f>
        <v>91.2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17</v>
      </c>
      <c r="Y274" s="584">
        <f>IFERROR(IF(X274="",0,CEILING((X274/$H274),1)*$H274),"")</f>
        <v>19.2</v>
      </c>
      <c r="Z274" s="36">
        <f>IFERROR(IF(Y274=0,"",ROUNDUP(Y274/H274,0)*0.00651),"")</f>
        <v>5.2080000000000001E-2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18.785000000000004</v>
      </c>
      <c r="BN274" s="64">
        <f>IFERROR(Y274*I274/H274,"0")</f>
        <v>21.216000000000001</v>
      </c>
      <c r="BO274" s="64">
        <f>IFERROR(1/J274*(X274/H274),"0")</f>
        <v>3.8919413919413927E-2</v>
      </c>
      <c r="BP274" s="64">
        <f>IFERROR(1/J274*(Y274/H274),"0")</f>
        <v>4.3956043956043959E-2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30</v>
      </c>
      <c r="Y275" s="584">
        <f>IFERROR(IF(X275="",0,CEILING((X275/$H275),1)*$H275),"")</f>
        <v>31.2</v>
      </c>
      <c r="Z275" s="36">
        <f>IFERROR(IF(Y275=0,"",ROUNDUP(Y275/H275,0)*0.00651),"")</f>
        <v>8.4629999999999997E-2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32.250000000000007</v>
      </c>
      <c r="BN275" s="64">
        <f>IFERROR(Y275*I275/H275,"0")</f>
        <v>33.54</v>
      </c>
      <c r="BO275" s="64">
        <f>IFERROR(1/J275*(X275/H275),"0")</f>
        <v>6.8681318681318687E-2</v>
      </c>
      <c r="BP275" s="64">
        <f>IFERROR(1/J275*(Y275/H275),"0")</f>
        <v>7.1428571428571438E-2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19.583333333333336</v>
      </c>
      <c r="Y276" s="585">
        <f>IFERROR(Y273/H273,"0")+IFERROR(Y274/H274,"0")+IFERROR(Y275/H275,"0")</f>
        <v>21</v>
      </c>
      <c r="Z276" s="585">
        <f>IFERROR(IF(Z273="",0,Z273),"0")+IFERROR(IF(Z274="",0,Z274),"0")+IFERROR(IF(Z275="",0,Z275),"0")</f>
        <v>0.13671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47</v>
      </c>
      <c r="Y277" s="585">
        <f>IFERROR(SUM(Y273:Y275),"0")</f>
        <v>50.4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71</v>
      </c>
      <c r="Y322" s="584">
        <f>IFERROR(IF(X322="",0,CEILING((X322/$H322),1)*$H322),"")</f>
        <v>78</v>
      </c>
      <c r="Z322" s="36">
        <f>IFERROR(IF(Y322=0,"",ROUNDUP(Y322/H322,0)*0.01898),"")</f>
        <v>0.1898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75.724230769230786</v>
      </c>
      <c r="BN322" s="64">
        <f>IFERROR(Y322*I322/H322,"0")</f>
        <v>83.190000000000012</v>
      </c>
      <c r="BO322" s="64">
        <f>IFERROR(1/J322*(X322/H322),"0")</f>
        <v>0.1422275641025641</v>
      </c>
      <c r="BP322" s="64">
        <f>IFERROR(1/J322*(Y322/H322),"0")</f>
        <v>0.15625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9.1025641025641022</v>
      </c>
      <c r="Y324" s="585">
        <f>IFERROR(Y321/H321,"0")+IFERROR(Y322/H322,"0")+IFERROR(Y323/H323,"0")</f>
        <v>10</v>
      </c>
      <c r="Z324" s="585">
        <f>IFERROR(IF(Z321="",0,Z321),"0")+IFERROR(IF(Z322="",0,Z322),"0")+IFERROR(IF(Z323="",0,Z323),"0")</f>
        <v>0.1898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71</v>
      </c>
      <c r="Y325" s="585">
        <f>IFERROR(SUM(Y321:Y323),"0")</f>
        <v>78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99</v>
      </c>
      <c r="Y350" s="584">
        <f t="shared" ref="Y350:Y356" si="58">IFERROR(IF(X350="",0,CEILING((X350/$H350),1)*$H350),"")</f>
        <v>105</v>
      </c>
      <c r="Z350" s="36">
        <f>IFERROR(IF(Y350=0,"",ROUNDUP(Y350/H350,0)*0.02175),"")</f>
        <v>0.15225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102.16799999999999</v>
      </c>
      <c r="BN350" s="64">
        <f t="shared" ref="BN350:BN356" si="60">IFERROR(Y350*I350/H350,"0")</f>
        <v>108.36</v>
      </c>
      <c r="BO350" s="64">
        <f t="shared" ref="BO350:BO356" si="61">IFERROR(1/J350*(X350/H350),"0")</f>
        <v>0.13749999999999998</v>
      </c>
      <c r="BP350" s="64">
        <f t="shared" ref="BP350:BP356" si="62">IFERROR(1/J350*(Y350/H350),"0")</f>
        <v>0.14583333333333331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55</v>
      </c>
      <c r="Y353" s="584">
        <f t="shared" si="58"/>
        <v>60</v>
      </c>
      <c r="Z353" s="36">
        <f>IFERROR(IF(Y353=0,"",ROUNDUP(Y353/H353,0)*0.02175),"")</f>
        <v>8.6999999999999994E-2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56.76</v>
      </c>
      <c r="BN353" s="64">
        <f t="shared" si="60"/>
        <v>61.92</v>
      </c>
      <c r="BO353" s="64">
        <f t="shared" si="61"/>
        <v>7.6388888888888881E-2</v>
      </c>
      <c r="BP353" s="64">
        <f t="shared" si="62"/>
        <v>8.3333333333333329E-2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10.266666666666666</v>
      </c>
      <c r="Y357" s="585">
        <f>IFERROR(Y350/H350,"0")+IFERROR(Y351/H351,"0")+IFERROR(Y352/H352,"0")+IFERROR(Y353/H353,"0")+IFERROR(Y354/H354,"0")+IFERROR(Y355/H355,"0")+IFERROR(Y356/H356,"0")</f>
        <v>11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0.23924999999999999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154</v>
      </c>
      <c r="Y358" s="585">
        <f>IFERROR(SUM(Y350:Y356),"0")</f>
        <v>165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84</v>
      </c>
      <c r="Y360" s="584">
        <f>IFERROR(IF(X360="",0,CEILING((X360/$H360),1)*$H360),"")</f>
        <v>90</v>
      </c>
      <c r="Z360" s="36">
        <f>IFERROR(IF(Y360=0,"",ROUNDUP(Y360/H360,0)*0.02175),"")</f>
        <v>0.1305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86.688000000000002</v>
      </c>
      <c r="BN360" s="64">
        <f>IFERROR(Y360*I360/H360,"0")</f>
        <v>92.88000000000001</v>
      </c>
      <c r="BO360" s="64">
        <f>IFERROR(1/J360*(X360/H360),"0")</f>
        <v>0.11666666666666665</v>
      </c>
      <c r="BP360" s="64">
        <f>IFERROR(1/J360*(Y360/H360),"0")</f>
        <v>0.125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5.6</v>
      </c>
      <c r="Y362" s="585">
        <f>IFERROR(Y360/H360,"0")+IFERROR(Y361/H361,"0")</f>
        <v>6</v>
      </c>
      <c r="Z362" s="585">
        <f>IFERROR(IF(Z360="",0,Z360),"0")+IFERROR(IF(Z361="",0,Z361),"0")</f>
        <v>0.1305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84</v>
      </c>
      <c r="Y363" s="585">
        <f>IFERROR(SUM(Y360:Y361),"0")</f>
        <v>90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169</v>
      </c>
      <c r="Y445" s="584">
        <f t="shared" si="69"/>
        <v>174.24</v>
      </c>
      <c r="Z445" s="36">
        <f t="shared" si="70"/>
        <v>0.39468000000000003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180.52272727272725</v>
      </c>
      <c r="BN445" s="64">
        <f t="shared" si="72"/>
        <v>186.12</v>
      </c>
      <c r="BO445" s="64">
        <f t="shared" si="73"/>
        <v>0.30776515151515155</v>
      </c>
      <c r="BP445" s="64">
        <f t="shared" si="74"/>
        <v>0.31730769230769235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32.007575757575758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33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0.39468000000000003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169</v>
      </c>
      <c r="Y456" s="585">
        <f>IFERROR(SUM(Y440:Y454),"0")</f>
        <v>174.24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91</v>
      </c>
      <c r="Y458" s="584">
        <f>IFERROR(IF(X458="",0,CEILING((X458/$H458),1)*$H458),"")</f>
        <v>95.04</v>
      </c>
      <c r="Z458" s="36">
        <f>IFERROR(IF(Y458=0,"",ROUNDUP(Y458/H458,0)*0.01196),"")</f>
        <v>0.21528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97.204545454545453</v>
      </c>
      <c r="BN458" s="64">
        <f>IFERROR(Y458*I458/H458,"0")</f>
        <v>101.52000000000001</v>
      </c>
      <c r="BO458" s="64">
        <f>IFERROR(1/J458*(X458/H458),"0")</f>
        <v>0.16571969696969696</v>
      </c>
      <c r="BP458" s="64">
        <f>IFERROR(1/J458*(Y458/H458),"0")</f>
        <v>0.17307692307692307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17.234848484848484</v>
      </c>
      <c r="Y461" s="585">
        <f>IFERROR(Y458/H458,"0")+IFERROR(Y459/H459,"0")+IFERROR(Y460/H460,"0")</f>
        <v>18</v>
      </c>
      <c r="Z461" s="585">
        <f>IFERROR(IF(Z458="",0,Z458),"0")+IFERROR(IF(Z459="",0,Z459),"0")+IFERROR(IF(Z460="",0,Z460),"0")</f>
        <v>0.21528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91</v>
      </c>
      <c r="Y462" s="585">
        <f>IFERROR(SUM(Y458:Y460),"0")</f>
        <v>95.04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53</v>
      </c>
      <c r="Y464" s="584">
        <f t="shared" ref="Y464:Y470" si="75">IFERROR(IF(X464="",0,CEILING((X464/$H464),1)*$H464),"")</f>
        <v>58.080000000000005</v>
      </c>
      <c r="Z464" s="36">
        <f>IFERROR(IF(Y464=0,"",ROUNDUP(Y464/H464,0)*0.01196),"")</f>
        <v>0.13156000000000001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56.613636363636353</v>
      </c>
      <c r="BN464" s="64">
        <f t="shared" ref="BN464:BN470" si="77">IFERROR(Y464*I464/H464,"0")</f>
        <v>62.040000000000006</v>
      </c>
      <c r="BO464" s="64">
        <f t="shared" ref="BO464:BO470" si="78">IFERROR(1/J464*(X464/H464),"0")</f>
        <v>9.6518065268065265E-2</v>
      </c>
      <c r="BP464" s="64">
        <f t="shared" ref="BP464:BP470" si="79">IFERROR(1/J464*(Y464/H464),"0")</f>
        <v>0.10576923076923078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71</v>
      </c>
      <c r="Y466" s="584">
        <f t="shared" si="75"/>
        <v>73.92</v>
      </c>
      <c r="Z466" s="36">
        <f>IFERROR(IF(Y466=0,"",ROUNDUP(Y466/H466,0)*0.01196),"")</f>
        <v>0.16744000000000001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75.840909090909093</v>
      </c>
      <c r="BN466" s="64">
        <f t="shared" si="77"/>
        <v>78.959999999999994</v>
      </c>
      <c r="BO466" s="64">
        <f t="shared" si="78"/>
        <v>0.12929778554778554</v>
      </c>
      <c r="BP466" s="64">
        <f t="shared" si="79"/>
        <v>0.13461538461538464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31.060606060606059</v>
      </c>
      <c r="Y471" s="585">
        <f>IFERROR(Y464/H464,"0")+IFERROR(Y465/H465,"0")+IFERROR(Y466/H466,"0")+IFERROR(Y467/H467,"0")+IFERROR(Y468/H468,"0")+IFERROR(Y469/H469,"0")+IFERROR(Y470/H470,"0")</f>
        <v>33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0.39468000000000003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164</v>
      </c>
      <c r="Y472" s="585">
        <f>IFERROR(SUM(Y464:Y470),"0")</f>
        <v>174.24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1037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1088.22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1102.3687661227661</v>
      </c>
      <c r="Y519" s="585">
        <f>IFERROR(SUM(BN22:BN515),"0")</f>
        <v>1156.5749999999998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2</v>
      </c>
      <c r="Y520" s="38">
        <f>ROUNDUP(SUM(BP22:BP515),0)</f>
        <v>2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1152.3687661227661</v>
      </c>
      <c r="Y521" s="585">
        <f>GrossWeightTotalR+PalletQtyTotalR*25</f>
        <v>1206.5749999999998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182.97287835621171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2.3468599999999999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81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89.1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50.4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255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443.52000000000004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7,00"/>
        <filter val="1 102,37"/>
        <filter val="1 152,37"/>
        <filter val="10,27"/>
        <filter val="10,99"/>
        <filter val="154,00"/>
        <filter val="164,00"/>
        <filter val="169,00"/>
        <filter val="17,00"/>
        <filter val="17,23"/>
        <filter val="182,97"/>
        <filter val="19,58"/>
        <filter val="2"/>
        <filter val="30,00"/>
        <filter val="31,06"/>
        <filter val="32,01"/>
        <filter val="37,50"/>
        <filter val="40,00"/>
        <filter val="45,00"/>
        <filter val="47,00"/>
        <filter val="5,60"/>
        <filter val="53,00"/>
        <filter val="55,00"/>
        <filter val="71,00"/>
        <filter val="78,00"/>
        <filter val="84,00"/>
        <filter val="89,00"/>
        <filter val="9,10"/>
        <filter val="9,63"/>
        <filter val="90,00"/>
        <filter val="91,00"/>
        <filter val="99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