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1E2E81-444E-4E37-9616-189F0F8B2F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4" i="1" s="1"/>
  <c r="X239" i="1"/>
  <c r="X238" i="1"/>
  <c r="BO237" i="1"/>
  <c r="BM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520" i="1" s="1"/>
  <c r="BM22" i="1"/>
  <c r="Y22" i="1"/>
  <c r="H10" i="1"/>
  <c r="A9" i="1"/>
  <c r="A10" i="1" s="1"/>
  <c r="D7" i="1"/>
  <c r="Q6" i="1"/>
  <c r="P2" i="1"/>
  <c r="BP210" i="1" l="1"/>
  <c r="BN210" i="1"/>
  <c r="Z210" i="1"/>
  <c r="BP237" i="1"/>
  <c r="BN237" i="1"/>
  <c r="Z237" i="1"/>
  <c r="BP249" i="1"/>
  <c r="BN249" i="1"/>
  <c r="Z249" i="1"/>
  <c r="BP275" i="1"/>
  <c r="BN275" i="1"/>
  <c r="Z275" i="1"/>
  <c r="BP316" i="1"/>
  <c r="BN316" i="1"/>
  <c r="Z316" i="1"/>
  <c r="BP342" i="1"/>
  <c r="BN342" i="1"/>
  <c r="Z342" i="1"/>
  <c r="BP387" i="1"/>
  <c r="BN387" i="1"/>
  <c r="Z387" i="1"/>
  <c r="Y393" i="1"/>
  <c r="Y392" i="1"/>
  <c r="BP391" i="1"/>
  <c r="BN391" i="1"/>
  <c r="Z391" i="1"/>
  <c r="Z392" i="1" s="1"/>
  <c r="BP397" i="1"/>
  <c r="BN397" i="1"/>
  <c r="Z397" i="1"/>
  <c r="BP424" i="1"/>
  <c r="BN424" i="1"/>
  <c r="Z424" i="1"/>
  <c r="BP453" i="1"/>
  <c r="BN453" i="1"/>
  <c r="Z453" i="1"/>
  <c r="Y499" i="1"/>
  <c r="Y498" i="1"/>
  <c r="BP496" i="1"/>
  <c r="BN496" i="1"/>
  <c r="Z496" i="1"/>
  <c r="BP508" i="1"/>
  <c r="BN508" i="1"/>
  <c r="Z508" i="1"/>
  <c r="BP510" i="1"/>
  <c r="BN510" i="1"/>
  <c r="Z510" i="1"/>
  <c r="Z29" i="1"/>
  <c r="BN29" i="1"/>
  <c r="Y44" i="1"/>
  <c r="Z54" i="1"/>
  <c r="BN54" i="1"/>
  <c r="Z68" i="1"/>
  <c r="BN68" i="1"/>
  <c r="Z78" i="1"/>
  <c r="BN78" i="1"/>
  <c r="Z100" i="1"/>
  <c r="BN100" i="1"/>
  <c r="Z119" i="1"/>
  <c r="BN119" i="1"/>
  <c r="Z138" i="1"/>
  <c r="BN138" i="1"/>
  <c r="Z142" i="1"/>
  <c r="BN142" i="1"/>
  <c r="Z169" i="1"/>
  <c r="BN169" i="1"/>
  <c r="Z192" i="1"/>
  <c r="BN192" i="1"/>
  <c r="BP200" i="1"/>
  <c r="BN200" i="1"/>
  <c r="Z200" i="1"/>
  <c r="BP220" i="1"/>
  <c r="BN220" i="1"/>
  <c r="Z220" i="1"/>
  <c r="BP242" i="1"/>
  <c r="BN242" i="1"/>
  <c r="Z242" i="1"/>
  <c r="BP260" i="1"/>
  <c r="BN260" i="1"/>
  <c r="Z260" i="1"/>
  <c r="BP304" i="1"/>
  <c r="BN304" i="1"/>
  <c r="Z304" i="1"/>
  <c r="BP331" i="1"/>
  <c r="BN331" i="1"/>
  <c r="Z331" i="1"/>
  <c r="BP356" i="1"/>
  <c r="BN356" i="1"/>
  <c r="Z356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BP132" i="1"/>
  <c r="BN132" i="1"/>
  <c r="BP153" i="1"/>
  <c r="BN153" i="1"/>
  <c r="Z153" i="1"/>
  <c r="BP171" i="1"/>
  <c r="BN171" i="1"/>
  <c r="Z171" i="1"/>
  <c r="BP198" i="1"/>
  <c r="BN198" i="1"/>
  <c r="Z198" i="1"/>
  <c r="Y218" i="1"/>
  <c r="BP208" i="1"/>
  <c r="BN208" i="1"/>
  <c r="Z208" i="1"/>
  <c r="BP216" i="1"/>
  <c r="BN216" i="1"/>
  <c r="Z216" i="1"/>
  <c r="BP231" i="1"/>
  <c r="BN231" i="1"/>
  <c r="Z231" i="1"/>
  <c r="BP247" i="1"/>
  <c r="BN247" i="1"/>
  <c r="Z247" i="1"/>
  <c r="BP258" i="1"/>
  <c r="BN258" i="1"/>
  <c r="Z258" i="1"/>
  <c r="BP273" i="1"/>
  <c r="BN273" i="1"/>
  <c r="Z273" i="1"/>
  <c r="BP298" i="1"/>
  <c r="BN298" i="1"/>
  <c r="Z298" i="1"/>
  <c r="BP314" i="1"/>
  <c r="BN314" i="1"/>
  <c r="Z314" i="1"/>
  <c r="Y333" i="1"/>
  <c r="BP327" i="1"/>
  <c r="BN327" i="1"/>
  <c r="Z327" i="1"/>
  <c r="Y332" i="1"/>
  <c r="BP329" i="1"/>
  <c r="BN329" i="1"/>
  <c r="Z329" i="1"/>
  <c r="Z27" i="1"/>
  <c r="BN27" i="1"/>
  <c r="Z31" i="1"/>
  <c r="BN31" i="1"/>
  <c r="Z43" i="1"/>
  <c r="BN43" i="1"/>
  <c r="Z47" i="1"/>
  <c r="Z48" i="1" s="1"/>
  <c r="BN47" i="1"/>
  <c r="BP47" i="1"/>
  <c r="Y48" i="1"/>
  <c r="Z52" i="1"/>
  <c r="BN52" i="1"/>
  <c r="Z56" i="1"/>
  <c r="BN56" i="1"/>
  <c r="Z64" i="1"/>
  <c r="BN64" i="1"/>
  <c r="Z70" i="1"/>
  <c r="BN70" i="1"/>
  <c r="Y80" i="1"/>
  <c r="Z76" i="1"/>
  <c r="BN76" i="1"/>
  <c r="Z84" i="1"/>
  <c r="BN84" i="1"/>
  <c r="Z89" i="1"/>
  <c r="Z92" i="1" s="1"/>
  <c r="BN89" i="1"/>
  <c r="Z98" i="1"/>
  <c r="BN98" i="1"/>
  <c r="Z105" i="1"/>
  <c r="BN105" i="1"/>
  <c r="Z113" i="1"/>
  <c r="BN113" i="1"/>
  <c r="Z121" i="1"/>
  <c r="BN121" i="1"/>
  <c r="Z132" i="1"/>
  <c r="BP167" i="1"/>
  <c r="BN167" i="1"/>
  <c r="Z167" i="1"/>
  <c r="BP188" i="1"/>
  <c r="BN188" i="1"/>
  <c r="Z188" i="1"/>
  <c r="BP202" i="1"/>
  <c r="BN202" i="1"/>
  <c r="Z202" i="1"/>
  <c r="BP212" i="1"/>
  <c r="BN212" i="1"/>
  <c r="Z212" i="1"/>
  <c r="K528" i="1"/>
  <c r="BP227" i="1"/>
  <c r="BN227" i="1"/>
  <c r="Z227" i="1"/>
  <c r="Y253" i="1"/>
  <c r="BP246" i="1"/>
  <c r="BN246" i="1"/>
  <c r="Z246" i="1"/>
  <c r="BP251" i="1"/>
  <c r="BN251" i="1"/>
  <c r="Z251" i="1"/>
  <c r="BP265" i="1"/>
  <c r="BN265" i="1"/>
  <c r="Z265" i="1"/>
  <c r="P528" i="1"/>
  <c r="Y281" i="1"/>
  <c r="BP280" i="1"/>
  <c r="BN280" i="1"/>
  <c r="Z280" i="1"/>
  <c r="Z281" i="1" s="1"/>
  <c r="Y286" i="1"/>
  <c r="Y285" i="1"/>
  <c r="BP284" i="1"/>
  <c r="BN284" i="1"/>
  <c r="Z284" i="1"/>
  <c r="Z285" i="1" s="1"/>
  <c r="Q528" i="1"/>
  <c r="Y290" i="1"/>
  <c r="BP289" i="1"/>
  <c r="BN289" i="1"/>
  <c r="Z289" i="1"/>
  <c r="Z290" i="1" s="1"/>
  <c r="BP294" i="1"/>
  <c r="BN294" i="1"/>
  <c r="Z294" i="1"/>
  <c r="BP306" i="1"/>
  <c r="BN306" i="1"/>
  <c r="Z306" i="1"/>
  <c r="BP322" i="1"/>
  <c r="BN322" i="1"/>
  <c r="Z322" i="1"/>
  <c r="BP344" i="1"/>
  <c r="BN344" i="1"/>
  <c r="Z344" i="1"/>
  <c r="BP350" i="1"/>
  <c r="BN350" i="1"/>
  <c r="Z350" i="1"/>
  <c r="Y362" i="1"/>
  <c r="BP360" i="1"/>
  <c r="BN360" i="1"/>
  <c r="Z360" i="1"/>
  <c r="BP399" i="1"/>
  <c r="BN399" i="1"/>
  <c r="Z399" i="1"/>
  <c r="BP411" i="1"/>
  <c r="BN411" i="1"/>
  <c r="Z411" i="1"/>
  <c r="X528" i="1"/>
  <c r="Y430" i="1"/>
  <c r="BP429" i="1"/>
  <c r="BN429" i="1"/>
  <c r="Z429" i="1"/>
  <c r="Z430" i="1" s="1"/>
  <c r="Y436" i="1"/>
  <c r="Y528" i="1"/>
  <c r="Y435" i="1"/>
  <c r="BP434" i="1"/>
  <c r="BN434" i="1"/>
  <c r="Z434" i="1"/>
  <c r="Z435" i="1" s="1"/>
  <c r="BP440" i="1"/>
  <c r="BN440" i="1"/>
  <c r="Z440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Y194" i="1"/>
  <c r="Y222" i="1"/>
  <c r="Y262" i="1"/>
  <c r="BP328" i="1"/>
  <c r="BN328" i="1"/>
  <c r="Z328" i="1"/>
  <c r="BP337" i="1"/>
  <c r="BN337" i="1"/>
  <c r="Z337" i="1"/>
  <c r="BP354" i="1"/>
  <c r="BN354" i="1"/>
  <c r="Z354" i="1"/>
  <c r="BP377" i="1"/>
  <c r="BN377" i="1"/>
  <c r="Z377" i="1"/>
  <c r="BP403" i="1"/>
  <c r="BN403" i="1"/>
  <c r="Z403" i="1"/>
  <c r="BP422" i="1"/>
  <c r="BN422" i="1"/>
  <c r="Z422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S528" i="1"/>
  <c r="Y345" i="1"/>
  <c r="W528" i="1"/>
  <c r="F9" i="1"/>
  <c r="J9" i="1"/>
  <c r="F10" i="1"/>
  <c r="B528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D528" i="1"/>
  <c r="BP57" i="1"/>
  <c r="BN57" i="1"/>
  <c r="Z57" i="1"/>
  <c r="Y59" i="1"/>
  <c r="Y66" i="1"/>
  <c r="BP61" i="1"/>
  <c r="BN61" i="1"/>
  <c r="Z61" i="1"/>
  <c r="Y65" i="1"/>
  <c r="BP69" i="1"/>
  <c r="BN69" i="1"/>
  <c r="Z69" i="1"/>
  <c r="BP77" i="1"/>
  <c r="BN77" i="1"/>
  <c r="Z77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Z144" i="1" s="1"/>
  <c r="Y145" i="1"/>
  <c r="H528" i="1"/>
  <c r="Y149" i="1"/>
  <c r="BP148" i="1"/>
  <c r="BN148" i="1"/>
  <c r="Z148" i="1"/>
  <c r="Z149" i="1" s="1"/>
  <c r="Y150" i="1"/>
  <c r="Y155" i="1"/>
  <c r="BP152" i="1"/>
  <c r="BN152" i="1"/>
  <c r="Z152" i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8" i="1"/>
  <c r="Y190" i="1"/>
  <c r="BP187" i="1"/>
  <c r="BN187" i="1"/>
  <c r="Z187" i="1"/>
  <c r="X519" i="1"/>
  <c r="X521" i="1" s="1"/>
  <c r="X522" i="1"/>
  <c r="BP28" i="1"/>
  <c r="BN28" i="1"/>
  <c r="Z28" i="1"/>
  <c r="Y32" i="1"/>
  <c r="Z44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Z101" i="1" s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Y189" i="1"/>
  <c r="BP193" i="1"/>
  <c r="BN193" i="1"/>
  <c r="Z193" i="1"/>
  <c r="Y195" i="1"/>
  <c r="Y205" i="1"/>
  <c r="Y217" i="1"/>
  <c r="Y223" i="1"/>
  <c r="Y234" i="1"/>
  <c r="Y238" i="1"/>
  <c r="Y243" i="1"/>
  <c r="Y252" i="1"/>
  <c r="Y261" i="1"/>
  <c r="Y269" i="1"/>
  <c r="Y276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38" i="1"/>
  <c r="BP336" i="1"/>
  <c r="BN336" i="1"/>
  <c r="Z336" i="1"/>
  <c r="BP351" i="1"/>
  <c r="BN351" i="1"/>
  <c r="Z351" i="1"/>
  <c r="BP355" i="1"/>
  <c r="BN355" i="1"/>
  <c r="Z355" i="1"/>
  <c r="BP376" i="1"/>
  <c r="BN376" i="1"/>
  <c r="Z376" i="1"/>
  <c r="Z379" i="1" s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2" i="1"/>
  <c r="BN442" i="1"/>
  <c r="Z442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BN266" i="1"/>
  <c r="Y270" i="1"/>
  <c r="O528" i="1"/>
  <c r="Z274" i="1"/>
  <c r="BN274" i="1"/>
  <c r="Y277" i="1"/>
  <c r="Y282" i="1"/>
  <c r="Y291" i="1"/>
  <c r="R528" i="1"/>
  <c r="Y300" i="1"/>
  <c r="Z295" i="1"/>
  <c r="BN295" i="1"/>
  <c r="Z297" i="1"/>
  <c r="BN297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Y339" i="1"/>
  <c r="Y338" i="1"/>
  <c r="BP343" i="1"/>
  <c r="BN343" i="1"/>
  <c r="Z343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Y379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Y412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261" i="1" l="1"/>
  <c r="Z252" i="1"/>
  <c r="Z498" i="1"/>
  <c r="Z345" i="1"/>
  <c r="Z243" i="1"/>
  <c r="Z194" i="1"/>
  <c r="Z179" i="1"/>
  <c r="Z139" i="1"/>
  <c r="Z189" i="1"/>
  <c r="Z155" i="1"/>
  <c r="Z71" i="1"/>
  <c r="Z511" i="1"/>
  <c r="Z455" i="1"/>
  <c r="Z300" i="1"/>
  <c r="Z217" i="1"/>
  <c r="Z109" i="1"/>
  <c r="Z461" i="1"/>
  <c r="Z310" i="1"/>
  <c r="Z276" i="1"/>
  <c r="Z269" i="1"/>
  <c r="Z205" i="1"/>
  <c r="Z407" i="1"/>
  <c r="Z357" i="1"/>
  <c r="Z115" i="1"/>
  <c r="Z85" i="1"/>
  <c r="Z80" i="1"/>
  <c r="Z58" i="1"/>
  <c r="Z486" i="1"/>
  <c r="Z493" i="1"/>
  <c r="Z471" i="1"/>
  <c r="Z173" i="1"/>
  <c r="Z123" i="1"/>
  <c r="Z32" i="1"/>
  <c r="Y518" i="1"/>
  <c r="Y519" i="1"/>
  <c r="Y522" i="1"/>
  <c r="Z504" i="1"/>
  <c r="Z425" i="1"/>
  <c r="Z233" i="1"/>
  <c r="Z324" i="1"/>
  <c r="Z318" i="1"/>
  <c r="Z65" i="1"/>
  <c r="Z523" i="1" s="1"/>
  <c r="Y520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<sst xmlns="http://schemas.openxmlformats.org/spreadsheetml/2006/main" count="2343" uniqueCount="847">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</sst>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45837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823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Воскресенье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5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269</v>
      </c>
      <c r="Y41" s="584">
        <f>IFERROR(IF(X41="",0,CEILING((X41/$H41),1)*$H41),"")</f>
        <v>270</v>
      </c>
      <c r="Z41" s="36">
        <f>IFERROR(IF(Y41=0,"",ROUNDUP(Y41/H41,0)*0.01898),"")</f>
        <v>0.47450000000000003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279.83472222222218</v>
      </c>
      <c r="BN41" s="64">
        <f>IFERROR(Y41*I41/H41,"0")</f>
        <v>280.87499999999994</v>
      </c>
      <c r="BO41" s="64">
        <f>IFERROR(1/J41*(X41/H41),"0")</f>
        <v>0.3891782407407407</v>
      </c>
      <c r="BP41" s="64">
        <f>IFERROR(1/J41*(Y41/H41),"0")</f>
        <v>0.390625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24.907407407407405</v>
      </c>
      <c r="Y44" s="585">
        <f>IFERROR(Y41/H41,"0")+IFERROR(Y42/H42,"0")+IFERROR(Y43/H43,"0")</f>
        <v>25</v>
      </c>
      <c r="Z44" s="585">
        <f>IFERROR(IF(Z41="",0,Z41),"0")+IFERROR(IF(Z42="",0,Z42),"0")+IFERROR(IF(Z43="",0,Z43),"0")</f>
        <v>0.47450000000000003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269</v>
      </c>
      <c r="Y45" s="585">
        <f>IFERROR(SUM(Y41:Y43),"0")</f>
        <v>270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9</v>
      </c>
      <c r="Y52" s="584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9.3495535714285722</v>
      </c>
      <c r="BN52" s="64">
        <f t="shared" ref="BN52:BN57" si="8">IFERROR(Y52*I52/H52,"0")</f>
        <v>11.635</v>
      </c>
      <c r="BO52" s="64">
        <f t="shared" ref="BO52:BO57" si="9">IFERROR(1/J52*(X52/H52),"0")</f>
        <v>1.2555803571428572E-2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0.8035714285714286</v>
      </c>
      <c r="Y58" s="585">
        <f>IFERROR(Y52/H52,"0")+IFERROR(Y53/H53,"0")+IFERROR(Y54/H54,"0")+IFERROR(Y55/H55,"0")+IFERROR(Y56/H56,"0")+IFERROR(Y57/H57,"0")</f>
        <v>1</v>
      </c>
      <c r="Z58" s="585">
        <f>IFERROR(IF(Z52="",0,Z52),"0")+IFERROR(IF(Z53="",0,Z53),"0")+IFERROR(IF(Z54="",0,Z54),"0")+IFERROR(IF(Z55="",0,Z55),"0")+IFERROR(IF(Z56="",0,Z56),"0")+IFERROR(IF(Z57="",0,Z57),"0")</f>
        <v>1.898E-2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9</v>
      </c>
      <c r="Y59" s="585">
        <f>IFERROR(SUM(Y52:Y57),"0")</f>
        <v>11.2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2</v>
      </c>
      <c r="Y69" s="584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1.1111111111111112</v>
      </c>
      <c r="Y71" s="585">
        <f>IFERROR(Y68/H68,"0")+IFERROR(Y69/H69,"0")+IFERROR(Y70/H70,"0")</f>
        <v>2</v>
      </c>
      <c r="Z71" s="585">
        <f>IFERROR(IF(Z68="",0,Z68),"0")+IFERROR(IF(Z69="",0,Z69),"0")+IFERROR(IF(Z70="",0,Z70),"0")</f>
        <v>1.004E-2</v>
      </c>
      <c r="AA71" s="586"/>
      <c r="AB71" s="586"/>
      <c r="AC71" s="586"/>
    </row>
    <row r="72" spans="1:68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2</v>
      </c>
      <c r="Y72" s="585">
        <f>IFERROR(SUM(Y68:Y70),"0")</f>
        <v>3.6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34</v>
      </c>
      <c r="Y83" s="584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35.896153846153851</v>
      </c>
      <c r="BN83" s="64">
        <f>IFERROR(Y83*I83/H83,"0")</f>
        <v>41.174999999999997</v>
      </c>
      <c r="BO83" s="64">
        <f>IFERROR(1/J83*(X83/H83),"0")</f>
        <v>6.8108974358974367E-2</v>
      </c>
      <c r="BP83" s="64">
        <f>IFERROR(1/J83*(Y83/H83),"0")</f>
        <v>7.8125E-2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4.3589743589743595</v>
      </c>
      <c r="Y85" s="585">
        <f>IFERROR(Y83/H83,"0")+IFERROR(Y84/H84,"0")</f>
        <v>5</v>
      </c>
      <c r="Z85" s="585">
        <f>IFERROR(IF(Z83="",0,Z83),"0")+IFERROR(IF(Z84="",0,Z84),"0")</f>
        <v>9.4899999999999998E-2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34</v>
      </c>
      <c r="Y86" s="585">
        <f>IFERROR(SUM(Y83:Y84),"0")</f>
        <v>39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66</v>
      </c>
      <c r="Y95" s="584">
        <f t="shared" ref="Y95:Y100" si="16"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70.228888888888903</v>
      </c>
      <c r="BN95" s="64">
        <f t="shared" ref="BN95:BN100" si="18">IFERROR(Y95*I95/H95,"0")</f>
        <v>77.570999999999998</v>
      </c>
      <c r="BO95" s="64">
        <f t="shared" ref="BO95:BO100" si="19">IFERROR(1/J95*(X95/H95),"0")</f>
        <v>0.12731481481481483</v>
      </c>
      <c r="BP95" s="64">
        <f t="shared" ref="BP95:BP100" si="20">IFERROR(1/J95*(Y95/H95),"0")</f>
        <v>0.140625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184</v>
      </c>
      <c r="Y98" s="584">
        <f t="shared" si="16"/>
        <v>186.3</v>
      </c>
      <c r="Z98" s="36">
        <f>IFERROR(IF(Y98=0,"",ROUNDUP(Y98/H98,0)*0.00651),"")</f>
        <v>0.44919000000000003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201.17333333333332</v>
      </c>
      <c r="BN98" s="64">
        <f t="shared" si="18"/>
        <v>203.68800000000002</v>
      </c>
      <c r="BO98" s="64">
        <f t="shared" si="19"/>
        <v>0.37444037444037442</v>
      </c>
      <c r="BP98" s="64">
        <f t="shared" si="20"/>
        <v>0.37912087912087916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76.296296296296291</v>
      </c>
      <c r="Y101" s="585">
        <f>IFERROR(Y95/H95,"0")+IFERROR(Y96/H96,"0")+IFERROR(Y97/H97,"0")+IFERROR(Y98/H98,"0")+IFERROR(Y99/H99,"0")+IFERROR(Y100/H100,"0")</f>
        <v>78</v>
      </c>
      <c r="Z101" s="585">
        <f>IFERROR(IF(Z95="",0,Z95),"0")+IFERROR(IF(Z96="",0,Z96),"0")+IFERROR(IF(Z97="",0,Z97),"0")+IFERROR(IF(Z98="",0,Z98),"0")+IFERROR(IF(Z99="",0,Z99),"0")+IFERROR(IF(Z100="",0,Z100),"0")</f>
        <v>0.62001000000000006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250</v>
      </c>
      <c r="Y102" s="585">
        <f>IFERROR(SUM(Y95:Y100),"0")</f>
        <v>259.2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17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17.68472222222222</v>
      </c>
      <c r="BN112" s="64">
        <f>IFERROR(Y112*I112/H112,"0")</f>
        <v>22.47</v>
      </c>
      <c r="BO112" s="64">
        <f>IFERROR(1/J112*(X112/H112),"0")</f>
        <v>2.4594907407407406E-2</v>
      </c>
      <c r="BP112" s="64">
        <f>IFERROR(1/J112*(Y112/H112),"0")</f>
        <v>3.125E-2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1.574074074074074</v>
      </c>
      <c r="Y115" s="585">
        <f>IFERROR(Y112/H112,"0")+IFERROR(Y113/H113,"0")+IFERROR(Y114/H114,"0")</f>
        <v>2</v>
      </c>
      <c r="Z115" s="585">
        <f>IFERROR(IF(Z112="",0,Z112),"0")+IFERROR(IF(Z113="",0,Z113),"0")+IFERROR(IF(Z114="",0,Z114),"0")</f>
        <v>3.7960000000000001E-2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17</v>
      </c>
      <c r="Y116" s="585">
        <f>IFERROR(SUM(Y112:Y114),"0")</f>
        <v>21.6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656</v>
      </c>
      <c r="Y118" s="584">
        <f>IFERROR(IF(X118="",0,CEILING((X118/$H118),1)*$H118),"")</f>
        <v>656.1</v>
      </c>
      <c r="Z118" s="36">
        <f>IFERROR(IF(Y118=0,"",ROUNDUP(Y118/H118,0)*0.01898),"")</f>
        <v>1.53738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697.54666666666662</v>
      </c>
      <c r="BN118" s="64">
        <f>IFERROR(Y118*I118/H118,"0")</f>
        <v>697.65300000000002</v>
      </c>
      <c r="BO118" s="64">
        <f>IFERROR(1/J118*(X118/H118),"0")</f>
        <v>1.2654320987654322</v>
      </c>
      <c r="BP118" s="64">
        <f>IFERROR(1/J118*(Y118/H118),"0")</f>
        <v>1.265625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80.987654320987659</v>
      </c>
      <c r="Y123" s="585">
        <f>IFERROR(Y118/H118,"0")+IFERROR(Y119/H119,"0")+IFERROR(Y120/H120,"0")+IFERROR(Y121/H121,"0")+IFERROR(Y122/H122,"0")</f>
        <v>81</v>
      </c>
      <c r="Z123" s="585">
        <f>IFERROR(IF(Z118="",0,Z118),"0")+IFERROR(IF(Z119="",0,Z119),"0")+IFERROR(IF(Z120="",0,Z120),"0")+IFERROR(IF(Z121="",0,Z121),"0")+IFERROR(IF(Z122="",0,Z122),"0")</f>
        <v>1.53738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656</v>
      </c>
      <c r="Y124" s="585">
        <f>IFERROR(SUM(Y118:Y122),"0")</f>
        <v>656.1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15</v>
      </c>
      <c r="Y164" s="584">
        <f t="shared" ref="Y164:Y172" si="21">IFERROR(IF(X164="",0,CEILING((X164/$H164),1)*$H164),"")</f>
        <v>16.8</v>
      </c>
      <c r="Z164" s="36">
        <f>IFERROR(IF(Y164=0,"",ROUNDUP(Y164/H164,0)*0.00902),"")</f>
        <v>3.6080000000000001E-2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15.964285714285714</v>
      </c>
      <c r="BN164" s="64">
        <f t="shared" ref="BN164:BN172" si="23">IFERROR(Y164*I164/H164,"0")</f>
        <v>17.88</v>
      </c>
      <c r="BO164" s="64">
        <f t="shared" ref="BO164:BO172" si="24">IFERROR(1/J164*(X164/H164),"0")</f>
        <v>2.7056277056277056E-2</v>
      </c>
      <c r="BP164" s="64">
        <f t="shared" ref="BP164:BP172" si="25">IFERROR(1/J164*(Y164/H164),"0")</f>
        <v>3.0303030303030304E-2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61</v>
      </c>
      <c r="Y166" s="584">
        <f t="shared" si="21"/>
        <v>63</v>
      </c>
      <c r="Z166" s="36">
        <f>IFERROR(IF(Y166=0,"",ROUNDUP(Y166/H166,0)*0.00902),"")</f>
        <v>0.1353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64.05</v>
      </c>
      <c r="BN166" s="64">
        <f t="shared" si="23"/>
        <v>66.149999999999991</v>
      </c>
      <c r="BO166" s="64">
        <f t="shared" si="24"/>
        <v>0.11002886002886003</v>
      </c>
      <c r="BP166" s="64">
        <f t="shared" si="25"/>
        <v>0.11363636363636365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83</v>
      </c>
      <c r="Y167" s="584">
        <f t="shared" si="21"/>
        <v>84</v>
      </c>
      <c r="Z167" s="36">
        <f>IFERROR(IF(Y167=0,"",ROUNDUP(Y167/H167,0)*0.00502),"")</f>
        <v>0.20080000000000001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88.138095238095232</v>
      </c>
      <c r="BN167" s="64">
        <f t="shared" si="23"/>
        <v>89.199999999999989</v>
      </c>
      <c r="BO167" s="64">
        <f t="shared" si="24"/>
        <v>0.16890516890516893</v>
      </c>
      <c r="BP167" s="64">
        <f t="shared" si="25"/>
        <v>0.17094017094017094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156</v>
      </c>
      <c r="Y170" s="584">
        <f t="shared" si="21"/>
        <v>157.5</v>
      </c>
      <c r="Z170" s="36">
        <f>IFERROR(IF(Y170=0,"",ROUNDUP(Y170/H170,0)*0.00502),"")</f>
        <v>0.3765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163.42857142857144</v>
      </c>
      <c r="BN170" s="64">
        <f t="shared" si="23"/>
        <v>165</v>
      </c>
      <c r="BO170" s="64">
        <f t="shared" si="24"/>
        <v>0.31746031746031744</v>
      </c>
      <c r="BP170" s="64">
        <f t="shared" si="25"/>
        <v>0.32051282051282054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131.9047619047619</v>
      </c>
      <c r="Y173" s="585">
        <f>IFERROR(Y164/H164,"0")+IFERROR(Y165/H165,"0")+IFERROR(Y166/H166,"0")+IFERROR(Y167/H167,"0")+IFERROR(Y168/H168,"0")+IFERROR(Y169/H169,"0")+IFERROR(Y170/H170,"0")+IFERROR(Y171/H171,"0")+IFERROR(Y172/H172,"0")</f>
        <v>134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0.74868000000000001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315</v>
      </c>
      <c r="Y174" s="585">
        <f>IFERROR(SUM(Y164:Y172),"0")</f>
        <v>321.3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197</v>
      </c>
      <c r="Y197" s="584">
        <f t="shared" ref="Y197:Y204" si="26">IFERROR(IF(X197="",0,CEILING((X197/$H197),1)*$H197),"")</f>
        <v>199.8</v>
      </c>
      <c r="Z197" s="36">
        <f>IFERROR(IF(Y197=0,"",ROUNDUP(Y197/H197,0)*0.00902),"")</f>
        <v>0.33374000000000004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204.6611111111111</v>
      </c>
      <c r="BN197" s="64">
        <f t="shared" ref="BN197:BN204" si="28">IFERROR(Y197*I197/H197,"0")</f>
        <v>207.57000000000002</v>
      </c>
      <c r="BO197" s="64">
        <f t="shared" ref="BO197:BO204" si="29">IFERROR(1/J197*(X197/H197),"0")</f>
        <v>0.27637485970819303</v>
      </c>
      <c r="BP197" s="64">
        <f t="shared" ref="BP197:BP204" si="30">IFERROR(1/J197*(Y197/H197),"0")</f>
        <v>0.28030303030303033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10</v>
      </c>
      <c r="Y198" s="584">
        <f t="shared" si="26"/>
        <v>10.8</v>
      </c>
      <c r="Z198" s="36">
        <f>IFERROR(IF(Y198=0,"",ROUNDUP(Y198/H198,0)*0.00902),"")</f>
        <v>1.804E-2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10.388888888888889</v>
      </c>
      <c r="BN198" s="64">
        <f t="shared" si="28"/>
        <v>11.22</v>
      </c>
      <c r="BO198" s="64">
        <f t="shared" si="29"/>
        <v>1.4029180695847361E-2</v>
      </c>
      <c r="BP198" s="64">
        <f t="shared" si="30"/>
        <v>1.5151515151515152E-2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262</v>
      </c>
      <c r="Y200" s="584">
        <f t="shared" si="26"/>
        <v>264.60000000000002</v>
      </c>
      <c r="Z200" s="36">
        <f>IFERROR(IF(Y200=0,"",ROUNDUP(Y200/H200,0)*0.00902),"")</f>
        <v>0.44198000000000004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272.18888888888893</v>
      </c>
      <c r="BN200" s="64">
        <f t="shared" si="28"/>
        <v>274.89</v>
      </c>
      <c r="BO200" s="64">
        <f t="shared" si="29"/>
        <v>0.36756453423120083</v>
      </c>
      <c r="BP200" s="64">
        <f t="shared" si="30"/>
        <v>0.37121212121212122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84</v>
      </c>
      <c r="Y201" s="584">
        <f t="shared" si="26"/>
        <v>84.600000000000009</v>
      </c>
      <c r="Z201" s="36">
        <f>IFERROR(IF(Y201=0,"",ROUNDUP(Y201/H201,0)*0.00502),"")</f>
        <v>0.23594000000000001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90.066666666666663</v>
      </c>
      <c r="BN201" s="64">
        <f t="shared" si="28"/>
        <v>90.710000000000008</v>
      </c>
      <c r="BO201" s="64">
        <f t="shared" si="29"/>
        <v>0.19943019943019943</v>
      </c>
      <c r="BP201" s="64">
        <f t="shared" si="30"/>
        <v>0.20085470085470092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25</v>
      </c>
      <c r="Y202" s="584">
        <f t="shared" si="26"/>
        <v>25.2</v>
      </c>
      <c r="Z202" s="36">
        <f>IFERROR(IF(Y202=0,"",ROUNDUP(Y202/H202,0)*0.00502),"")</f>
        <v>7.0280000000000009E-2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26.388888888888889</v>
      </c>
      <c r="BN202" s="64">
        <f t="shared" si="28"/>
        <v>26.599999999999998</v>
      </c>
      <c r="BO202" s="64">
        <f t="shared" si="29"/>
        <v>5.9354226020892693E-2</v>
      </c>
      <c r="BP202" s="64">
        <f t="shared" si="30"/>
        <v>5.9829059829059839E-2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29</v>
      </c>
      <c r="Y204" s="584">
        <f t="shared" si="26"/>
        <v>30.6</v>
      </c>
      <c r="Z204" s="36">
        <f>IFERROR(IF(Y204=0,"",ROUNDUP(Y204/H204,0)*0.00502),"")</f>
        <v>8.5339999999999999E-2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30.611111111111107</v>
      </c>
      <c r="BN204" s="64">
        <f t="shared" si="28"/>
        <v>32.299999999999997</v>
      </c>
      <c r="BO204" s="64">
        <f t="shared" si="29"/>
        <v>6.8850902184235521E-2</v>
      </c>
      <c r="BP204" s="64">
        <f t="shared" si="30"/>
        <v>7.2649572649572655E-2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163.5185185185185</v>
      </c>
      <c r="Y205" s="585">
        <f>IFERROR(Y197/H197,"0")+IFERROR(Y198/H198,"0")+IFERROR(Y199/H199,"0")+IFERROR(Y200/H200,"0")+IFERROR(Y201/H201,"0")+IFERROR(Y202/H202,"0")+IFERROR(Y203/H203,"0")+IFERROR(Y204/H204,"0")</f>
        <v>166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1.1853199999999999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607</v>
      </c>
      <c r="Y206" s="585">
        <f>IFERROR(SUM(Y197:Y204),"0")</f>
        <v>615.60000000000014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171</v>
      </c>
      <c r="Y210" s="584">
        <f t="shared" si="31"/>
        <v>174</v>
      </c>
      <c r="Z210" s="36">
        <f>IFERROR(IF(Y210=0,"",ROUNDUP(Y210/H210,0)*0.01898),"")</f>
        <v>0.37959999999999999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181.20103448275862</v>
      </c>
      <c r="BN210" s="64">
        <f t="shared" si="33"/>
        <v>184.38000000000002</v>
      </c>
      <c r="BO210" s="64">
        <f t="shared" si="34"/>
        <v>0.30711206896551729</v>
      </c>
      <c r="BP210" s="64">
        <f t="shared" si="35"/>
        <v>0.3125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216</v>
      </c>
      <c r="Y211" s="584">
        <f t="shared" si="31"/>
        <v>216</v>
      </c>
      <c r="Z211" s="36">
        <f t="shared" ref="Z211:Z216" si="36">IFERROR(IF(Y211=0,"",ROUNDUP(Y211/H211,0)*0.00651),"")</f>
        <v>0.58589999999999998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240.3</v>
      </c>
      <c r="BN211" s="64">
        <f t="shared" si="33"/>
        <v>240.3</v>
      </c>
      <c r="BO211" s="64">
        <f t="shared" si="34"/>
        <v>0.49450549450549453</v>
      </c>
      <c r="BP211" s="64">
        <f t="shared" si="35"/>
        <v>0.49450549450549453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376</v>
      </c>
      <c r="Y213" s="584">
        <f t="shared" si="31"/>
        <v>376.8</v>
      </c>
      <c r="Z213" s="36">
        <f t="shared" si="36"/>
        <v>1.02207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415.48</v>
      </c>
      <c r="BN213" s="64">
        <f t="shared" si="33"/>
        <v>416.36400000000003</v>
      </c>
      <c r="BO213" s="64">
        <f t="shared" si="34"/>
        <v>0.86080586080586097</v>
      </c>
      <c r="BP213" s="64">
        <f t="shared" si="35"/>
        <v>0.86263736263736268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348</v>
      </c>
      <c r="Y214" s="584">
        <f t="shared" si="31"/>
        <v>348</v>
      </c>
      <c r="Z214" s="36">
        <f t="shared" si="36"/>
        <v>0.94395000000000007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384.54</v>
      </c>
      <c r="BN214" s="64">
        <f t="shared" si="33"/>
        <v>384.54</v>
      </c>
      <c r="BO214" s="64">
        <f t="shared" si="34"/>
        <v>0.79670329670329676</v>
      </c>
      <c r="BP214" s="64">
        <f t="shared" si="35"/>
        <v>0.79670329670329676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128</v>
      </c>
      <c r="Y215" s="584">
        <f t="shared" si="31"/>
        <v>129.6</v>
      </c>
      <c r="Z215" s="36">
        <f t="shared" si="36"/>
        <v>0.35154000000000002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141.44000000000003</v>
      </c>
      <c r="BN215" s="64">
        <f t="shared" si="33"/>
        <v>143.20800000000003</v>
      </c>
      <c r="BO215" s="64">
        <f t="shared" si="34"/>
        <v>0.29304029304029305</v>
      </c>
      <c r="BP215" s="64">
        <f t="shared" si="35"/>
        <v>0.2967032967032967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145</v>
      </c>
      <c r="Y216" s="584">
        <f t="shared" si="31"/>
        <v>146.4</v>
      </c>
      <c r="Z216" s="36">
        <f t="shared" si="36"/>
        <v>0.39711000000000002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160.58750000000001</v>
      </c>
      <c r="BN216" s="64">
        <f t="shared" si="33"/>
        <v>162.13800000000001</v>
      </c>
      <c r="BO216" s="64">
        <f t="shared" si="34"/>
        <v>0.331959706959707</v>
      </c>
      <c r="BP216" s="64">
        <f t="shared" si="35"/>
        <v>0.33516483516483525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525.07183908045977</v>
      </c>
      <c r="Y217" s="585">
        <f>IFERROR(Y208/H208,"0")+IFERROR(Y209/H209,"0")+IFERROR(Y210/H210,"0")+IFERROR(Y211/H211,"0")+IFERROR(Y212/H212,"0")+IFERROR(Y213/H213,"0")+IFERROR(Y214/H214,"0")+IFERROR(Y215/H215,"0")+IFERROR(Y216/H216,"0")</f>
        <v>527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3.6801699999999999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1384</v>
      </c>
      <c r="Y218" s="585">
        <f>IFERROR(SUM(Y208:Y216),"0")</f>
        <v>1390.8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1</v>
      </c>
      <c r="Y242" s="584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1.087962962962963</v>
      </c>
      <c r="BN242" s="64">
        <f>IFERROR(Y242*I242/H242,"0")</f>
        <v>2.35</v>
      </c>
      <c r="BO242" s="64">
        <f>IFERROR(1/J242*(X242/H242),"0")</f>
        <v>2.1433470507544578E-3</v>
      </c>
      <c r="BP242" s="64">
        <f>IFERROR(1/J242*(Y242/H242),"0")</f>
        <v>4.6296296296296294E-3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0.46296296296296291</v>
      </c>
      <c r="Y243" s="585">
        <f>IFERROR(Y241/H241,"0")+IFERROR(Y242/H242,"0")</f>
        <v>1</v>
      </c>
      <c r="Z243" s="585">
        <f>IFERROR(IF(Z241="",0,Z241),"0")+IFERROR(IF(Z242="",0,Z242),"0")</f>
        <v>5.8999999999999999E-3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1</v>
      </c>
      <c r="Y244" s="585">
        <f>IFERROR(SUM(Y241:Y242),"0")</f>
        <v>2.16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96</v>
      </c>
      <c r="Y274" s="584">
        <f>IFERROR(IF(X274="",0,CEILING((X274/$H274),1)*$H274),"")</f>
        <v>96</v>
      </c>
      <c r="Z274" s="36">
        <f>IFERROR(IF(Y274=0,"",ROUNDUP(Y274/H274,0)*0.00651),"")</f>
        <v>0.26040000000000002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106.08000000000001</v>
      </c>
      <c r="BN274" s="64">
        <f>IFERROR(Y274*I274/H274,"0")</f>
        <v>106.08000000000001</v>
      </c>
      <c r="BO274" s="64">
        <f>IFERROR(1/J274*(X274/H274),"0")</f>
        <v>0.2197802197802198</v>
      </c>
      <c r="BP274" s="64">
        <f>IFERROR(1/J274*(Y274/H274),"0")</f>
        <v>0.2197802197802198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112</v>
      </c>
      <c r="Y275" s="584">
        <f>IFERROR(IF(X275="",0,CEILING((X275/$H275),1)*$H275),"")</f>
        <v>112.8</v>
      </c>
      <c r="Z275" s="36">
        <f>IFERROR(IF(Y275=0,"",ROUNDUP(Y275/H275,0)*0.00651),"")</f>
        <v>0.30597000000000002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120.40000000000002</v>
      </c>
      <c r="BN275" s="64">
        <f>IFERROR(Y275*I275/H275,"0")</f>
        <v>121.26</v>
      </c>
      <c r="BO275" s="64">
        <f>IFERROR(1/J275*(X275/H275),"0")</f>
        <v>0.25641025641025644</v>
      </c>
      <c r="BP275" s="64">
        <f>IFERROR(1/J275*(Y275/H275),"0")</f>
        <v>0.25824175824175827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86.666666666666671</v>
      </c>
      <c r="Y276" s="585">
        <f>IFERROR(Y273/H273,"0")+IFERROR(Y274/H274,"0")+IFERROR(Y275/H275,"0")</f>
        <v>87</v>
      </c>
      <c r="Z276" s="585">
        <f>IFERROR(IF(Z273="",0,Z273),"0")+IFERROR(IF(Z274="",0,Z274),"0")+IFERROR(IF(Z275="",0,Z275),"0")</f>
        <v>0.56637000000000004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208</v>
      </c>
      <c r="Y277" s="585">
        <f>IFERROR(SUM(Y273:Y275),"0")</f>
        <v>208.8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244</v>
      </c>
      <c r="Y322" s="584">
        <f>IFERROR(IF(X322="",0,CEILING((X322/$H322),1)*$H322),"")</f>
        <v>249.6</v>
      </c>
      <c r="Z322" s="36">
        <f>IFERROR(IF(Y322=0,"",ROUNDUP(Y322/H322,0)*0.01898),"")</f>
        <v>0.60736000000000001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260.23538461538465</v>
      </c>
      <c r="BN322" s="64">
        <f>IFERROR(Y322*I322/H322,"0")</f>
        <v>266.20800000000003</v>
      </c>
      <c r="BO322" s="64">
        <f>IFERROR(1/J322*(X322/H322),"0")</f>
        <v>0.48878205128205127</v>
      </c>
      <c r="BP322" s="64">
        <f>IFERROR(1/J322*(Y322/H322),"0")</f>
        <v>0.5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31.282051282051281</v>
      </c>
      <c r="Y324" s="585">
        <f>IFERROR(Y321/H321,"0")+IFERROR(Y322/H322,"0")+IFERROR(Y323/H323,"0")</f>
        <v>32</v>
      </c>
      <c r="Z324" s="585">
        <f>IFERROR(IF(Z321="",0,Z321),"0")+IFERROR(IF(Z322="",0,Z322),"0")+IFERROR(IF(Z323="",0,Z323),"0")</f>
        <v>0.60736000000000001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244</v>
      </c>
      <c r="Y325" s="585">
        <f>IFERROR(SUM(Y321:Y323),"0")</f>
        <v>249.6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1054</v>
      </c>
      <c r="Y350" s="584">
        <f t="shared" ref="Y350:Y356" si="58">IFERROR(IF(X350="",0,CEILING((X350/$H350),1)*$H350),"")</f>
        <v>1065</v>
      </c>
      <c r="Z350" s="36">
        <f>IFERROR(IF(Y350=0,"",ROUNDUP(Y350/H350,0)*0.02175),"")</f>
        <v>1.5442499999999999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1087.7280000000001</v>
      </c>
      <c r="BN350" s="64">
        <f t="shared" ref="BN350:BN356" si="60">IFERROR(Y350*I350/H350,"0")</f>
        <v>1099.0800000000002</v>
      </c>
      <c r="BO350" s="64">
        <f t="shared" ref="BO350:BO356" si="61">IFERROR(1/J350*(X350/H350),"0")</f>
        <v>1.4638888888888888</v>
      </c>
      <c r="BP350" s="64">
        <f t="shared" ref="BP350:BP356" si="62">IFERROR(1/J350*(Y350/H350),"0")</f>
        <v>1.4791666666666665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216</v>
      </c>
      <c r="Y352" s="584">
        <f t="shared" si="58"/>
        <v>225</v>
      </c>
      <c r="Z352" s="36">
        <f>IFERROR(IF(Y352=0,"",ROUNDUP(Y352/H352,0)*0.02175),"")</f>
        <v>0.32624999999999998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222.91200000000001</v>
      </c>
      <c r="BN352" s="64">
        <f t="shared" si="60"/>
        <v>232.2</v>
      </c>
      <c r="BO352" s="64">
        <f t="shared" si="61"/>
        <v>0.3</v>
      </c>
      <c r="BP352" s="64">
        <f t="shared" si="62"/>
        <v>0.3125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84.666666666666671</v>
      </c>
      <c r="Y357" s="585">
        <f>IFERROR(Y350/H350,"0")+IFERROR(Y351/H351,"0")+IFERROR(Y352/H352,"0")+IFERROR(Y353/H353,"0")+IFERROR(Y354/H354,"0")+IFERROR(Y355/H355,"0")+IFERROR(Y356/H356,"0")</f>
        <v>86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1.8704999999999998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1270</v>
      </c>
      <c r="Y358" s="585">
        <f>IFERROR(SUM(Y350:Y356),"0")</f>
        <v>1290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945</v>
      </c>
      <c r="Y360" s="584">
        <f>IFERROR(IF(X360="",0,CEILING((X360/$H360),1)*$H360),"")</f>
        <v>945</v>
      </c>
      <c r="Z360" s="36">
        <f>IFERROR(IF(Y360=0,"",ROUNDUP(Y360/H360,0)*0.02175),"")</f>
        <v>1.37025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975.24</v>
      </c>
      <c r="BN360" s="64">
        <f>IFERROR(Y360*I360/H360,"0")</f>
        <v>975.24</v>
      </c>
      <c r="BO360" s="64">
        <f>IFERROR(1/J360*(X360/H360),"0")</f>
        <v>1.3125</v>
      </c>
      <c r="BP360" s="64">
        <f>IFERROR(1/J360*(Y360/H360),"0")</f>
        <v>1.3125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63</v>
      </c>
      <c r="Y362" s="585">
        <f>IFERROR(Y360/H360,"0")+IFERROR(Y361/H361,"0")</f>
        <v>63</v>
      </c>
      <c r="Z362" s="585">
        <f>IFERROR(IF(Z360="",0,Z360),"0")+IFERROR(IF(Z361="",0,Z361),"0")</f>
        <v>1.37025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945</v>
      </c>
      <c r="Y363" s="585">
        <f>IFERROR(SUM(Y360:Y361),"0")</f>
        <v>945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2183</v>
      </c>
      <c r="Y386" s="584">
        <f>IFERROR(IF(X386="",0,CEILING((X386/$H386),1)*$H386),"")</f>
        <v>2187</v>
      </c>
      <c r="Z386" s="36">
        <f>IFERROR(IF(Y386=0,"",ROUNDUP(Y386/H386,0)*0.01898),"")</f>
        <v>4.6121400000000001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2308.8863333333334</v>
      </c>
      <c r="BN386" s="64">
        <f>IFERROR(Y386*I386/H386,"0")</f>
        <v>2313.1170000000002</v>
      </c>
      <c r="BO386" s="64">
        <f>IFERROR(1/J386*(X386/H386),"0")</f>
        <v>3.7899305555555554</v>
      </c>
      <c r="BP386" s="64">
        <f>IFERROR(1/J386*(Y386/H386),"0")</f>
        <v>3.796875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242.55555555555554</v>
      </c>
      <c r="Y388" s="585">
        <f>IFERROR(Y386/H386,"0")+IFERROR(Y387/H387,"0")</f>
        <v>243</v>
      </c>
      <c r="Z388" s="585">
        <f>IFERROR(IF(Z386="",0,Z386),"0")+IFERROR(IF(Z387="",0,Z387),"0")</f>
        <v>4.6121400000000001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2183</v>
      </c>
      <c r="Y389" s="585">
        <f>IFERROR(SUM(Y386:Y387),"0")</f>
        <v>2187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4</v>
      </c>
      <c r="Y397" s="584">
        <f t="shared" ref="Y397:Y406" si="63">IFERROR(IF(X397="",0,CEILING((X397/$H397),1)*$H397),"")</f>
        <v>5.4</v>
      </c>
      <c r="Z397" s="36">
        <f>IFERROR(IF(Y397=0,"",ROUNDUP(Y397/H397,0)*0.00902),"")</f>
        <v>9.0200000000000002E-3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4.1555555555555559</v>
      </c>
      <c r="BN397" s="64">
        <f t="shared" ref="BN397:BN406" si="65">IFERROR(Y397*I397/H397,"0")</f>
        <v>5.61</v>
      </c>
      <c r="BO397" s="64">
        <f t="shared" ref="BO397:BO406" si="66">IFERROR(1/J397*(X397/H397),"0")</f>
        <v>5.6116722783389446E-3</v>
      </c>
      <c r="BP397" s="64">
        <f t="shared" ref="BP397:BP406" si="67">IFERROR(1/J397*(Y397/H397),"0")</f>
        <v>7.575757575757576E-3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3</v>
      </c>
      <c r="Y403" s="584">
        <f t="shared" si="63"/>
        <v>4.2</v>
      </c>
      <c r="Z403" s="36">
        <f t="shared" si="68"/>
        <v>1.004E-2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3.1857142857142855</v>
      </c>
      <c r="BN403" s="64">
        <f t="shared" si="65"/>
        <v>4.46</v>
      </c>
      <c r="BO403" s="64">
        <f t="shared" si="66"/>
        <v>6.1050061050061059E-3</v>
      </c>
      <c r="BP403" s="64">
        <f t="shared" si="67"/>
        <v>8.5470085470085479E-3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5</v>
      </c>
      <c r="Y405" s="584">
        <f t="shared" si="63"/>
        <v>6.3000000000000007</v>
      </c>
      <c r="Z405" s="36">
        <f t="shared" si="68"/>
        <v>1.506E-2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5.3095238095238093</v>
      </c>
      <c r="BN405" s="64">
        <f t="shared" si="65"/>
        <v>6.69</v>
      </c>
      <c r="BO405" s="64">
        <f t="shared" si="66"/>
        <v>1.0175010175010176E-2</v>
      </c>
      <c r="BP405" s="64">
        <f t="shared" si="67"/>
        <v>1.2820512820512822E-2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4.5502645502645507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3.4119999999999998E-2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12</v>
      </c>
      <c r="Y408" s="585">
        <f>IFERROR(SUM(Y397:Y406),"0")</f>
        <v>15.900000000000002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49</v>
      </c>
      <c r="Y440" s="584">
        <f t="shared" ref="Y440:Y454" si="69">IFERROR(IF(X440="",0,CEILING((X440/$H440),1)*$H440),"")</f>
        <v>52.800000000000004</v>
      </c>
      <c r="Z440" s="36">
        <f t="shared" ref="Z440:Z446" si="70">IFERROR(IF(Y440=0,"",ROUNDUP(Y440/H440,0)*0.01196),"")</f>
        <v>0.1196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52.340909090909079</v>
      </c>
      <c r="BN440" s="64">
        <f t="shared" ref="BN440:BN454" si="72">IFERROR(Y440*I440/H440,"0")</f>
        <v>56.400000000000006</v>
      </c>
      <c r="BO440" s="64">
        <f t="shared" ref="BO440:BO454" si="73">IFERROR(1/J440*(X440/H440),"0")</f>
        <v>8.9233682983682977E-2</v>
      </c>
      <c r="BP440" s="64">
        <f t="shared" ref="BP440:BP454" si="74">IFERROR(1/J440*(Y440/H440),"0")</f>
        <v>9.6153846153846159E-2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833</v>
      </c>
      <c r="Y443" s="584">
        <f t="shared" si="69"/>
        <v>834.24</v>
      </c>
      <c r="Z443" s="36">
        <f t="shared" si="70"/>
        <v>1.88968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889.7954545454545</v>
      </c>
      <c r="BN443" s="64">
        <f t="shared" si="72"/>
        <v>891.11999999999989</v>
      </c>
      <c r="BO443" s="64">
        <f t="shared" si="73"/>
        <v>1.5169726107226107</v>
      </c>
      <c r="BP443" s="64">
        <f t="shared" si="74"/>
        <v>1.5192307692307694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1009</v>
      </c>
      <c r="Y445" s="584">
        <f t="shared" si="69"/>
        <v>1013.76</v>
      </c>
      <c r="Z445" s="36">
        <f t="shared" si="70"/>
        <v>2.2963200000000001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1077.7954545454543</v>
      </c>
      <c r="BN445" s="64">
        <f t="shared" si="72"/>
        <v>1082.8799999999999</v>
      </c>
      <c r="BO445" s="64">
        <f t="shared" si="73"/>
        <v>1.8374854312354314</v>
      </c>
      <c r="BP445" s="64">
        <f t="shared" si="74"/>
        <v>1.8461538461538463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158</v>
      </c>
      <c r="Y449" s="584">
        <f t="shared" si="69"/>
        <v>158.4</v>
      </c>
      <c r="Z449" s="36">
        <f>IFERROR(IF(Y449=0,"",ROUNDUP(Y449/H449,0)*0.00902),"")</f>
        <v>0.39688000000000001</v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167.21666666666667</v>
      </c>
      <c r="BN449" s="64">
        <f t="shared" si="72"/>
        <v>167.64000000000001</v>
      </c>
      <c r="BO449" s="64">
        <f t="shared" si="73"/>
        <v>0.33249158249158245</v>
      </c>
      <c r="BP449" s="64">
        <f t="shared" si="74"/>
        <v>0.33333333333333337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402.03282828282829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404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4.7024800000000004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2049</v>
      </c>
      <c r="Y456" s="585">
        <f>IFERROR(SUM(Y440:Y454),"0")</f>
        <v>2059.1999999999998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140</v>
      </c>
      <c r="Y464" s="584">
        <f t="shared" ref="Y464:Y470" si="75">IFERROR(IF(X464="",0,CEILING((X464/$H464),1)*$H464),"")</f>
        <v>142.56</v>
      </c>
      <c r="Z464" s="36">
        <f>IFERROR(IF(Y464=0,"",ROUNDUP(Y464/H464,0)*0.01196),"")</f>
        <v>0.32291999999999998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149.54545454545453</v>
      </c>
      <c r="BN464" s="64">
        <f t="shared" ref="BN464:BN470" si="77">IFERROR(Y464*I464/H464,"0")</f>
        <v>152.27999999999997</v>
      </c>
      <c r="BO464" s="64">
        <f t="shared" ref="BO464:BO470" si="78">IFERROR(1/J464*(X464/H464),"0")</f>
        <v>0.25495337995337997</v>
      </c>
      <c r="BP464" s="64">
        <f t="shared" ref="BP464:BP470" si="79">IFERROR(1/J464*(Y464/H464),"0")</f>
        <v>0.25961538461538464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144</v>
      </c>
      <c r="Y465" s="584">
        <f t="shared" si="75"/>
        <v>147.84</v>
      </c>
      <c r="Z465" s="36">
        <f>IFERROR(IF(Y465=0,"",ROUNDUP(Y465/H465,0)*0.01196),"")</f>
        <v>0.33488000000000001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153.81818181818181</v>
      </c>
      <c r="BN465" s="64">
        <f t="shared" si="77"/>
        <v>157.91999999999999</v>
      </c>
      <c r="BO465" s="64">
        <f t="shared" si="78"/>
        <v>0.26223776223776224</v>
      </c>
      <c r="BP465" s="64">
        <f t="shared" si="79"/>
        <v>0.26923076923076927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326</v>
      </c>
      <c r="Y466" s="584">
        <f t="shared" si="75"/>
        <v>327.36</v>
      </c>
      <c r="Z466" s="36">
        <f>IFERROR(IF(Y466=0,"",ROUNDUP(Y466/H466,0)*0.01196),"")</f>
        <v>0.74151999999999996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348.22727272727269</v>
      </c>
      <c r="BN466" s="64">
        <f t="shared" si="77"/>
        <v>349.68</v>
      </c>
      <c r="BO466" s="64">
        <f t="shared" si="78"/>
        <v>0.59367715617715622</v>
      </c>
      <c r="BP466" s="64">
        <f t="shared" si="79"/>
        <v>0.59615384615384615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115.53030303030303</v>
      </c>
      <c r="Y471" s="585">
        <f>IFERROR(Y464/H464,"0")+IFERROR(Y465/H465,"0")+IFERROR(Y466/H466,"0")+IFERROR(Y467/H467,"0")+IFERROR(Y468/H468,"0")+IFERROR(Y469/H469,"0")+IFERROR(Y470/H470,"0")</f>
        <v>117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1.3993199999999999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610</v>
      </c>
      <c r="Y472" s="585">
        <f>IFERROR(SUM(Y464:Y470),"0")</f>
        <v>617.76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11065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11163.820000000002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11737.220062783159</v>
      </c>
      <c r="Y519" s="585">
        <f>IFERROR(SUM(BN22:BN515),"0")</f>
        <v>11841.531999999997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20</v>
      </c>
      <c r="Y520" s="38">
        <f>ROUNDUP(SUM(BP22:BP515),0)</f>
        <v>20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12237.220062783159</v>
      </c>
      <c r="Y521" s="585">
        <f>GrossWeightTotalR+PalletQtyTotalR*25</f>
        <v>12341.531999999997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2041.2815074984615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2060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23.576380000000004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270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53.8</v>
      </c>
      <c r="E528" s="46">
        <f>IFERROR(Y89*1,"0")+IFERROR(Y90*1,"0")+IFERROR(Y91*1,"0")+IFERROR(Y95*1,"0")+IFERROR(Y96*1,"0")+IFERROR(Y97*1,"0")+IFERROR(Y98*1,"0")+IFERROR(Y99*1,"0")+IFERROR(Y100*1,"0")</f>
        <v>259.2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677.7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321.3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2006.4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208.8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249.6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2235</v>
      </c>
      <c r="U528" s="46">
        <f>IFERROR(Y375*1,"0")+IFERROR(Y376*1,"0")+IFERROR(Y377*1,"0")+IFERROR(Y378*1,"0")+IFERROR(Y382*1,"0")+IFERROR(Y386*1,"0")+IFERROR(Y387*1,"0")+IFERROR(Y391*1,"0")</f>
        <v>2187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15.900000000000002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2676.96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80"/>
        <filter val="1 009,00"/>
        <filter val="1 054,00"/>
        <filter val="1 270,00"/>
        <filter val="1 384,00"/>
        <filter val="1,00"/>
        <filter val="1,11"/>
        <filter val="1,57"/>
        <filter val="10,00"/>
        <filter val="11 065,00"/>
        <filter val="11 737,22"/>
        <filter val="112,00"/>
        <filter val="115,53"/>
        <filter val="12 237,22"/>
        <filter val="12,00"/>
        <filter val="128,00"/>
        <filter val="131,90"/>
        <filter val="140,00"/>
        <filter val="144,00"/>
        <filter val="145,00"/>
        <filter val="15,00"/>
        <filter val="156,00"/>
        <filter val="158,00"/>
        <filter val="163,52"/>
        <filter val="17,00"/>
        <filter val="171,00"/>
        <filter val="184,00"/>
        <filter val="197,00"/>
        <filter val="2 041,28"/>
        <filter val="2 049,00"/>
        <filter val="2 183,00"/>
        <filter val="2,00"/>
        <filter val="20"/>
        <filter val="208,00"/>
        <filter val="216,00"/>
        <filter val="24,91"/>
        <filter val="242,56"/>
        <filter val="244,00"/>
        <filter val="25,00"/>
        <filter val="250,00"/>
        <filter val="262,00"/>
        <filter val="269,00"/>
        <filter val="29,00"/>
        <filter val="3,00"/>
        <filter val="31,28"/>
        <filter val="315,00"/>
        <filter val="326,00"/>
        <filter val="34,00"/>
        <filter val="348,00"/>
        <filter val="376,00"/>
        <filter val="4,00"/>
        <filter val="4,36"/>
        <filter val="4,55"/>
        <filter val="402,03"/>
        <filter val="49,00"/>
        <filter val="5,00"/>
        <filter val="525,07"/>
        <filter val="607,00"/>
        <filter val="61,00"/>
        <filter val="610,00"/>
        <filter val="63,00"/>
        <filter val="656,00"/>
        <filter val="66,00"/>
        <filter val="76,30"/>
        <filter val="80,99"/>
        <filter val="83,00"/>
        <filter val="833,00"/>
        <filter val="84,00"/>
        <filter val="84,67"/>
        <filter val="86,67"/>
        <filter val="9,00"/>
        <filter val="945,00"/>
        <filter val="96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2025-06-27T09:24:38Z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