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37177A-A1F2-48CC-8459-B56C7F8B5B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Y333" i="1" s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O294" i="1"/>
  <c r="BM294" i="1"/>
  <c r="Y294" i="1"/>
  <c r="BP294" i="1" s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4" i="1" s="1"/>
  <c r="X239" i="1"/>
  <c r="X238" i="1"/>
  <c r="BO237" i="1"/>
  <c r="BM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2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BP74" i="1" l="1"/>
  <c r="BN74" i="1"/>
  <c r="Z74" i="1"/>
  <c r="BP98" i="1"/>
  <c r="BN98" i="1"/>
  <c r="Z98" i="1"/>
  <c r="BP132" i="1"/>
  <c r="BN132" i="1"/>
  <c r="Z132" i="1"/>
  <c r="BP177" i="1"/>
  <c r="BN177" i="1"/>
  <c r="Z177" i="1"/>
  <c r="BP210" i="1"/>
  <c r="BN210" i="1"/>
  <c r="Z210" i="1"/>
  <c r="BP237" i="1"/>
  <c r="BN237" i="1"/>
  <c r="Z237" i="1"/>
  <c r="BP249" i="1"/>
  <c r="BN249" i="1"/>
  <c r="Z249" i="1"/>
  <c r="BP275" i="1"/>
  <c r="BN275" i="1"/>
  <c r="Z275" i="1"/>
  <c r="BP316" i="1"/>
  <c r="BN316" i="1"/>
  <c r="Z316" i="1"/>
  <c r="BP342" i="1"/>
  <c r="BN342" i="1"/>
  <c r="Z342" i="1"/>
  <c r="BP387" i="1"/>
  <c r="BN387" i="1"/>
  <c r="Z387" i="1"/>
  <c r="BP422" i="1"/>
  <c r="BN422" i="1"/>
  <c r="Z422" i="1"/>
  <c r="Z31" i="1"/>
  <c r="BN31" i="1"/>
  <c r="BP43" i="1"/>
  <c r="BN43" i="1"/>
  <c r="BP62" i="1"/>
  <c r="BN62" i="1"/>
  <c r="Z62" i="1"/>
  <c r="BP89" i="1"/>
  <c r="BN89" i="1"/>
  <c r="Z89" i="1"/>
  <c r="BP113" i="1"/>
  <c r="BN113" i="1"/>
  <c r="Z113" i="1"/>
  <c r="BP165" i="1"/>
  <c r="BN165" i="1"/>
  <c r="Z165" i="1"/>
  <c r="BP200" i="1"/>
  <c r="BN200" i="1"/>
  <c r="Z200" i="1"/>
  <c r="BP220" i="1"/>
  <c r="BN220" i="1"/>
  <c r="Z220" i="1"/>
  <c r="BP242" i="1"/>
  <c r="BN242" i="1"/>
  <c r="Z242" i="1"/>
  <c r="BP260" i="1"/>
  <c r="BN260" i="1"/>
  <c r="Z260" i="1"/>
  <c r="BP304" i="1"/>
  <c r="BN304" i="1"/>
  <c r="Z304" i="1"/>
  <c r="BP331" i="1"/>
  <c r="BN331" i="1"/>
  <c r="Z331" i="1"/>
  <c r="BP356" i="1"/>
  <c r="BN356" i="1"/>
  <c r="Z356" i="1"/>
  <c r="BP403" i="1"/>
  <c r="BN403" i="1"/>
  <c r="Z403" i="1"/>
  <c r="BP447" i="1"/>
  <c r="BN447" i="1"/>
  <c r="Z447" i="1"/>
  <c r="BP467" i="1"/>
  <c r="BN467" i="1"/>
  <c r="Z467" i="1"/>
  <c r="Y123" i="1"/>
  <c r="J528" i="1"/>
  <c r="K528" i="1"/>
  <c r="Y253" i="1"/>
  <c r="BP328" i="1"/>
  <c r="BN328" i="1"/>
  <c r="Z328" i="1"/>
  <c r="BP354" i="1"/>
  <c r="BN354" i="1"/>
  <c r="Z354" i="1"/>
  <c r="BP401" i="1"/>
  <c r="BN401" i="1"/>
  <c r="Z401" i="1"/>
  <c r="W528" i="1"/>
  <c r="BP416" i="1"/>
  <c r="BN416" i="1"/>
  <c r="Z416" i="1"/>
  <c r="BP445" i="1"/>
  <c r="BN445" i="1"/>
  <c r="Z445" i="1"/>
  <c r="BP450" i="1"/>
  <c r="BN450" i="1"/>
  <c r="Z450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Y332" i="1"/>
  <c r="BP337" i="1"/>
  <c r="BN337" i="1"/>
  <c r="Z337" i="1"/>
  <c r="BP377" i="1"/>
  <c r="BN377" i="1"/>
  <c r="Z377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Z107" i="1"/>
  <c r="BN107" i="1"/>
  <c r="Y115" i="1"/>
  <c r="Z119" i="1"/>
  <c r="BN119" i="1"/>
  <c r="Z127" i="1"/>
  <c r="BN127" i="1"/>
  <c r="Z138" i="1"/>
  <c r="BN138" i="1"/>
  <c r="Y144" i="1"/>
  <c r="Z153" i="1"/>
  <c r="BN153" i="1"/>
  <c r="I528" i="1"/>
  <c r="Y173" i="1"/>
  <c r="Z167" i="1"/>
  <c r="BN167" i="1"/>
  <c r="Z171" i="1"/>
  <c r="BN171" i="1"/>
  <c r="Y179" i="1"/>
  <c r="Z188" i="1"/>
  <c r="BN188" i="1"/>
  <c r="Y194" i="1"/>
  <c r="Z198" i="1"/>
  <c r="BN198" i="1"/>
  <c r="Z202" i="1"/>
  <c r="BN202" i="1"/>
  <c r="Z208" i="1"/>
  <c r="BN208" i="1"/>
  <c r="BP208" i="1"/>
  <c r="Z212" i="1"/>
  <c r="BN212" i="1"/>
  <c r="Z216" i="1"/>
  <c r="BN216" i="1"/>
  <c r="Y222" i="1"/>
  <c r="Z227" i="1"/>
  <c r="BN227" i="1"/>
  <c r="Z231" i="1"/>
  <c r="BN231" i="1"/>
  <c r="Z246" i="1"/>
  <c r="BN246" i="1"/>
  <c r="BP246" i="1"/>
  <c r="Z247" i="1"/>
  <c r="BN247" i="1"/>
  <c r="Z251" i="1"/>
  <c r="BN251" i="1"/>
  <c r="Z258" i="1"/>
  <c r="BN258" i="1"/>
  <c r="Z265" i="1"/>
  <c r="BN265" i="1"/>
  <c r="Z273" i="1"/>
  <c r="BN273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Z298" i="1"/>
  <c r="BN298" i="1"/>
  <c r="Y311" i="1"/>
  <c r="Z306" i="1"/>
  <c r="BN306" i="1"/>
  <c r="Z314" i="1"/>
  <c r="BN314" i="1"/>
  <c r="Z322" i="1"/>
  <c r="BN322" i="1"/>
  <c r="Z327" i="1"/>
  <c r="BN327" i="1"/>
  <c r="BP327" i="1"/>
  <c r="BP329" i="1"/>
  <c r="BN329" i="1"/>
  <c r="Z329" i="1"/>
  <c r="BP344" i="1"/>
  <c r="BN344" i="1"/>
  <c r="Z344" i="1"/>
  <c r="BP350" i="1"/>
  <c r="BN350" i="1"/>
  <c r="Z350" i="1"/>
  <c r="Y362" i="1"/>
  <c r="BP360" i="1"/>
  <c r="BN360" i="1"/>
  <c r="Z360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24" i="1"/>
  <c r="BN424" i="1"/>
  <c r="Z424" i="1"/>
  <c r="BP449" i="1"/>
  <c r="BN449" i="1"/>
  <c r="Z449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S528" i="1"/>
  <c r="Y345" i="1"/>
  <c r="Y379" i="1"/>
  <c r="Y426" i="1"/>
  <c r="F9" i="1"/>
  <c r="J9" i="1"/>
  <c r="F10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Y276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BP336" i="1"/>
  <c r="BN336" i="1"/>
  <c r="Z336" i="1"/>
  <c r="Z338" i="1" s="1"/>
  <c r="BP351" i="1"/>
  <c r="BN351" i="1"/>
  <c r="Z351" i="1"/>
  <c r="BP355" i="1"/>
  <c r="BN355" i="1"/>
  <c r="Z355" i="1"/>
  <c r="BP376" i="1"/>
  <c r="BN376" i="1"/>
  <c r="Z376" i="1"/>
  <c r="Y380" i="1"/>
  <c r="Y24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Z97" i="1"/>
  <c r="BN97" i="1"/>
  <c r="Z99" i="1"/>
  <c r="BN99" i="1"/>
  <c r="F528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BN236" i="1"/>
  <c r="BP236" i="1"/>
  <c r="Z241" i="1"/>
  <c r="Z243" i="1" s="1"/>
  <c r="BN241" i="1"/>
  <c r="BP241" i="1"/>
  <c r="Z248" i="1"/>
  <c r="BN248" i="1"/>
  <c r="Z250" i="1"/>
  <c r="BN250" i="1"/>
  <c r="L528" i="1"/>
  <c r="Z257" i="1"/>
  <c r="BN257" i="1"/>
  <c r="Z259" i="1"/>
  <c r="BN259" i="1"/>
  <c r="Y262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BN295" i="1"/>
  <c r="Z297" i="1"/>
  <c r="BN297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Y339" i="1"/>
  <c r="Y338" i="1"/>
  <c r="BP343" i="1"/>
  <c r="BN343" i="1"/>
  <c r="Z343" i="1"/>
  <c r="Z345" i="1" s="1"/>
  <c r="BP353" i="1"/>
  <c r="BN353" i="1"/>
  <c r="Z353" i="1"/>
  <c r="Y357" i="1"/>
  <c r="BP361" i="1"/>
  <c r="BN361" i="1"/>
  <c r="Z361" i="1"/>
  <c r="Y363" i="1"/>
  <c r="Y368" i="1"/>
  <c r="BP365" i="1"/>
  <c r="BN365" i="1"/>
  <c r="Z365" i="1"/>
  <c r="Z367" i="1" s="1"/>
  <c r="BP378" i="1"/>
  <c r="BN378" i="1"/>
  <c r="Z378" i="1"/>
  <c r="Y384" i="1"/>
  <c r="Y388" i="1"/>
  <c r="Y408" i="1"/>
  <c r="Y412" i="1"/>
  <c r="Y419" i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U528" i="1"/>
  <c r="Y528" i="1"/>
  <c r="Y346" i="1"/>
  <c r="T528" i="1"/>
  <c r="Y358" i="1"/>
  <c r="Z382" i="1"/>
  <c r="Z383" i="1" s="1"/>
  <c r="BN382" i="1"/>
  <c r="BP382" i="1"/>
  <c r="Z386" i="1"/>
  <c r="Z388" i="1" s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Z418" i="1" s="1"/>
  <c r="BN417" i="1"/>
  <c r="Y418" i="1"/>
  <c r="Z421" i="1"/>
  <c r="BN421" i="1"/>
  <c r="BP421" i="1"/>
  <c r="Z423" i="1"/>
  <c r="BN423" i="1"/>
  <c r="Y431" i="1"/>
  <c r="Z528" i="1"/>
  <c r="Y455" i="1"/>
  <c r="Z441" i="1"/>
  <c r="BN441" i="1"/>
  <c r="Z442" i="1"/>
  <c r="BN442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461" i="1" l="1"/>
  <c r="Z379" i="1"/>
  <c r="Z362" i="1"/>
  <c r="Z332" i="1"/>
  <c r="Z238" i="1"/>
  <c r="Z222" i="1"/>
  <c r="Z139" i="1"/>
  <c r="Z455" i="1"/>
  <c r="Z504" i="1"/>
  <c r="Z407" i="1"/>
  <c r="Z300" i="1"/>
  <c r="Z252" i="1"/>
  <c r="Z233" i="1"/>
  <c r="Z217" i="1"/>
  <c r="Z173" i="1"/>
  <c r="Z123" i="1"/>
  <c r="Z109" i="1"/>
  <c r="Z101" i="1"/>
  <c r="Z65" i="1"/>
  <c r="Z357" i="1"/>
  <c r="Z511" i="1"/>
  <c r="Z261" i="1"/>
  <c r="Z80" i="1"/>
  <c r="Z58" i="1"/>
  <c r="Z498" i="1"/>
  <c r="Z425" i="1"/>
  <c r="Z493" i="1"/>
  <c r="Z310" i="1"/>
  <c r="Z205" i="1"/>
  <c r="Z179" i="1"/>
  <c r="Z155" i="1"/>
  <c r="Z115" i="1"/>
  <c r="Z32" i="1"/>
  <c r="Y522" i="1"/>
  <c r="Y519" i="1"/>
  <c r="Z471" i="1"/>
  <c r="Y520" i="1"/>
  <c r="Y518" i="1"/>
  <c r="Z324" i="1"/>
  <c r="Z318" i="1"/>
  <c r="Z523" i="1" s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<sst xmlns="http://schemas.openxmlformats.org/spreadsheetml/2006/main" count="2343" uniqueCount="847">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</sst>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50" sqref="AA350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45838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823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Понедельник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5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0.41666666666666669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640</v>
      </c>
      <c r="Y350" s="584">
        <f t="shared" ref="Y350:Y356" si="58">IFERROR(IF(X350="",0,CEILING((X350/$H350),1)*$H350),"")</f>
        <v>645</v>
      </c>
      <c r="Z350" s="36">
        <f>IFERROR(IF(Y350=0,"",ROUNDUP(Y350/H350,0)*0.02175),"")</f>
        <v>0.93524999999999991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660.48</v>
      </c>
      <c r="BN350" s="64">
        <f t="shared" ref="BN350:BN356" si="60">IFERROR(Y350*I350/H350,"0")</f>
        <v>665.64</v>
      </c>
      <c r="BO350" s="64">
        <f t="shared" ref="BO350:BO356" si="61">IFERROR(1/J350*(X350/H350),"0")</f>
        <v>0.88888888888888884</v>
      </c>
      <c r="BP350" s="64">
        <f t="shared" ref="BP350:BP356" si="62">IFERROR(1/J350*(Y350/H350),"0")</f>
        <v>0.89583333333333326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42.666666666666664</v>
      </c>
      <c r="Y357" s="585">
        <f>IFERROR(Y350/H350,"0")+IFERROR(Y351/H351,"0")+IFERROR(Y352/H352,"0")+IFERROR(Y353/H353,"0")+IFERROR(Y354/H354,"0")+IFERROR(Y355/H355,"0")+IFERROR(Y356/H356,"0")</f>
        <v>43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0.93524999999999991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640</v>
      </c>
      <c r="Y358" s="585">
        <f>IFERROR(SUM(Y350:Y356),"0")</f>
        <v>645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600</v>
      </c>
      <c r="Y360" s="584">
        <f>IFERROR(IF(X360="",0,CEILING((X360/$H360),1)*$H360),"")</f>
        <v>600</v>
      </c>
      <c r="Z360" s="36">
        <f>IFERROR(IF(Y360=0,"",ROUNDUP(Y360/H360,0)*0.02175),"")</f>
        <v>0.86999999999999988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619.20000000000005</v>
      </c>
      <c r="BN360" s="64">
        <f>IFERROR(Y360*I360/H360,"0")</f>
        <v>619.20000000000005</v>
      </c>
      <c r="BO360" s="64">
        <f>IFERROR(1/J360*(X360/H360),"0")</f>
        <v>0.83333333333333326</v>
      </c>
      <c r="BP360" s="64">
        <f>IFERROR(1/J360*(Y360/H360),"0")</f>
        <v>0.83333333333333326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40</v>
      </c>
      <c r="Y362" s="585">
        <f>IFERROR(Y360/H360,"0")+IFERROR(Y361/H361,"0")</f>
        <v>40</v>
      </c>
      <c r="Z362" s="585">
        <f>IFERROR(IF(Z360="",0,Z360),"0")+IFERROR(IF(Z361="",0,Z361),"0")</f>
        <v>0.86999999999999988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600</v>
      </c>
      <c r="Y363" s="585">
        <f>IFERROR(SUM(Y360:Y361),"0")</f>
        <v>600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600</v>
      </c>
      <c r="Y443" s="584">
        <f t="shared" si="69"/>
        <v>601.92000000000007</v>
      </c>
      <c r="Z443" s="36">
        <f t="shared" si="70"/>
        <v>1.36344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640.90909090909088</v>
      </c>
      <c r="BN443" s="64">
        <f t="shared" si="72"/>
        <v>642.96</v>
      </c>
      <c r="BO443" s="64">
        <f t="shared" si="73"/>
        <v>1.0926573426573427</v>
      </c>
      <c r="BP443" s="64">
        <f t="shared" si="74"/>
        <v>1.0961538461538463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500</v>
      </c>
      <c r="Y445" s="584">
        <f t="shared" si="69"/>
        <v>501.6</v>
      </c>
      <c r="Z445" s="36">
        <f t="shared" si="70"/>
        <v>1.1362000000000001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534.09090909090912</v>
      </c>
      <c r="BN445" s="64">
        <f t="shared" si="72"/>
        <v>535.79999999999995</v>
      </c>
      <c r="BO445" s="64">
        <f t="shared" si="73"/>
        <v>0.91054778554778548</v>
      </c>
      <c r="BP445" s="64">
        <f t="shared" si="74"/>
        <v>0.91346153846153855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208.33333333333331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209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2.4996400000000003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1100</v>
      </c>
      <c r="Y456" s="585">
        <f>IFERROR(SUM(Y440:Y454),"0")</f>
        <v>1103.52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200</v>
      </c>
      <c r="Y466" s="584">
        <f t="shared" si="75"/>
        <v>200.64000000000001</v>
      </c>
      <c r="Z466" s="36">
        <f>IFERROR(IF(Y466=0,"",ROUNDUP(Y466/H466,0)*0.01196),"")</f>
        <v>0.45448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213.63636363636363</v>
      </c>
      <c r="BN466" s="64">
        <f t="shared" si="77"/>
        <v>214.32</v>
      </c>
      <c r="BO466" s="64">
        <f t="shared" si="78"/>
        <v>0.36421911421911418</v>
      </c>
      <c r="BP466" s="64">
        <f t="shared" si="79"/>
        <v>0.36538461538461542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37.878787878787875</v>
      </c>
      <c r="Y471" s="585">
        <f>IFERROR(Y464/H464,"0")+IFERROR(Y465/H465,"0")+IFERROR(Y466/H466,"0")+IFERROR(Y467/H467,"0")+IFERROR(Y468/H468,"0")+IFERROR(Y469/H469,"0")+IFERROR(Y470/H470,"0")</f>
        <v>38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0.45448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200</v>
      </c>
      <c r="Y472" s="585">
        <f>IFERROR(SUM(Y464:Y470),"0")</f>
        <v>200.64000000000001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2540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2549.16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2668.3163636363633</v>
      </c>
      <c r="Y519" s="585">
        <f>IFERROR(SUM(BN22:BN515),"0")</f>
        <v>2677.9200000000005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2793.3163636363633</v>
      </c>
      <c r="Y521" s="585">
        <f>GrossWeightTotalR+PalletQtyTotalR*25</f>
        <v>2802.9200000000005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328.87878787878788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330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4.7593700000000005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1245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1304.1600000000001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2 540,00"/>
        <filter val="2 668,32"/>
        <filter val="2 793,32"/>
        <filter val="200,00"/>
        <filter val="208,33"/>
        <filter val="328,88"/>
        <filter val="37,88"/>
        <filter val="40,00"/>
        <filter val="42,67"/>
        <filter val="5"/>
        <filter val="500,00"/>
        <filter val="600,00"/>
        <filter val="64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