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Создание расчетов\ПОКОМ_КИ_UK_Sch\"/>
    </mc:Choice>
  </mc:AlternateContent>
  <xr:revisionPtr revIDLastSave="0" documentId="13_ncr:1_{24DE5B74-3DED-4E86-BC59-63C684882B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2" i="1" l="1"/>
  <c r="AI62" i="1" s="1"/>
  <c r="S34" i="1"/>
  <c r="S10" i="1"/>
  <c r="S11" i="1"/>
  <c r="AI11" i="1" s="1"/>
  <c r="S13" i="1"/>
  <c r="AI13" i="1" s="1"/>
  <c r="S14" i="1"/>
  <c r="AI14" i="1" s="1"/>
  <c r="S16" i="1"/>
  <c r="AI16" i="1" s="1"/>
  <c r="S19" i="1"/>
  <c r="AI19" i="1" s="1"/>
  <c r="S20" i="1"/>
  <c r="AI20" i="1" s="1"/>
  <c r="S24" i="1"/>
  <c r="S25" i="1"/>
  <c r="AI25" i="1" s="1"/>
  <c r="S26" i="1"/>
  <c r="AI26" i="1" s="1"/>
  <c r="S28" i="1"/>
  <c r="AI28" i="1" s="1"/>
  <c r="S29" i="1"/>
  <c r="AI29" i="1" s="1"/>
  <c r="S30" i="1"/>
  <c r="AI30" i="1" s="1"/>
  <c r="S31" i="1"/>
  <c r="AI31" i="1" s="1"/>
  <c r="S32" i="1"/>
  <c r="AI32" i="1" s="1"/>
  <c r="S37" i="1"/>
  <c r="S45" i="1"/>
  <c r="AI45" i="1" s="1"/>
  <c r="S46" i="1"/>
  <c r="AI46" i="1" s="1"/>
  <c r="S47" i="1"/>
  <c r="AI47" i="1" s="1"/>
  <c r="S48" i="1"/>
  <c r="AI48" i="1" s="1"/>
  <c r="S49" i="1"/>
  <c r="AI49" i="1" s="1"/>
  <c r="S52" i="1"/>
  <c r="AI52" i="1" s="1"/>
  <c r="S53" i="1"/>
  <c r="AI53" i="1" s="1"/>
  <c r="S55" i="1"/>
  <c r="S63" i="1"/>
  <c r="S64" i="1"/>
  <c r="S65" i="1"/>
  <c r="S66" i="1"/>
  <c r="S67" i="1"/>
  <c r="S69" i="1"/>
  <c r="S70" i="1"/>
  <c r="S71" i="1"/>
  <c r="S72" i="1"/>
  <c r="S73" i="1"/>
  <c r="S74" i="1"/>
  <c r="S75" i="1"/>
  <c r="S77" i="1"/>
  <c r="S79" i="1"/>
  <c r="S80" i="1"/>
  <c r="S81" i="1"/>
  <c r="S82" i="1"/>
  <c r="S83" i="1"/>
  <c r="S85" i="1"/>
  <c r="S87" i="1"/>
  <c r="S90" i="1"/>
  <c r="S91" i="1"/>
  <c r="S92" i="1"/>
  <c r="S95" i="1"/>
  <c r="AI24" i="1"/>
  <c r="AI37" i="1"/>
  <c r="AI55" i="1"/>
  <c r="AI63" i="1"/>
  <c r="AI64" i="1"/>
  <c r="AI65" i="1"/>
  <c r="AI66" i="1"/>
  <c r="AI67" i="1"/>
  <c r="AI69" i="1"/>
  <c r="AI70" i="1"/>
  <c r="AI71" i="1"/>
  <c r="AI72" i="1"/>
  <c r="AI73" i="1"/>
  <c r="AI74" i="1"/>
  <c r="AI75" i="1"/>
  <c r="AI77" i="1"/>
  <c r="AI79" i="1"/>
  <c r="AI80" i="1"/>
  <c r="AI81" i="1"/>
  <c r="AI82" i="1"/>
  <c r="AI83" i="1"/>
  <c r="AI85" i="1"/>
  <c r="AI87" i="1"/>
  <c r="AI90" i="1"/>
  <c r="AI91" i="1"/>
  <c r="AI92" i="1"/>
  <c r="AI95" i="1"/>
  <c r="Q62" i="1" l="1"/>
  <c r="V62" i="1" s="1"/>
  <c r="Q7" i="1" l="1"/>
  <c r="Q8" i="1"/>
  <c r="Q9" i="1"/>
  <c r="Q10" i="1"/>
  <c r="R10" i="1" s="1"/>
  <c r="Q11" i="1"/>
  <c r="V11" i="1" s="1"/>
  <c r="Q12" i="1"/>
  <c r="Q13" i="1"/>
  <c r="V13" i="1" s="1"/>
  <c r="Q14" i="1"/>
  <c r="V14" i="1" s="1"/>
  <c r="Q15" i="1"/>
  <c r="Q16" i="1"/>
  <c r="V16" i="1" s="1"/>
  <c r="Q17" i="1"/>
  <c r="R17" i="1" s="1"/>
  <c r="S17" i="1" s="1"/>
  <c r="Q18" i="1"/>
  <c r="Q19" i="1"/>
  <c r="V19" i="1" s="1"/>
  <c r="Q20" i="1"/>
  <c r="V20" i="1" s="1"/>
  <c r="Q21" i="1"/>
  <c r="R21" i="1" s="1"/>
  <c r="S21" i="1" s="1"/>
  <c r="Q22" i="1"/>
  <c r="R22" i="1" s="1"/>
  <c r="S22" i="1" s="1"/>
  <c r="Q23" i="1"/>
  <c r="R23" i="1" s="1"/>
  <c r="S23" i="1" s="1"/>
  <c r="Q24" i="1"/>
  <c r="V24" i="1" s="1"/>
  <c r="Q25" i="1"/>
  <c r="V25" i="1" s="1"/>
  <c r="Q26" i="1"/>
  <c r="V26" i="1" s="1"/>
  <c r="Q27" i="1"/>
  <c r="Q28" i="1"/>
  <c r="V28" i="1" s="1"/>
  <c r="Q29" i="1"/>
  <c r="V29" i="1" s="1"/>
  <c r="Q30" i="1"/>
  <c r="V30" i="1" s="1"/>
  <c r="Q31" i="1"/>
  <c r="V31" i="1" s="1"/>
  <c r="Q32" i="1"/>
  <c r="V32" i="1" s="1"/>
  <c r="Q33" i="1"/>
  <c r="Q34" i="1"/>
  <c r="Q35" i="1"/>
  <c r="R35" i="1" s="1"/>
  <c r="S35" i="1" s="1"/>
  <c r="Q36" i="1"/>
  <c r="Q37" i="1"/>
  <c r="V37" i="1" s="1"/>
  <c r="Q38" i="1"/>
  <c r="Q39" i="1"/>
  <c r="R39" i="1" s="1"/>
  <c r="S39" i="1" s="1"/>
  <c r="Q40" i="1"/>
  <c r="Q41" i="1"/>
  <c r="Q42" i="1"/>
  <c r="Q43" i="1"/>
  <c r="Q44" i="1"/>
  <c r="Q45" i="1"/>
  <c r="V45" i="1" s="1"/>
  <c r="Q46" i="1"/>
  <c r="V46" i="1" s="1"/>
  <c r="Q47" i="1"/>
  <c r="V47" i="1" s="1"/>
  <c r="Q48" i="1"/>
  <c r="V48" i="1" s="1"/>
  <c r="Q49" i="1"/>
  <c r="V49" i="1" s="1"/>
  <c r="Q50" i="1"/>
  <c r="Q51" i="1"/>
  <c r="Q52" i="1"/>
  <c r="V52" i="1" s="1"/>
  <c r="Q53" i="1"/>
  <c r="V53" i="1" s="1"/>
  <c r="Q54" i="1"/>
  <c r="Q55" i="1"/>
  <c r="V55" i="1" s="1"/>
  <c r="Q56" i="1"/>
  <c r="Q57" i="1"/>
  <c r="Q58" i="1"/>
  <c r="Q59" i="1"/>
  <c r="Q60" i="1"/>
  <c r="Q61" i="1"/>
  <c r="Q63" i="1"/>
  <c r="V63" i="1" s="1"/>
  <c r="Q64" i="1"/>
  <c r="V64" i="1" s="1"/>
  <c r="Q65" i="1"/>
  <c r="V65" i="1" s="1"/>
  <c r="Q66" i="1"/>
  <c r="V66" i="1" s="1"/>
  <c r="Q67" i="1"/>
  <c r="V67" i="1" s="1"/>
  <c r="Q68" i="1"/>
  <c r="Q69" i="1"/>
  <c r="V69" i="1" s="1"/>
  <c r="Q70" i="1"/>
  <c r="V70" i="1" s="1"/>
  <c r="Q71" i="1"/>
  <c r="V71" i="1" s="1"/>
  <c r="Q72" i="1"/>
  <c r="V72" i="1" s="1"/>
  <c r="Q73" i="1"/>
  <c r="V73" i="1" s="1"/>
  <c r="Q74" i="1"/>
  <c r="V74" i="1" s="1"/>
  <c r="Q75" i="1"/>
  <c r="V75" i="1" s="1"/>
  <c r="Q76" i="1"/>
  <c r="R76" i="1" s="1"/>
  <c r="S76" i="1" s="1"/>
  <c r="Q77" i="1"/>
  <c r="V77" i="1" s="1"/>
  <c r="Q78" i="1"/>
  <c r="R78" i="1" s="1"/>
  <c r="S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Q85" i="1"/>
  <c r="V85" i="1" s="1"/>
  <c r="Q86" i="1"/>
  <c r="R86" i="1" s="1"/>
  <c r="S86" i="1" s="1"/>
  <c r="Q87" i="1"/>
  <c r="V87" i="1" s="1"/>
  <c r="Q88" i="1"/>
  <c r="Q89" i="1"/>
  <c r="Q90" i="1"/>
  <c r="V90" i="1" s="1"/>
  <c r="Q91" i="1"/>
  <c r="V91" i="1" s="1"/>
  <c r="Q92" i="1"/>
  <c r="V92" i="1" s="1"/>
  <c r="Q93" i="1"/>
  <c r="Q94" i="1"/>
  <c r="R94" i="1" s="1"/>
  <c r="S94" i="1" s="1"/>
  <c r="Q95" i="1"/>
  <c r="V95" i="1" s="1"/>
  <c r="Q6" i="1"/>
  <c r="R6" i="1" s="1"/>
  <c r="S6" i="1" s="1"/>
  <c r="AI22" i="1" l="1"/>
  <c r="V22" i="1"/>
  <c r="AI10" i="1"/>
  <c r="V10" i="1"/>
  <c r="AI6" i="1"/>
  <c r="V6" i="1"/>
  <c r="AI94" i="1"/>
  <c r="V94" i="1"/>
  <c r="AI86" i="1"/>
  <c r="V86" i="1"/>
  <c r="AI78" i="1"/>
  <c r="V78" i="1"/>
  <c r="AI76" i="1"/>
  <c r="V76" i="1"/>
  <c r="AI39" i="1"/>
  <c r="V39" i="1"/>
  <c r="AI35" i="1"/>
  <c r="V35" i="1"/>
  <c r="AI23" i="1"/>
  <c r="V23" i="1"/>
  <c r="V21" i="1"/>
  <c r="AI21" i="1"/>
  <c r="AI17" i="1"/>
  <c r="V17" i="1"/>
  <c r="W6" i="1"/>
  <c r="R88" i="1"/>
  <c r="S88" i="1" s="1"/>
  <c r="R84" i="1"/>
  <c r="S84" i="1" s="1"/>
  <c r="R68" i="1"/>
  <c r="S68" i="1" s="1"/>
  <c r="R60" i="1"/>
  <c r="S60" i="1" s="1"/>
  <c r="R58" i="1"/>
  <c r="S58" i="1" s="1"/>
  <c r="R56" i="1"/>
  <c r="S56" i="1" s="1"/>
  <c r="R54" i="1"/>
  <c r="S54" i="1" s="1"/>
  <c r="R50" i="1"/>
  <c r="S50" i="1" s="1"/>
  <c r="R44" i="1"/>
  <c r="S44" i="1" s="1"/>
  <c r="R42" i="1"/>
  <c r="S42" i="1" s="1"/>
  <c r="R40" i="1"/>
  <c r="S40" i="1" s="1"/>
  <c r="R38" i="1"/>
  <c r="S38" i="1" s="1"/>
  <c r="R36" i="1"/>
  <c r="S36" i="1" s="1"/>
  <c r="R34" i="1"/>
  <c r="R18" i="1"/>
  <c r="S18" i="1" s="1"/>
  <c r="R12" i="1"/>
  <c r="S12" i="1" s="1"/>
  <c r="R8" i="1"/>
  <c r="S8" i="1" s="1"/>
  <c r="R93" i="1"/>
  <c r="S93" i="1" s="1"/>
  <c r="R89" i="1"/>
  <c r="S89" i="1" s="1"/>
  <c r="R61" i="1"/>
  <c r="S61" i="1" s="1"/>
  <c r="R59" i="1"/>
  <c r="S59" i="1" s="1"/>
  <c r="R57" i="1"/>
  <c r="S57" i="1" s="1"/>
  <c r="R51" i="1"/>
  <c r="S51" i="1" s="1"/>
  <c r="R43" i="1"/>
  <c r="S43" i="1" s="1"/>
  <c r="R41" i="1"/>
  <c r="S41" i="1" s="1"/>
  <c r="R33" i="1"/>
  <c r="S33" i="1" s="1"/>
  <c r="R27" i="1"/>
  <c r="S27" i="1" s="1"/>
  <c r="R15" i="1"/>
  <c r="S15" i="1" s="1"/>
  <c r="R9" i="1"/>
  <c r="S9" i="1" s="1"/>
  <c r="R7" i="1"/>
  <c r="S7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L5" i="1"/>
  <c r="J5" i="1"/>
  <c r="F5" i="1"/>
  <c r="E5" i="1"/>
  <c r="S5" i="1" l="1"/>
  <c r="V7" i="1"/>
  <c r="AI7" i="1"/>
  <c r="AI15" i="1"/>
  <c r="V15" i="1"/>
  <c r="AI33" i="1"/>
  <c r="V33" i="1"/>
  <c r="AI43" i="1"/>
  <c r="V43" i="1"/>
  <c r="V57" i="1"/>
  <c r="AI57" i="1"/>
  <c r="V61" i="1"/>
  <c r="AI61" i="1"/>
  <c r="V93" i="1"/>
  <c r="AI93" i="1"/>
  <c r="AI12" i="1"/>
  <c r="V12" i="1"/>
  <c r="AI34" i="1"/>
  <c r="V34" i="1"/>
  <c r="AI38" i="1"/>
  <c r="V38" i="1"/>
  <c r="AI42" i="1"/>
  <c r="V42" i="1"/>
  <c r="AI50" i="1"/>
  <c r="V50" i="1"/>
  <c r="AI56" i="1"/>
  <c r="V56" i="1"/>
  <c r="AI60" i="1"/>
  <c r="V60" i="1"/>
  <c r="AI84" i="1"/>
  <c r="V84" i="1"/>
  <c r="AI9" i="1"/>
  <c r="V9" i="1"/>
  <c r="AI27" i="1"/>
  <c r="V27" i="1"/>
  <c r="AI41" i="1"/>
  <c r="V41" i="1"/>
  <c r="AI51" i="1"/>
  <c r="V51" i="1"/>
  <c r="AI59" i="1"/>
  <c r="V59" i="1"/>
  <c r="V89" i="1"/>
  <c r="AI89" i="1"/>
  <c r="AI8" i="1"/>
  <c r="V8" i="1"/>
  <c r="AI18" i="1"/>
  <c r="V18" i="1"/>
  <c r="AI36" i="1"/>
  <c r="V36" i="1"/>
  <c r="AI40" i="1"/>
  <c r="V40" i="1"/>
  <c r="AI44" i="1"/>
  <c r="V44" i="1"/>
  <c r="AI54" i="1"/>
  <c r="V54" i="1"/>
  <c r="AI58" i="1"/>
  <c r="V58" i="1"/>
  <c r="AI68" i="1"/>
  <c r="V68" i="1"/>
  <c r="AI88" i="1"/>
  <c r="V88" i="1"/>
  <c r="R5" i="1"/>
  <c r="K5" i="1"/>
  <c r="AI5" i="1" l="1"/>
</calcChain>
</file>

<file path=xl/sharedStrings.xml><?xml version="1.0" encoding="utf-8"?>
<sst xmlns="http://schemas.openxmlformats.org/spreadsheetml/2006/main" count="388" uniqueCount="165">
  <si>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</si>
  <si>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</si>
  <si>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</si>
  <si>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</si>
  <si>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</si>
  <si>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</si>
  <si>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</si>
  <si>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</si>
  <si>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</si>
  <si>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</si>
  <si>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</si>
  <si>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</si>
  <si>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</si>
  <si>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</si>
  <si>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</si>
  <si>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</si>
  <si>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</si>
  <si>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</si>
  <si>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</si>
  <si>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</si>
  <si>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</si>
  <si>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</si>
  <si>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</si>
  <si>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23,06,(1)</t>
  </si>
  <si>
    <t>23,06,(2)</t>
  </si>
  <si>
    <t>24,06,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</si>
  <si>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</si>
  <si>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</si>
  <si>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</si>
  <si>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</si>
  <si>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</si>
  <si>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</si>
  <si>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</si>
  <si>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</si>
  <si>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</si>
  <si>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</si>
  <si>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</si>
  <si>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</si>
  <si>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</si>
  <si>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</si>
  <si>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</si>
  <si>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</si>
  <si>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</si>
  <si>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</si>
  <si>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</si>
  <si>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</si>
  <si>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</si>
  <si>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</si>
  <si>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</si>
  <si>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</si>
  <si>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</si>
  <si>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</si>
  <si>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</si>
  <si>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</si>
  <si>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</si>
  <si>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</si>
  <si>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</si>
  <si>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</si>
  <si>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</si>
  <si>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</si>
  <si>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</si>
  <si>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</si>
  <si>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</si>
  <si>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</si>
  <si>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</si>
  <si>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</si>
  <si>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</si>
  <si>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</si>
  <si>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</si>
  <si>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</si>
  <si>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</si>
  <si>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</si>
  <si>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</si>
  <si>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</si>
  <si>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</si>
  <si>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</si>
  <si>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</si>
  <si>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</si>
  <si>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</si>
  <si>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</si>
  <si>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</si>
  <si>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</si>
  <si>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</si>
  <si>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</si>
  <si>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</si>
  <si>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</si>
  <si>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</si>
  <si>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</si>
  <si>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</si>
  <si>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</si>
  <si>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</si>
  <si>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</si>
  <si>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</si>
  <si>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</si>
  <si>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</si>
  <si>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</si>
  <si>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</si>
  <si>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</si>
  <si>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</si>
  <si>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</si>
  <si>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</si>
  <si>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</si>
  <si>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</si>
  <si>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</si>
  <si>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</si>
  <si>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</si>
  <si>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</si>
  <si>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</si>
  <si>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</si>
  <si>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</si>
  <si>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</si>
  <si>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</si>
  <si>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</si>
  <si>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</si>
  <si>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</si>
  <si>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</si>
  <si>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</si>
  <si>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</si>
  <si>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</si>
  <si>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</si>
  <si>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</si>
  <si>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</si>
  <si>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</si>
  <si>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</si>
  <si>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</si>
  <si>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</si>
  <si>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</si>
  <si>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</si>
  <si>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</si>
  <si>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</si>
  <si>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</si>
  <si>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</si>
  <si>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</si>
  <si>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</si>
  <si>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</si>
  <si>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</si>
  <si>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</si>
  <si>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</si>
  <si>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</si>
  <si>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</si>
  <si>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</si>
  <si>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</si>
  <si>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</si>
  <si>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</si>
  <si>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</si>
  <si>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</si>
  <si>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</si>
  <si>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ТМА июль</t>
  </si>
  <si>
    <t>ТМА июль / ТС Обжора / 18,06,25 филиал обнулил</t>
  </si>
  <si>
    <t>ТМА июнь_июль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</si>
  <si>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</si>
  <si>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</si>
  <si>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</si>
  <si>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</si>
  <si>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ТМА июнь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</si>
  <si>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</si>
  <si>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</si>
  <si>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</si>
  <si>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t>23,06,25 в уценку 6кг / 22,04,25 в уценку 34 кг / 25,01,25 в уценку 108кг</t>
  </si>
  <si>
    <t>11,03,25 списание 7кг (недостача) / 22,01,25 списание 10кг (недостача)</t>
  </si>
  <si>
    <t>Акции нет в Июле месяце</t>
  </si>
  <si>
    <t>Акция Ютл Июль месяц</t>
  </si>
  <si>
    <t>заказ</t>
  </si>
  <si>
    <t>28,06,</t>
  </si>
  <si>
    <t>25,06,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</si>
</sst>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4" fontId="5" fillId="10" borderId="1" xfId="1" applyNumberFormat="1" applyFont="1" applyFill="1"/>
    <xf numFmtId="164" fontId="4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" sqref="T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20" width="7" customWidth="1"/>
    <col min="21" max="21" width="13.7109375" customWidth="1"/>
    <col min="22" max="23" width="5" customWidth="1"/>
    <col min="24" max="33" width="6" customWidth="1"/>
    <col min="34" max="34" width="35.42578125" customWidth="1"/>
    <col min="35" max="35" width="7" customWidth="1"/>
    <col min="36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162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164</v>
      </c>
      <c r="R4" s="1"/>
      <c r="S4" s="1" t="s">
        <v>163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32450.091</v>
      </c>
      <c r="F5" s="4">
        <f>SUM(F6:F500)</f>
        <v>46321.167000000009</v>
      </c>
      <c r="G5" s="7"/>
      <c r="H5" s="1"/>
      <c r="I5" s="1"/>
      <c r="J5" s="4">
        <f t="shared" ref="J5:T5" si="0">SUM(J6:J500)</f>
        <v>35849.144</v>
      </c>
      <c r="K5" s="4">
        <f t="shared" si="0"/>
        <v>-3399.0530000000008</v>
      </c>
      <c r="L5" s="4">
        <f t="shared" si="0"/>
        <v>0</v>
      </c>
      <c r="M5" s="4">
        <f t="shared" si="0"/>
        <v>0</v>
      </c>
      <c r="N5" s="4">
        <f t="shared" si="0"/>
        <v>3475.9379999999996</v>
      </c>
      <c r="O5" s="4">
        <f t="shared" si="0"/>
        <v>3510</v>
      </c>
      <c r="P5" s="4">
        <f t="shared" si="0"/>
        <v>3820</v>
      </c>
      <c r="Q5" s="4">
        <f t="shared" si="0"/>
        <v>6490.0181999999995</v>
      </c>
      <c r="R5" s="4">
        <f t="shared" si="0"/>
        <v>11729.919699999997</v>
      </c>
      <c r="S5" s="4">
        <f t="shared" si="0"/>
        <v>16032.442300000001</v>
      </c>
      <c r="T5" s="4">
        <f t="shared" si="0"/>
        <v>4300</v>
      </c>
      <c r="U5" s="1"/>
      <c r="V5" s="1"/>
      <c r="W5" s="1"/>
      <c r="X5" s="4">
        <f t="shared" ref="X5:AG5" si="1">SUM(X6:X500)</f>
        <v>7223.9175999999998</v>
      </c>
      <c r="Y5" s="4">
        <f t="shared" si="1"/>
        <v>7491.8183999999965</v>
      </c>
      <c r="Z5" s="4">
        <f t="shared" si="1"/>
        <v>7822.3056000000015</v>
      </c>
      <c r="AA5" s="4">
        <f t="shared" si="1"/>
        <v>6915.4169999999986</v>
      </c>
      <c r="AB5" s="4">
        <f t="shared" si="1"/>
        <v>7042.373599999999</v>
      </c>
      <c r="AC5" s="4">
        <f t="shared" si="1"/>
        <v>7430.3109999999997</v>
      </c>
      <c r="AD5" s="4">
        <f t="shared" si="1"/>
        <v>7308.7210000000014</v>
      </c>
      <c r="AE5" s="4">
        <f t="shared" si="1"/>
        <v>7222.4843999999985</v>
      </c>
      <c r="AF5" s="4">
        <f t="shared" si="1"/>
        <v>7855.0976000000001</v>
      </c>
      <c r="AG5" s="4">
        <f t="shared" si="1"/>
        <v>8295.0087999999978</v>
      </c>
      <c r="AH5" s="1"/>
      <c r="AI5" s="4">
        <f>SUM(AI6:AI500)</f>
        <v>11203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8" t="s">
        <v>36</v>
      </c>
      <c r="B6" s="18" t="s">
        <v>37</v>
      </c>
      <c r="C6" s="18">
        <v>476.30399999999997</v>
      </c>
      <c r="D6" s="18">
        <v>702.78399999999999</v>
      </c>
      <c r="E6" s="18">
        <v>450.22199999999998</v>
      </c>
      <c r="F6" s="18">
        <v>429.27100000000002</v>
      </c>
      <c r="G6" s="19">
        <v>1</v>
      </c>
      <c r="H6" s="18">
        <v>50</v>
      </c>
      <c r="I6" s="18" t="s">
        <v>38</v>
      </c>
      <c r="J6" s="18">
        <v>489.03899999999999</v>
      </c>
      <c r="K6" s="18">
        <f t="shared" ref="K6:K37" si="2">E6-J6</f>
        <v>-38.817000000000007</v>
      </c>
      <c r="L6" s="18"/>
      <c r="M6" s="18"/>
      <c r="N6" s="18">
        <v>108.1419999999999</v>
      </c>
      <c r="O6" s="18"/>
      <c r="P6" s="18">
        <v>80</v>
      </c>
      <c r="Q6" s="18">
        <f>E6/5</f>
        <v>90.044399999999996</v>
      </c>
      <c r="R6" s="20">
        <f>11*Q6-P6-O6-N6-F6</f>
        <v>373.0754</v>
      </c>
      <c r="S6" s="28">
        <f>R6+Q6</f>
        <v>463.1198</v>
      </c>
      <c r="T6" s="20"/>
      <c r="U6" s="18"/>
      <c r="V6" s="1">
        <f>(F6+N6+O6+P6+S6)/Q6</f>
        <v>12</v>
      </c>
      <c r="W6" s="18">
        <f>(F6+N6+O6+P6)/Q6</f>
        <v>6.856761775301961</v>
      </c>
      <c r="X6" s="18">
        <v>82.030999999999992</v>
      </c>
      <c r="Y6" s="18">
        <v>85.727999999999994</v>
      </c>
      <c r="Z6" s="18">
        <v>112.331</v>
      </c>
      <c r="AA6" s="18">
        <v>100.0142</v>
      </c>
      <c r="AB6" s="18">
        <v>67.6494</v>
      </c>
      <c r="AC6" s="18">
        <v>61.232999999999997</v>
      </c>
      <c r="AD6" s="18">
        <v>84.214399999999998</v>
      </c>
      <c r="AE6" s="18">
        <v>82.136400000000009</v>
      </c>
      <c r="AF6" s="18">
        <v>67.634</v>
      </c>
      <c r="AG6" s="18">
        <v>65.353800000000007</v>
      </c>
      <c r="AH6" s="21" t="s">
        <v>147</v>
      </c>
      <c r="AI6" s="1">
        <f>ROUND(G6*S6,0)</f>
        <v>463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37</v>
      </c>
      <c r="C7" s="1">
        <v>207.78399999999999</v>
      </c>
      <c r="D7" s="1">
        <v>414.87700000000001</v>
      </c>
      <c r="E7" s="1">
        <v>193.464</v>
      </c>
      <c r="F7" s="1">
        <v>308.45</v>
      </c>
      <c r="G7" s="7">
        <v>1</v>
      </c>
      <c r="H7" s="1">
        <v>45</v>
      </c>
      <c r="I7" s="1" t="s">
        <v>38</v>
      </c>
      <c r="J7" s="1">
        <v>199.03</v>
      </c>
      <c r="K7" s="1">
        <f t="shared" si="2"/>
        <v>-5.5660000000000025</v>
      </c>
      <c r="L7" s="1"/>
      <c r="M7" s="1"/>
      <c r="N7" s="1">
        <v>52.270000000000039</v>
      </c>
      <c r="O7" s="1"/>
      <c r="P7" s="1"/>
      <c r="Q7" s="1">
        <f t="shared" ref="Q7:Q70" si="3">E7/5</f>
        <v>38.692799999999998</v>
      </c>
      <c r="R7" s="5">
        <f t="shared" ref="R7:R18" si="4">10*Q7-P7-O7-N7-F7</f>
        <v>26.20799999999997</v>
      </c>
      <c r="S7" s="5">
        <f>R7</f>
        <v>26.20799999999997</v>
      </c>
      <c r="T7" s="5"/>
      <c r="U7" s="1"/>
      <c r="V7" s="1">
        <f>(F7+N7+O7+P7+S7)/Q7</f>
        <v>10</v>
      </c>
      <c r="W7" s="1">
        <f t="shared" ref="W7:W70" si="5">(F7+N7+O7+P7)/Q7</f>
        <v>9.3226646818012657</v>
      </c>
      <c r="X7" s="1">
        <v>47.475000000000001</v>
      </c>
      <c r="Y7" s="1">
        <v>49.439800000000012</v>
      </c>
      <c r="Z7" s="1">
        <v>36.374400000000001</v>
      </c>
      <c r="AA7" s="1">
        <v>32.763600000000011</v>
      </c>
      <c r="AB7" s="1">
        <v>52.038400000000003</v>
      </c>
      <c r="AC7" s="1">
        <v>60.951399999999992</v>
      </c>
      <c r="AD7" s="1">
        <v>51.135399999999997</v>
      </c>
      <c r="AE7" s="1">
        <v>48.913800000000002</v>
      </c>
      <c r="AF7" s="1">
        <v>45.265599999999999</v>
      </c>
      <c r="AG7" s="1">
        <v>42.545400000000001</v>
      </c>
      <c r="AH7" s="1"/>
      <c r="AI7" s="1">
        <f>ROUND(G7*S7,0)</f>
        <v>26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37</v>
      </c>
      <c r="C8" s="1">
        <v>918.24900000000002</v>
      </c>
      <c r="D8" s="1">
        <v>3233.944</v>
      </c>
      <c r="E8" s="1">
        <v>1079.3589999999999</v>
      </c>
      <c r="F8" s="1">
        <v>1833.098</v>
      </c>
      <c r="G8" s="7">
        <v>1</v>
      </c>
      <c r="H8" s="1">
        <v>45</v>
      </c>
      <c r="I8" s="1" t="s">
        <v>38</v>
      </c>
      <c r="J8" s="1">
        <v>1135.3150000000001</v>
      </c>
      <c r="K8" s="1">
        <f t="shared" si="2"/>
        <v>-55.956000000000131</v>
      </c>
      <c r="L8" s="1"/>
      <c r="M8" s="1"/>
      <c r="N8" s="1">
        <v>128.89969999999991</v>
      </c>
      <c r="O8" s="1"/>
      <c r="P8" s="1"/>
      <c r="Q8" s="1">
        <f t="shared" si="3"/>
        <v>215.87179999999998</v>
      </c>
      <c r="R8" s="5">
        <f t="shared" si="4"/>
        <v>196.72029999999995</v>
      </c>
      <c r="S8" s="5">
        <f t="shared" ref="S8:S71" si="6">R8</f>
        <v>196.72029999999995</v>
      </c>
      <c r="T8" s="5"/>
      <c r="U8" s="1"/>
      <c r="V8" s="1">
        <f t="shared" ref="V8:V71" si="7">(F8+N8+O8+P8+S8)/Q8</f>
        <v>10</v>
      </c>
      <c r="W8" s="1">
        <f t="shared" si="5"/>
        <v>9.0887170070384364</v>
      </c>
      <c r="X8" s="1">
        <v>259.92180000000002</v>
      </c>
      <c r="Y8" s="1">
        <v>272.81420000000003</v>
      </c>
      <c r="Z8" s="1">
        <v>262.76600000000002</v>
      </c>
      <c r="AA8" s="1">
        <v>222.9486</v>
      </c>
      <c r="AB8" s="1">
        <v>183.7304</v>
      </c>
      <c r="AC8" s="1">
        <v>184.7766</v>
      </c>
      <c r="AD8" s="1">
        <v>188.72819999999999</v>
      </c>
      <c r="AE8" s="1">
        <v>184.82499999999999</v>
      </c>
      <c r="AF8" s="1">
        <v>176.48500000000001</v>
      </c>
      <c r="AG8" s="1">
        <v>176.65880000000001</v>
      </c>
      <c r="AH8" s="1" t="s">
        <v>41</v>
      </c>
      <c r="AI8" s="1">
        <f t="shared" ref="AI8:AI71" si="8">ROUND(G8*S8,0)</f>
        <v>197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42</v>
      </c>
      <c r="B9" s="1" t="s">
        <v>43</v>
      </c>
      <c r="C9" s="1">
        <v>774</v>
      </c>
      <c r="D9" s="1">
        <v>1629</v>
      </c>
      <c r="E9" s="1">
        <v>716</v>
      </c>
      <c r="F9" s="1">
        <v>996</v>
      </c>
      <c r="G9" s="7">
        <v>0.45</v>
      </c>
      <c r="H9" s="1">
        <v>45</v>
      </c>
      <c r="I9" s="1" t="s">
        <v>38</v>
      </c>
      <c r="J9" s="1">
        <v>763</v>
      </c>
      <c r="K9" s="1">
        <f t="shared" si="2"/>
        <v>-47</v>
      </c>
      <c r="L9" s="1"/>
      <c r="M9" s="1"/>
      <c r="N9" s="1">
        <v>132.19999999999979</v>
      </c>
      <c r="O9" s="1"/>
      <c r="P9" s="1"/>
      <c r="Q9" s="1">
        <f t="shared" si="3"/>
        <v>143.19999999999999</v>
      </c>
      <c r="R9" s="5">
        <f t="shared" si="4"/>
        <v>303.80000000000018</v>
      </c>
      <c r="S9" s="5">
        <f t="shared" si="6"/>
        <v>303.80000000000018</v>
      </c>
      <c r="T9" s="5"/>
      <c r="U9" s="1"/>
      <c r="V9" s="1">
        <f t="shared" si="7"/>
        <v>10</v>
      </c>
      <c r="W9" s="1">
        <f t="shared" si="5"/>
        <v>7.8784916201117312</v>
      </c>
      <c r="X9" s="1">
        <v>151.19999999999999</v>
      </c>
      <c r="Y9" s="1">
        <v>170</v>
      </c>
      <c r="Z9" s="1">
        <v>173.8</v>
      </c>
      <c r="AA9" s="1">
        <v>163.6</v>
      </c>
      <c r="AB9" s="1">
        <v>195.56700000000001</v>
      </c>
      <c r="AC9" s="1">
        <v>181.167</v>
      </c>
      <c r="AD9" s="1">
        <v>155.4</v>
      </c>
      <c r="AE9" s="1">
        <v>155</v>
      </c>
      <c r="AF9" s="1">
        <v>134.80000000000001</v>
      </c>
      <c r="AG9" s="1">
        <v>145.6</v>
      </c>
      <c r="AH9" s="1" t="s">
        <v>44</v>
      </c>
      <c r="AI9" s="1">
        <f t="shared" si="8"/>
        <v>137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8" t="s">
        <v>45</v>
      </c>
      <c r="B10" s="18" t="s">
        <v>43</v>
      </c>
      <c r="C10" s="18">
        <v>1283</v>
      </c>
      <c r="D10" s="18">
        <v>1097</v>
      </c>
      <c r="E10" s="18">
        <v>1198</v>
      </c>
      <c r="F10" s="18">
        <v>1001</v>
      </c>
      <c r="G10" s="19">
        <v>0.45</v>
      </c>
      <c r="H10" s="18">
        <v>45</v>
      </c>
      <c r="I10" s="10" t="s">
        <v>46</v>
      </c>
      <c r="J10" s="18">
        <v>1264</v>
      </c>
      <c r="K10" s="18">
        <f t="shared" si="2"/>
        <v>-66</v>
      </c>
      <c r="L10" s="18"/>
      <c r="M10" s="18"/>
      <c r="N10" s="18">
        <v>0</v>
      </c>
      <c r="O10" s="18">
        <v>300</v>
      </c>
      <c r="P10" s="18">
        <v>200</v>
      </c>
      <c r="Q10" s="18">
        <f t="shared" si="3"/>
        <v>239.6</v>
      </c>
      <c r="R10" s="20">
        <f>11*Q10-P10-O10-N10-F10</f>
        <v>1134.5999999999999</v>
      </c>
      <c r="S10" s="5">
        <f>T10</f>
        <v>2500</v>
      </c>
      <c r="T10" s="20">
        <v>2500</v>
      </c>
      <c r="U10" s="18" t="s">
        <v>161</v>
      </c>
      <c r="V10" s="1">
        <f t="shared" si="7"/>
        <v>16.698664440734557</v>
      </c>
      <c r="W10" s="18">
        <f t="shared" si="5"/>
        <v>6.2646076794657768</v>
      </c>
      <c r="X10" s="18">
        <v>284.22899999999998</v>
      </c>
      <c r="Y10" s="18">
        <v>303.62900000000002</v>
      </c>
      <c r="Z10" s="18">
        <v>328.6</v>
      </c>
      <c r="AA10" s="18">
        <v>308.39999999999998</v>
      </c>
      <c r="AB10" s="18">
        <v>102.304</v>
      </c>
      <c r="AC10" s="18">
        <v>221.904</v>
      </c>
      <c r="AD10" s="18">
        <v>628.79999999999995</v>
      </c>
      <c r="AE10" s="18">
        <v>574.4</v>
      </c>
      <c r="AF10" s="18">
        <v>536.89679999999998</v>
      </c>
      <c r="AG10" s="18">
        <v>456.03500000000003</v>
      </c>
      <c r="AH10" s="21" t="s">
        <v>148</v>
      </c>
      <c r="AI10" s="1">
        <f t="shared" si="8"/>
        <v>1125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47</v>
      </c>
      <c r="B11" s="1" t="s">
        <v>43</v>
      </c>
      <c r="C11" s="1">
        <v>313</v>
      </c>
      <c r="D11" s="1"/>
      <c r="E11" s="1">
        <v>83</v>
      </c>
      <c r="F11" s="1">
        <v>219</v>
      </c>
      <c r="G11" s="7">
        <v>0.17</v>
      </c>
      <c r="H11" s="1">
        <v>180</v>
      </c>
      <c r="I11" s="1" t="s">
        <v>38</v>
      </c>
      <c r="J11" s="1">
        <v>83</v>
      </c>
      <c r="K11" s="1">
        <f t="shared" si="2"/>
        <v>0</v>
      </c>
      <c r="L11" s="1"/>
      <c r="M11" s="1"/>
      <c r="N11" s="1">
        <v>0</v>
      </c>
      <c r="O11" s="1"/>
      <c r="P11" s="1"/>
      <c r="Q11" s="1">
        <f t="shared" si="3"/>
        <v>16.600000000000001</v>
      </c>
      <c r="R11" s="5"/>
      <c r="S11" s="5">
        <f t="shared" si="6"/>
        <v>0</v>
      </c>
      <c r="T11" s="5"/>
      <c r="U11" s="1"/>
      <c r="V11" s="1">
        <f t="shared" si="7"/>
        <v>13.192771084337348</v>
      </c>
      <c r="W11" s="1">
        <f t="shared" si="5"/>
        <v>13.192771084337348</v>
      </c>
      <c r="X11" s="1">
        <v>19.2</v>
      </c>
      <c r="Y11" s="1">
        <v>19</v>
      </c>
      <c r="Z11" s="1">
        <v>11.8</v>
      </c>
      <c r="AA11" s="1">
        <v>20.399999999999999</v>
      </c>
      <c r="AB11" s="1">
        <v>41.4</v>
      </c>
      <c r="AC11" s="1">
        <v>29</v>
      </c>
      <c r="AD11" s="1">
        <v>8.8000000000000007</v>
      </c>
      <c r="AE11" s="1">
        <v>8.8000000000000007</v>
      </c>
      <c r="AF11" s="1">
        <v>23.6</v>
      </c>
      <c r="AG11" s="1">
        <v>26.6</v>
      </c>
      <c r="AH11" s="1" t="s">
        <v>44</v>
      </c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43</v>
      </c>
      <c r="C12" s="1">
        <v>9</v>
      </c>
      <c r="D12" s="1"/>
      <c r="E12" s="1">
        <v>8</v>
      </c>
      <c r="F12" s="1"/>
      <c r="G12" s="7">
        <v>0.3</v>
      </c>
      <c r="H12" s="1">
        <v>40</v>
      </c>
      <c r="I12" s="1" t="s">
        <v>38</v>
      </c>
      <c r="J12" s="1">
        <v>14</v>
      </c>
      <c r="K12" s="1">
        <f t="shared" si="2"/>
        <v>-6</v>
      </c>
      <c r="L12" s="1"/>
      <c r="M12" s="1"/>
      <c r="N12" s="1">
        <v>9.2000000000000011</v>
      </c>
      <c r="O12" s="1"/>
      <c r="P12" s="1"/>
      <c r="Q12" s="1">
        <f t="shared" si="3"/>
        <v>1.6</v>
      </c>
      <c r="R12" s="5">
        <f t="shared" si="4"/>
        <v>6.7999999999999989</v>
      </c>
      <c r="S12" s="5">
        <f t="shared" si="6"/>
        <v>6.7999999999999989</v>
      </c>
      <c r="T12" s="5"/>
      <c r="U12" s="1"/>
      <c r="V12" s="1">
        <f t="shared" si="7"/>
        <v>10</v>
      </c>
      <c r="W12" s="1">
        <f t="shared" si="5"/>
        <v>5.75</v>
      </c>
      <c r="X12" s="1">
        <v>1.6</v>
      </c>
      <c r="Y12" s="1">
        <v>0.4</v>
      </c>
      <c r="Z12" s="1">
        <v>1</v>
      </c>
      <c r="AA12" s="1">
        <v>1</v>
      </c>
      <c r="AB12" s="1">
        <v>1.4</v>
      </c>
      <c r="AC12" s="1">
        <v>1.2</v>
      </c>
      <c r="AD12" s="1">
        <v>0.6</v>
      </c>
      <c r="AE12" s="1">
        <v>0.4</v>
      </c>
      <c r="AF12" s="1">
        <v>2</v>
      </c>
      <c r="AG12" s="1">
        <v>2.2000000000000002</v>
      </c>
      <c r="AH12" s="1"/>
      <c r="AI12" s="1">
        <f t="shared" si="8"/>
        <v>2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43</v>
      </c>
      <c r="C13" s="1">
        <v>70</v>
      </c>
      <c r="D13" s="1">
        <v>450</v>
      </c>
      <c r="E13" s="1">
        <v>103</v>
      </c>
      <c r="F13" s="1">
        <v>291</v>
      </c>
      <c r="G13" s="7">
        <v>0.17</v>
      </c>
      <c r="H13" s="1">
        <v>180</v>
      </c>
      <c r="I13" s="1" t="s">
        <v>38</v>
      </c>
      <c r="J13" s="1">
        <v>120</v>
      </c>
      <c r="K13" s="1">
        <f t="shared" si="2"/>
        <v>-17</v>
      </c>
      <c r="L13" s="1"/>
      <c r="M13" s="1"/>
      <c r="N13" s="1">
        <v>55</v>
      </c>
      <c r="O13" s="1"/>
      <c r="P13" s="1"/>
      <c r="Q13" s="1">
        <f t="shared" si="3"/>
        <v>20.6</v>
      </c>
      <c r="R13" s="5"/>
      <c r="S13" s="5">
        <f t="shared" si="6"/>
        <v>0</v>
      </c>
      <c r="T13" s="5"/>
      <c r="U13" s="1"/>
      <c r="V13" s="1">
        <f t="shared" si="7"/>
        <v>16.796116504854368</v>
      </c>
      <c r="W13" s="1">
        <f t="shared" si="5"/>
        <v>16.796116504854368</v>
      </c>
      <c r="X13" s="1">
        <v>38</v>
      </c>
      <c r="Y13" s="1">
        <v>41</v>
      </c>
      <c r="Z13" s="1">
        <v>37.200000000000003</v>
      </c>
      <c r="AA13" s="1">
        <v>26.6</v>
      </c>
      <c r="AB13" s="1">
        <v>21.2</v>
      </c>
      <c r="AC13" s="1">
        <v>31</v>
      </c>
      <c r="AD13" s="1">
        <v>32.4</v>
      </c>
      <c r="AE13" s="1">
        <v>17.2</v>
      </c>
      <c r="AF13" s="1">
        <v>30.4</v>
      </c>
      <c r="AG13" s="1">
        <v>41</v>
      </c>
      <c r="AH13" s="1"/>
      <c r="AI13" s="1">
        <f t="shared" si="8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50</v>
      </c>
      <c r="B14" s="1" t="s">
        <v>43</v>
      </c>
      <c r="C14" s="1">
        <v>17</v>
      </c>
      <c r="D14" s="1">
        <v>1</v>
      </c>
      <c r="E14" s="1">
        <v>3</v>
      </c>
      <c r="F14" s="1">
        <v>7</v>
      </c>
      <c r="G14" s="7">
        <v>0.35</v>
      </c>
      <c r="H14" s="1">
        <v>50</v>
      </c>
      <c r="I14" s="1" t="s">
        <v>38</v>
      </c>
      <c r="J14" s="1">
        <v>5</v>
      </c>
      <c r="K14" s="1">
        <f t="shared" si="2"/>
        <v>-2</v>
      </c>
      <c r="L14" s="1"/>
      <c r="M14" s="1"/>
      <c r="N14" s="1">
        <v>0</v>
      </c>
      <c r="O14" s="1"/>
      <c r="P14" s="1"/>
      <c r="Q14" s="1">
        <f t="shared" si="3"/>
        <v>0.6</v>
      </c>
      <c r="R14" s="5"/>
      <c r="S14" s="5">
        <f t="shared" si="6"/>
        <v>0</v>
      </c>
      <c r="T14" s="5"/>
      <c r="U14" s="1"/>
      <c r="V14" s="1">
        <f t="shared" si="7"/>
        <v>11.666666666666668</v>
      </c>
      <c r="W14" s="1">
        <f t="shared" si="5"/>
        <v>11.666666666666668</v>
      </c>
      <c r="X14" s="1">
        <v>0</v>
      </c>
      <c r="Y14" s="1">
        <v>0</v>
      </c>
      <c r="Z14" s="1">
        <v>0.6</v>
      </c>
      <c r="AA14" s="1">
        <v>1.2</v>
      </c>
      <c r="AB14" s="1">
        <v>0.6</v>
      </c>
      <c r="AC14" s="1">
        <v>0.6</v>
      </c>
      <c r="AD14" s="1">
        <v>1.6</v>
      </c>
      <c r="AE14" s="1">
        <v>1.2</v>
      </c>
      <c r="AF14" s="1">
        <v>0.6</v>
      </c>
      <c r="AG14" s="1">
        <v>1</v>
      </c>
      <c r="AH14" s="26" t="s">
        <v>51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43</v>
      </c>
      <c r="C15" s="1">
        <v>205</v>
      </c>
      <c r="D15" s="1">
        <v>5</v>
      </c>
      <c r="E15" s="1">
        <v>70</v>
      </c>
      <c r="F15" s="1">
        <v>111</v>
      </c>
      <c r="G15" s="7">
        <v>0.35</v>
      </c>
      <c r="H15" s="1">
        <v>50</v>
      </c>
      <c r="I15" s="1" t="s">
        <v>38</v>
      </c>
      <c r="J15" s="1">
        <v>81</v>
      </c>
      <c r="K15" s="1">
        <f t="shared" si="2"/>
        <v>-11</v>
      </c>
      <c r="L15" s="1"/>
      <c r="M15" s="1"/>
      <c r="N15" s="1">
        <v>0</v>
      </c>
      <c r="O15" s="1"/>
      <c r="P15" s="1"/>
      <c r="Q15" s="1">
        <f t="shared" si="3"/>
        <v>14</v>
      </c>
      <c r="R15" s="5">
        <f t="shared" si="4"/>
        <v>29</v>
      </c>
      <c r="S15" s="5">
        <f t="shared" si="6"/>
        <v>29</v>
      </c>
      <c r="T15" s="5"/>
      <c r="U15" s="1"/>
      <c r="V15" s="1">
        <f t="shared" si="7"/>
        <v>10</v>
      </c>
      <c r="W15" s="1">
        <f t="shared" si="5"/>
        <v>7.9285714285714288</v>
      </c>
      <c r="X15" s="1">
        <v>12</v>
      </c>
      <c r="Y15" s="1">
        <v>9.8000000000000007</v>
      </c>
      <c r="Z15" s="1">
        <v>4.2</v>
      </c>
      <c r="AA15" s="1">
        <v>12.8</v>
      </c>
      <c r="AB15" s="1">
        <v>28.4</v>
      </c>
      <c r="AC15" s="1">
        <v>19.2</v>
      </c>
      <c r="AD15" s="1">
        <v>13.6</v>
      </c>
      <c r="AE15" s="1">
        <v>13</v>
      </c>
      <c r="AF15" s="1">
        <v>9.1999999999999993</v>
      </c>
      <c r="AG15" s="1">
        <v>9.1999999999999993</v>
      </c>
      <c r="AH15" s="1" t="s">
        <v>44</v>
      </c>
      <c r="AI15" s="1">
        <f t="shared" si="8"/>
        <v>10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22" t="s">
        <v>53</v>
      </c>
      <c r="B16" s="22" t="s">
        <v>37</v>
      </c>
      <c r="C16" s="22">
        <v>1449.6780000000001</v>
      </c>
      <c r="D16" s="22">
        <v>1702.8440000000001</v>
      </c>
      <c r="E16" s="22">
        <v>1111.383</v>
      </c>
      <c r="F16" s="22">
        <v>1906.43</v>
      </c>
      <c r="G16" s="23">
        <v>1</v>
      </c>
      <c r="H16" s="22">
        <v>55</v>
      </c>
      <c r="I16" s="22" t="s">
        <v>38</v>
      </c>
      <c r="J16" s="22">
        <v>1107.422</v>
      </c>
      <c r="K16" s="22">
        <f t="shared" si="2"/>
        <v>3.9610000000000127</v>
      </c>
      <c r="L16" s="22"/>
      <c r="M16" s="22"/>
      <c r="N16" s="22">
        <v>90.533699999999953</v>
      </c>
      <c r="O16" s="22">
        <v>100</v>
      </c>
      <c r="P16" s="22">
        <v>150</v>
      </c>
      <c r="Q16" s="22">
        <f t="shared" si="3"/>
        <v>222.2766</v>
      </c>
      <c r="R16" s="24"/>
      <c r="S16" s="5">
        <f t="shared" si="6"/>
        <v>0</v>
      </c>
      <c r="T16" s="24"/>
      <c r="U16" s="22"/>
      <c r="V16" s="1">
        <f t="shared" si="7"/>
        <v>10.108863011221155</v>
      </c>
      <c r="W16" s="22">
        <f t="shared" si="5"/>
        <v>10.108863011221155</v>
      </c>
      <c r="X16" s="22">
        <v>263.13159999999999</v>
      </c>
      <c r="Y16" s="22">
        <v>281.52699999999999</v>
      </c>
      <c r="Z16" s="22">
        <v>310.49520000000001</v>
      </c>
      <c r="AA16" s="22">
        <v>283.28559999999999</v>
      </c>
      <c r="AB16" s="22">
        <v>282.18599999999998</v>
      </c>
      <c r="AC16" s="22">
        <v>298.90179999999998</v>
      </c>
      <c r="AD16" s="22">
        <v>277.43360000000001</v>
      </c>
      <c r="AE16" s="22">
        <v>273.96859999999998</v>
      </c>
      <c r="AF16" s="22">
        <v>270.7568</v>
      </c>
      <c r="AG16" s="22">
        <v>310.19060000000002</v>
      </c>
      <c r="AH16" s="25" t="s">
        <v>54</v>
      </c>
      <c r="AI16" s="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8" t="s">
        <v>55</v>
      </c>
      <c r="B17" s="18" t="s">
        <v>37</v>
      </c>
      <c r="C17" s="18">
        <v>632.36400000000003</v>
      </c>
      <c r="D17" s="18">
        <v>5078.4530000000004</v>
      </c>
      <c r="E17" s="18">
        <v>1845.931</v>
      </c>
      <c r="F17" s="18">
        <v>3374.433</v>
      </c>
      <c r="G17" s="19">
        <v>1</v>
      </c>
      <c r="H17" s="18">
        <v>50</v>
      </c>
      <c r="I17" s="18" t="s">
        <v>38</v>
      </c>
      <c r="J17" s="18">
        <v>2307.864</v>
      </c>
      <c r="K17" s="18">
        <f t="shared" si="2"/>
        <v>-461.93299999999999</v>
      </c>
      <c r="L17" s="18"/>
      <c r="M17" s="18"/>
      <c r="N17" s="18">
        <v>0</v>
      </c>
      <c r="O17" s="18"/>
      <c r="P17" s="18"/>
      <c r="Q17" s="18">
        <f t="shared" si="3"/>
        <v>369.18619999999999</v>
      </c>
      <c r="R17" s="20">
        <f>11*Q17-P17-O17-N17-F17</f>
        <v>686.61519999999973</v>
      </c>
      <c r="S17" s="28">
        <f>R17+Q17</f>
        <v>1055.8013999999998</v>
      </c>
      <c r="T17" s="20"/>
      <c r="U17" s="18"/>
      <c r="V17" s="1">
        <f t="shared" si="7"/>
        <v>11.999999999999998</v>
      </c>
      <c r="W17" s="18">
        <f t="shared" si="5"/>
        <v>9.1401926724238347</v>
      </c>
      <c r="X17" s="18">
        <v>363.07799999999997</v>
      </c>
      <c r="Y17" s="18">
        <v>488.7276</v>
      </c>
      <c r="Z17" s="18">
        <v>426.28399999999999</v>
      </c>
      <c r="AA17" s="18">
        <v>299.96379999999999</v>
      </c>
      <c r="AB17" s="18">
        <v>373.83339999999998</v>
      </c>
      <c r="AC17" s="18">
        <v>376.4812</v>
      </c>
      <c r="AD17" s="18">
        <v>320.01280000000003</v>
      </c>
      <c r="AE17" s="18">
        <v>339.12880000000001</v>
      </c>
      <c r="AF17" s="18">
        <v>426.31760000000003</v>
      </c>
      <c r="AG17" s="18">
        <v>406.82639999999998</v>
      </c>
      <c r="AH17" s="18" t="s">
        <v>147</v>
      </c>
      <c r="AI17" s="1">
        <f t="shared" si="8"/>
        <v>1056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214.30699999999999</v>
      </c>
      <c r="D18" s="1">
        <v>202.00200000000001</v>
      </c>
      <c r="E18" s="1">
        <v>181.67</v>
      </c>
      <c r="F18" s="1">
        <v>196.822</v>
      </c>
      <c r="G18" s="7">
        <v>1</v>
      </c>
      <c r="H18" s="1">
        <v>60</v>
      </c>
      <c r="I18" s="1" t="s">
        <v>38</v>
      </c>
      <c r="J18" s="1">
        <v>194.845</v>
      </c>
      <c r="K18" s="1">
        <f t="shared" si="2"/>
        <v>-13.175000000000011</v>
      </c>
      <c r="L18" s="1"/>
      <c r="M18" s="1"/>
      <c r="N18" s="1">
        <v>45.685399999999959</v>
      </c>
      <c r="O18" s="1"/>
      <c r="P18" s="1"/>
      <c r="Q18" s="1">
        <f t="shared" si="3"/>
        <v>36.333999999999996</v>
      </c>
      <c r="R18" s="5">
        <f t="shared" si="4"/>
        <v>120.83260000000001</v>
      </c>
      <c r="S18" s="5">
        <f t="shared" si="6"/>
        <v>120.83260000000001</v>
      </c>
      <c r="T18" s="5"/>
      <c r="U18" s="1"/>
      <c r="V18" s="1">
        <f t="shared" si="7"/>
        <v>10</v>
      </c>
      <c r="W18" s="1">
        <f t="shared" si="5"/>
        <v>6.6743931304012767</v>
      </c>
      <c r="X18" s="1">
        <v>33.494199999999999</v>
      </c>
      <c r="Y18" s="1">
        <v>38.275399999999998</v>
      </c>
      <c r="Z18" s="1">
        <v>38.110199999999999</v>
      </c>
      <c r="AA18" s="1">
        <v>37.614999999999988</v>
      </c>
      <c r="AB18" s="1">
        <v>43.551400000000001</v>
      </c>
      <c r="AC18" s="1">
        <v>41.4086</v>
      </c>
      <c r="AD18" s="1">
        <v>29.863800000000001</v>
      </c>
      <c r="AE18" s="1">
        <v>32.616599999999998</v>
      </c>
      <c r="AF18" s="1">
        <v>33.8748</v>
      </c>
      <c r="AG18" s="1">
        <v>32.2316</v>
      </c>
      <c r="AH18" s="1"/>
      <c r="AI18" s="1">
        <f t="shared" si="8"/>
        <v>121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22" t="s">
        <v>57</v>
      </c>
      <c r="B19" s="22" t="s">
        <v>37</v>
      </c>
      <c r="C19" s="22">
        <v>597.01800000000003</v>
      </c>
      <c r="D19" s="22">
        <v>1491.0989999999999</v>
      </c>
      <c r="E19" s="22">
        <v>705.61699999999996</v>
      </c>
      <c r="F19" s="22">
        <v>1278.1980000000001</v>
      </c>
      <c r="G19" s="23">
        <v>1</v>
      </c>
      <c r="H19" s="22">
        <v>60</v>
      </c>
      <c r="I19" s="22" t="s">
        <v>38</v>
      </c>
      <c r="J19" s="22">
        <v>783.63400000000001</v>
      </c>
      <c r="K19" s="22">
        <f t="shared" si="2"/>
        <v>-78.017000000000053</v>
      </c>
      <c r="L19" s="22"/>
      <c r="M19" s="22"/>
      <c r="N19" s="22">
        <v>45.920099999999479</v>
      </c>
      <c r="O19" s="22">
        <v>60</v>
      </c>
      <c r="P19" s="22">
        <v>150</v>
      </c>
      <c r="Q19" s="22">
        <f t="shared" si="3"/>
        <v>141.1234</v>
      </c>
      <c r="R19" s="24"/>
      <c r="S19" s="5">
        <f t="shared" si="6"/>
        <v>0</v>
      </c>
      <c r="T19" s="24"/>
      <c r="U19" s="22"/>
      <c r="V19" s="1">
        <f t="shared" si="7"/>
        <v>10.870756373500068</v>
      </c>
      <c r="W19" s="22">
        <f t="shared" si="5"/>
        <v>10.870756373500068</v>
      </c>
      <c r="X19" s="22">
        <v>170.99799999999999</v>
      </c>
      <c r="Y19" s="22">
        <v>181.6318</v>
      </c>
      <c r="Z19" s="22">
        <v>149.1874</v>
      </c>
      <c r="AA19" s="22">
        <v>144.8622</v>
      </c>
      <c r="AB19" s="22">
        <v>119.6842</v>
      </c>
      <c r="AC19" s="22">
        <v>108.6234</v>
      </c>
      <c r="AD19" s="22">
        <v>27.876200000000019</v>
      </c>
      <c r="AE19" s="22">
        <v>30.232800000000001</v>
      </c>
      <c r="AF19" s="22">
        <v>86.694600000000008</v>
      </c>
      <c r="AG19" s="22">
        <v>90.826800000000006</v>
      </c>
      <c r="AH19" s="22" t="s">
        <v>54</v>
      </c>
      <c r="AI19" s="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58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2"/>
        <v>0</v>
      </c>
      <c r="L20" s="14"/>
      <c r="M20" s="14"/>
      <c r="N20" s="14">
        <v>0</v>
      </c>
      <c r="O20" s="14"/>
      <c r="P20" s="14"/>
      <c r="Q20" s="14">
        <f t="shared" si="3"/>
        <v>0</v>
      </c>
      <c r="R20" s="16"/>
      <c r="S20" s="5">
        <f t="shared" si="6"/>
        <v>0</v>
      </c>
      <c r="T20" s="16"/>
      <c r="U20" s="14"/>
      <c r="V20" s="1" t="e">
        <f t="shared" si="7"/>
        <v>#DIV/0!</v>
      </c>
      <c r="W20" s="14" t="e">
        <f t="shared" si="5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59</v>
      </c>
      <c r="AI20" s="1">
        <f t="shared" si="8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8" t="s">
        <v>60</v>
      </c>
      <c r="B21" s="18" t="s">
        <v>37</v>
      </c>
      <c r="C21" s="18">
        <v>2644.0120000000002</v>
      </c>
      <c r="D21" s="18">
        <v>2654.57</v>
      </c>
      <c r="E21" s="18">
        <v>2067.1709999999998</v>
      </c>
      <c r="F21" s="18">
        <v>3018.2310000000002</v>
      </c>
      <c r="G21" s="19">
        <v>1</v>
      </c>
      <c r="H21" s="18">
        <v>60</v>
      </c>
      <c r="I21" s="18" t="s">
        <v>38</v>
      </c>
      <c r="J21" s="18">
        <v>2050.2890000000002</v>
      </c>
      <c r="K21" s="18">
        <f t="shared" si="2"/>
        <v>16.881999999999607</v>
      </c>
      <c r="L21" s="18"/>
      <c r="M21" s="18"/>
      <c r="N21" s="18">
        <v>182.25839999999931</v>
      </c>
      <c r="O21" s="18">
        <v>200</v>
      </c>
      <c r="P21" s="18">
        <v>250</v>
      </c>
      <c r="Q21" s="18">
        <f t="shared" si="3"/>
        <v>413.43419999999998</v>
      </c>
      <c r="R21" s="20">
        <f t="shared" ref="R21:R22" si="9">11*Q21-P21-O21-N21-F21</f>
        <v>897.28679999999986</v>
      </c>
      <c r="S21" s="28">
        <f t="shared" ref="S21:S22" si="10">R21+Q21</f>
        <v>1310.7209999999998</v>
      </c>
      <c r="T21" s="20"/>
      <c r="U21" s="18"/>
      <c r="V21" s="1">
        <f t="shared" si="7"/>
        <v>11.999999999999998</v>
      </c>
      <c r="W21" s="18">
        <f t="shared" si="5"/>
        <v>8.8296744681499497</v>
      </c>
      <c r="X21" s="18">
        <v>443.08659999999998</v>
      </c>
      <c r="Y21" s="18">
        <v>475.64760000000001</v>
      </c>
      <c r="Z21" s="18">
        <v>536.09860000000003</v>
      </c>
      <c r="AA21" s="18">
        <v>481.851</v>
      </c>
      <c r="AB21" s="18">
        <v>532.45860000000005</v>
      </c>
      <c r="AC21" s="18">
        <v>560.48699999999997</v>
      </c>
      <c r="AD21" s="18">
        <v>583.60320000000002</v>
      </c>
      <c r="AE21" s="18">
        <v>608.21260000000007</v>
      </c>
      <c r="AF21" s="18">
        <v>616.42139999999995</v>
      </c>
      <c r="AG21" s="18">
        <v>667.84879999999998</v>
      </c>
      <c r="AH21" s="21" t="s">
        <v>149</v>
      </c>
      <c r="AI21" s="1">
        <f t="shared" si="8"/>
        <v>1311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8" t="s">
        <v>61</v>
      </c>
      <c r="B22" s="18" t="s">
        <v>37</v>
      </c>
      <c r="C22" s="18">
        <v>380.983</v>
      </c>
      <c r="D22" s="18">
        <v>314.685</v>
      </c>
      <c r="E22" s="18">
        <v>345.96699999999998</v>
      </c>
      <c r="F22" s="18">
        <v>317</v>
      </c>
      <c r="G22" s="19">
        <v>1</v>
      </c>
      <c r="H22" s="18">
        <v>60</v>
      </c>
      <c r="I22" s="18" t="s">
        <v>38</v>
      </c>
      <c r="J22" s="18">
        <v>333.14</v>
      </c>
      <c r="K22" s="18">
        <f t="shared" si="2"/>
        <v>12.826999999999998</v>
      </c>
      <c r="L22" s="18"/>
      <c r="M22" s="18"/>
      <c r="N22" s="18">
        <v>56.786200000000122</v>
      </c>
      <c r="O22" s="18">
        <v>60</v>
      </c>
      <c r="P22" s="18">
        <v>150</v>
      </c>
      <c r="Q22" s="18">
        <f t="shared" si="3"/>
        <v>69.193399999999997</v>
      </c>
      <c r="R22" s="20">
        <f t="shared" si="9"/>
        <v>177.34119999999984</v>
      </c>
      <c r="S22" s="28">
        <f t="shared" si="10"/>
        <v>246.53459999999984</v>
      </c>
      <c r="T22" s="20"/>
      <c r="U22" s="18"/>
      <c r="V22" s="1">
        <f t="shared" si="7"/>
        <v>12</v>
      </c>
      <c r="W22" s="18">
        <f t="shared" si="5"/>
        <v>8.4370214500226925</v>
      </c>
      <c r="X22" s="18">
        <v>68.934600000000003</v>
      </c>
      <c r="Y22" s="18">
        <v>61.4846</v>
      </c>
      <c r="Z22" s="18">
        <v>84.766999999999996</v>
      </c>
      <c r="AA22" s="18">
        <v>72.485799999999998</v>
      </c>
      <c r="AB22" s="18">
        <v>66.390799999999999</v>
      </c>
      <c r="AC22" s="18">
        <v>72.370599999999996</v>
      </c>
      <c r="AD22" s="18">
        <v>101.00700000000001</v>
      </c>
      <c r="AE22" s="18">
        <v>95.676199999999994</v>
      </c>
      <c r="AF22" s="18">
        <v>89.529199999999989</v>
      </c>
      <c r="AG22" s="18">
        <v>113.5574</v>
      </c>
      <c r="AH22" s="18" t="s">
        <v>147</v>
      </c>
      <c r="AI22" s="1">
        <f t="shared" si="8"/>
        <v>247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22" t="s">
        <v>62</v>
      </c>
      <c r="B23" s="22" t="s">
        <v>37</v>
      </c>
      <c r="C23" s="22">
        <v>691.41399999999999</v>
      </c>
      <c r="D23" s="22">
        <v>1671.809</v>
      </c>
      <c r="E23" s="22">
        <v>712.41800000000001</v>
      </c>
      <c r="F23" s="22">
        <v>692.87699999999995</v>
      </c>
      <c r="G23" s="23">
        <v>1</v>
      </c>
      <c r="H23" s="22">
        <v>60</v>
      </c>
      <c r="I23" s="22" t="s">
        <v>38</v>
      </c>
      <c r="J23" s="22">
        <v>734.03200000000004</v>
      </c>
      <c r="K23" s="22">
        <f t="shared" si="2"/>
        <v>-21.614000000000033</v>
      </c>
      <c r="L23" s="22"/>
      <c r="M23" s="22"/>
      <c r="N23" s="22">
        <v>62.279299999999921</v>
      </c>
      <c r="O23" s="22">
        <v>100</v>
      </c>
      <c r="P23" s="22">
        <v>150</v>
      </c>
      <c r="Q23" s="22">
        <f t="shared" si="3"/>
        <v>142.4836</v>
      </c>
      <c r="R23" s="24">
        <f>8*Q23-P23-O23-N23-F23</f>
        <v>134.71250000000009</v>
      </c>
      <c r="S23" s="5">
        <f t="shared" si="6"/>
        <v>134.71250000000009</v>
      </c>
      <c r="T23" s="24"/>
      <c r="U23" s="22"/>
      <c r="V23" s="1">
        <f t="shared" si="7"/>
        <v>8</v>
      </c>
      <c r="W23" s="22">
        <f t="shared" si="5"/>
        <v>7.0545403120078376</v>
      </c>
      <c r="X23" s="22">
        <v>145.7704</v>
      </c>
      <c r="Y23" s="22">
        <v>145.315</v>
      </c>
      <c r="Z23" s="22">
        <v>157.33860000000001</v>
      </c>
      <c r="AA23" s="22">
        <v>141.76599999999999</v>
      </c>
      <c r="AB23" s="22">
        <v>133.7424</v>
      </c>
      <c r="AC23" s="22">
        <v>120.908</v>
      </c>
      <c r="AD23" s="22">
        <v>116.2358</v>
      </c>
      <c r="AE23" s="22">
        <v>113.04640000000001</v>
      </c>
      <c r="AF23" s="22">
        <v>121.14319999999999</v>
      </c>
      <c r="AG23" s="22">
        <v>147.0256</v>
      </c>
      <c r="AH23" s="22" t="s">
        <v>54</v>
      </c>
      <c r="AI23" s="1">
        <f t="shared" si="8"/>
        <v>135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8" t="s">
        <v>63</v>
      </c>
      <c r="B24" s="18" t="s">
        <v>37</v>
      </c>
      <c r="C24" s="18">
        <v>1006.5549999999999</v>
      </c>
      <c r="D24" s="18">
        <v>1229.915</v>
      </c>
      <c r="E24" s="18">
        <v>829.69799999999998</v>
      </c>
      <c r="F24" s="18">
        <v>1347.347</v>
      </c>
      <c r="G24" s="19">
        <v>1</v>
      </c>
      <c r="H24" s="18">
        <v>60</v>
      </c>
      <c r="I24" s="18" t="s">
        <v>38</v>
      </c>
      <c r="J24" s="18">
        <v>796.17100000000005</v>
      </c>
      <c r="K24" s="18">
        <f t="shared" si="2"/>
        <v>33.52699999999993</v>
      </c>
      <c r="L24" s="18"/>
      <c r="M24" s="18"/>
      <c r="N24" s="18">
        <v>165.78680000000031</v>
      </c>
      <c r="O24" s="18">
        <v>200</v>
      </c>
      <c r="P24" s="18">
        <v>250</v>
      </c>
      <c r="Q24" s="18">
        <f t="shared" si="3"/>
        <v>165.93959999999998</v>
      </c>
      <c r="R24" s="20"/>
      <c r="S24" s="5">
        <f t="shared" si="6"/>
        <v>0</v>
      </c>
      <c r="T24" s="20"/>
      <c r="U24" s="18"/>
      <c r="V24" s="1">
        <f t="shared" si="7"/>
        <v>11.830411788385657</v>
      </c>
      <c r="W24" s="18">
        <f t="shared" si="5"/>
        <v>11.830411788385657</v>
      </c>
      <c r="X24" s="18">
        <v>215.41540000000001</v>
      </c>
      <c r="Y24" s="18">
        <v>212.8638</v>
      </c>
      <c r="Z24" s="18">
        <v>217.4144</v>
      </c>
      <c r="AA24" s="18">
        <v>204.43459999999999</v>
      </c>
      <c r="AB24" s="18">
        <v>203.12479999999999</v>
      </c>
      <c r="AC24" s="18">
        <v>220.59139999999999</v>
      </c>
      <c r="AD24" s="18">
        <v>229.04679999999999</v>
      </c>
      <c r="AE24" s="18">
        <v>239.0916</v>
      </c>
      <c r="AF24" s="18">
        <v>261.97739999999999</v>
      </c>
      <c r="AG24" s="18">
        <v>263.37580000000003</v>
      </c>
      <c r="AH24" s="18" t="s">
        <v>147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4" t="s">
        <v>64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>
        <f t="shared" si="2"/>
        <v>0</v>
      </c>
      <c r="L25" s="14"/>
      <c r="M25" s="14"/>
      <c r="N25" s="14">
        <v>0</v>
      </c>
      <c r="O25" s="14"/>
      <c r="P25" s="14"/>
      <c r="Q25" s="14">
        <f t="shared" si="3"/>
        <v>0</v>
      </c>
      <c r="R25" s="16"/>
      <c r="S25" s="5">
        <f t="shared" si="6"/>
        <v>0</v>
      </c>
      <c r="T25" s="16"/>
      <c r="U25" s="14"/>
      <c r="V25" s="1" t="e">
        <f t="shared" si="7"/>
        <v>#DIV/0!</v>
      </c>
      <c r="W25" s="14" t="e">
        <f t="shared" si="5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59</v>
      </c>
      <c r="AI25" s="1">
        <f t="shared" si="8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4" t="s">
        <v>65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2"/>
        <v>0</v>
      </c>
      <c r="L26" s="14"/>
      <c r="M26" s="14"/>
      <c r="N26" s="14">
        <v>0</v>
      </c>
      <c r="O26" s="14"/>
      <c r="P26" s="14"/>
      <c r="Q26" s="14">
        <f t="shared" si="3"/>
        <v>0</v>
      </c>
      <c r="R26" s="16"/>
      <c r="S26" s="5">
        <f t="shared" si="6"/>
        <v>0</v>
      </c>
      <c r="T26" s="16"/>
      <c r="U26" s="14"/>
      <c r="V26" s="1" t="e">
        <f t="shared" si="7"/>
        <v>#DIV/0!</v>
      </c>
      <c r="W26" s="14" t="e">
        <f t="shared" si="5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59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66</v>
      </c>
      <c r="B27" s="1" t="s">
        <v>37</v>
      </c>
      <c r="C27" s="1">
        <v>664.03</v>
      </c>
      <c r="D27" s="1">
        <v>1522.15</v>
      </c>
      <c r="E27" s="1">
        <v>933.06700000000001</v>
      </c>
      <c r="F27" s="1">
        <v>1069.2090000000001</v>
      </c>
      <c r="G27" s="7">
        <v>1</v>
      </c>
      <c r="H27" s="1">
        <v>30</v>
      </c>
      <c r="I27" s="1" t="s">
        <v>38</v>
      </c>
      <c r="J27" s="1">
        <v>1077.0530000000001</v>
      </c>
      <c r="K27" s="1">
        <f t="shared" si="2"/>
        <v>-143.9860000000001</v>
      </c>
      <c r="L27" s="1"/>
      <c r="M27" s="1"/>
      <c r="N27" s="1">
        <v>80.581800000000044</v>
      </c>
      <c r="O27" s="1">
        <v>150</v>
      </c>
      <c r="P27" s="1">
        <v>200</v>
      </c>
      <c r="Q27" s="1">
        <f t="shared" si="3"/>
        <v>186.61340000000001</v>
      </c>
      <c r="R27" s="5">
        <f>10*Q27-P27-O27-N27-F27</f>
        <v>366.34320000000002</v>
      </c>
      <c r="S27" s="5">
        <f t="shared" si="6"/>
        <v>366.34320000000002</v>
      </c>
      <c r="T27" s="5"/>
      <c r="U27" s="1"/>
      <c r="V27" s="1">
        <f t="shared" si="7"/>
        <v>10</v>
      </c>
      <c r="W27" s="1">
        <f t="shared" si="5"/>
        <v>8.0368869545273824</v>
      </c>
      <c r="X27" s="1">
        <v>204.44980000000001</v>
      </c>
      <c r="Y27" s="1">
        <v>198.4836</v>
      </c>
      <c r="Z27" s="1">
        <v>180.18020000000001</v>
      </c>
      <c r="AA27" s="1">
        <v>167.57220000000001</v>
      </c>
      <c r="AB27" s="1">
        <v>205.40979999999999</v>
      </c>
      <c r="AC27" s="1">
        <v>203.8066</v>
      </c>
      <c r="AD27" s="1">
        <v>160.0608</v>
      </c>
      <c r="AE27" s="1">
        <v>145.3192</v>
      </c>
      <c r="AF27" s="1">
        <v>186.51240000000001</v>
      </c>
      <c r="AG27" s="1">
        <v>215.9402</v>
      </c>
      <c r="AH27" s="1"/>
      <c r="AI27" s="1">
        <f t="shared" si="8"/>
        <v>366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4" t="s">
        <v>67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2"/>
        <v>0</v>
      </c>
      <c r="L28" s="14"/>
      <c r="M28" s="14"/>
      <c r="N28" s="14">
        <v>0</v>
      </c>
      <c r="O28" s="14"/>
      <c r="P28" s="14"/>
      <c r="Q28" s="14">
        <f t="shared" si="3"/>
        <v>0</v>
      </c>
      <c r="R28" s="16"/>
      <c r="S28" s="5">
        <f t="shared" si="6"/>
        <v>0</v>
      </c>
      <c r="T28" s="16"/>
      <c r="U28" s="14"/>
      <c r="V28" s="1" t="e">
        <f t="shared" si="7"/>
        <v>#DIV/0!</v>
      </c>
      <c r="W28" s="14" t="e">
        <f t="shared" si="5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59</v>
      </c>
      <c r="AI28" s="1">
        <f t="shared" si="8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68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>
        <f t="shared" si="2"/>
        <v>0</v>
      </c>
      <c r="L29" s="14"/>
      <c r="M29" s="14"/>
      <c r="N29" s="14">
        <v>0</v>
      </c>
      <c r="O29" s="14"/>
      <c r="P29" s="14"/>
      <c r="Q29" s="14">
        <f t="shared" si="3"/>
        <v>0</v>
      </c>
      <c r="R29" s="16"/>
      <c r="S29" s="5">
        <f t="shared" si="6"/>
        <v>0</v>
      </c>
      <c r="T29" s="16"/>
      <c r="U29" s="14"/>
      <c r="V29" s="1" t="e">
        <f t="shared" si="7"/>
        <v>#DIV/0!</v>
      </c>
      <c r="W29" s="14" t="e">
        <f t="shared" si="5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59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4" t="s">
        <v>69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>
        <f t="shared" si="2"/>
        <v>0</v>
      </c>
      <c r="L30" s="14"/>
      <c r="M30" s="14"/>
      <c r="N30" s="14">
        <v>0</v>
      </c>
      <c r="O30" s="14"/>
      <c r="P30" s="14"/>
      <c r="Q30" s="14">
        <f t="shared" si="3"/>
        <v>0</v>
      </c>
      <c r="R30" s="16"/>
      <c r="S30" s="5">
        <f t="shared" si="6"/>
        <v>0</v>
      </c>
      <c r="T30" s="16"/>
      <c r="U30" s="14"/>
      <c r="V30" s="1" t="e">
        <f t="shared" si="7"/>
        <v>#DIV/0!</v>
      </c>
      <c r="W30" s="14" t="e">
        <f t="shared" si="5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59</v>
      </c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4" t="s">
        <v>70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2"/>
        <v>0</v>
      </c>
      <c r="L31" s="14"/>
      <c r="M31" s="14"/>
      <c r="N31" s="14">
        <v>0</v>
      </c>
      <c r="O31" s="14"/>
      <c r="P31" s="14"/>
      <c r="Q31" s="14">
        <f t="shared" si="3"/>
        <v>0</v>
      </c>
      <c r="R31" s="16"/>
      <c r="S31" s="5">
        <f t="shared" si="6"/>
        <v>0</v>
      </c>
      <c r="T31" s="16"/>
      <c r="U31" s="14"/>
      <c r="V31" s="1" t="e">
        <f t="shared" si="7"/>
        <v>#DIV/0!</v>
      </c>
      <c r="W31" s="14" t="e">
        <f t="shared" si="5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59</v>
      </c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71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>
        <v>3</v>
      </c>
      <c r="K32" s="1">
        <f t="shared" si="2"/>
        <v>-0.23099999999999987</v>
      </c>
      <c r="L32" s="1"/>
      <c r="M32" s="1"/>
      <c r="N32" s="1">
        <v>0</v>
      </c>
      <c r="O32" s="1"/>
      <c r="P32" s="1"/>
      <c r="Q32" s="1">
        <f t="shared" si="3"/>
        <v>0.55380000000000007</v>
      </c>
      <c r="R32" s="5">
        <v>4</v>
      </c>
      <c r="S32" s="5">
        <f t="shared" si="6"/>
        <v>4</v>
      </c>
      <c r="T32" s="5"/>
      <c r="U32" s="1"/>
      <c r="V32" s="1">
        <f t="shared" si="7"/>
        <v>8.8732394366197163</v>
      </c>
      <c r="W32" s="1">
        <f t="shared" si="5"/>
        <v>1.6504153123871432</v>
      </c>
      <c r="X32" s="1">
        <v>0.36299999999999999</v>
      </c>
      <c r="Y32" s="1">
        <v>0.36299999999999999</v>
      </c>
      <c r="Z32" s="1">
        <v>0.91080000000000005</v>
      </c>
      <c r="AA32" s="1">
        <v>0.91080000000000005</v>
      </c>
      <c r="AB32" s="1">
        <v>0.55599999999999994</v>
      </c>
      <c r="AC32" s="1">
        <v>0.55599999999999994</v>
      </c>
      <c r="AD32" s="1">
        <v>0</v>
      </c>
      <c r="AE32" s="1">
        <v>0.36759999999999998</v>
      </c>
      <c r="AF32" s="1">
        <v>0.10100000000000001</v>
      </c>
      <c r="AG32" s="1">
        <v>0.42680000000000001</v>
      </c>
      <c r="AH32" s="17" t="s">
        <v>158</v>
      </c>
      <c r="AI32" s="1">
        <f t="shared" si="8"/>
        <v>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43</v>
      </c>
      <c r="C33" s="1">
        <v>1011</v>
      </c>
      <c r="D33" s="1">
        <v>1856</v>
      </c>
      <c r="E33" s="1">
        <v>1157</v>
      </c>
      <c r="F33" s="1">
        <v>1455</v>
      </c>
      <c r="G33" s="7">
        <v>0.4</v>
      </c>
      <c r="H33" s="1">
        <v>45</v>
      </c>
      <c r="I33" s="1" t="s">
        <v>38</v>
      </c>
      <c r="J33" s="1">
        <v>1291</v>
      </c>
      <c r="K33" s="1">
        <f t="shared" si="2"/>
        <v>-134</v>
      </c>
      <c r="L33" s="1"/>
      <c r="M33" s="1"/>
      <c r="N33" s="1">
        <v>96</v>
      </c>
      <c r="O33" s="1">
        <v>150</v>
      </c>
      <c r="P33" s="1">
        <v>200</v>
      </c>
      <c r="Q33" s="1">
        <f t="shared" si="3"/>
        <v>231.4</v>
      </c>
      <c r="R33" s="5">
        <f t="shared" ref="R33:R36" si="11">10*Q33-P33-O33-N33-F33</f>
        <v>413</v>
      </c>
      <c r="S33" s="5">
        <f t="shared" si="6"/>
        <v>413</v>
      </c>
      <c r="T33" s="5"/>
      <c r="U33" s="1"/>
      <c r="V33" s="1">
        <f t="shared" si="7"/>
        <v>10</v>
      </c>
      <c r="W33" s="1">
        <f t="shared" si="5"/>
        <v>8.2152117545375969</v>
      </c>
      <c r="X33" s="1">
        <v>253</v>
      </c>
      <c r="Y33" s="1">
        <v>256.60000000000002</v>
      </c>
      <c r="Z33" s="1">
        <v>243.8</v>
      </c>
      <c r="AA33" s="1">
        <v>234.2</v>
      </c>
      <c r="AB33" s="1">
        <v>277</v>
      </c>
      <c r="AC33" s="1">
        <v>281.60000000000002</v>
      </c>
      <c r="AD33" s="1">
        <v>274</v>
      </c>
      <c r="AE33" s="1">
        <v>278.2</v>
      </c>
      <c r="AF33" s="1">
        <v>313.2</v>
      </c>
      <c r="AG33" s="1">
        <v>305.60000000000002</v>
      </c>
      <c r="AH33" s="17" t="s">
        <v>44</v>
      </c>
      <c r="AI33" s="1">
        <f t="shared" si="8"/>
        <v>165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43</v>
      </c>
      <c r="C34" s="1">
        <v>620</v>
      </c>
      <c r="D34" s="1">
        <v>170</v>
      </c>
      <c r="E34" s="1">
        <v>355</v>
      </c>
      <c r="F34" s="1">
        <v>-8</v>
      </c>
      <c r="G34" s="7">
        <v>0.45</v>
      </c>
      <c r="H34" s="1">
        <v>50</v>
      </c>
      <c r="I34" s="10" t="s">
        <v>46</v>
      </c>
      <c r="J34" s="1">
        <v>373</v>
      </c>
      <c r="K34" s="1">
        <f t="shared" si="2"/>
        <v>-18</v>
      </c>
      <c r="L34" s="1"/>
      <c r="M34" s="1"/>
      <c r="N34" s="1">
        <v>102.9999999999999</v>
      </c>
      <c r="O34" s="1">
        <v>100</v>
      </c>
      <c r="P34" s="1">
        <v>200</v>
      </c>
      <c r="Q34" s="1">
        <f t="shared" si="3"/>
        <v>71</v>
      </c>
      <c r="R34" s="5">
        <f t="shared" si="11"/>
        <v>315.00000000000011</v>
      </c>
      <c r="S34" s="5">
        <f>T34</f>
        <v>1700</v>
      </c>
      <c r="T34" s="5">
        <v>1700</v>
      </c>
      <c r="U34" s="1" t="s">
        <v>161</v>
      </c>
      <c r="V34" s="1">
        <f t="shared" si="7"/>
        <v>29.507042253521128</v>
      </c>
      <c r="W34" s="1">
        <f t="shared" si="5"/>
        <v>5.5633802816901392</v>
      </c>
      <c r="X34" s="1">
        <v>79.599999999999994</v>
      </c>
      <c r="Y34" s="1">
        <v>79.400000000000006</v>
      </c>
      <c r="Z34" s="1">
        <v>63.2</v>
      </c>
      <c r="AA34" s="1">
        <v>69.599999999999994</v>
      </c>
      <c r="AB34" s="1">
        <v>94.2</v>
      </c>
      <c r="AC34" s="1">
        <v>94.2</v>
      </c>
      <c r="AD34" s="1">
        <v>75.400000000000006</v>
      </c>
      <c r="AE34" s="1">
        <v>68.599999999999994</v>
      </c>
      <c r="AF34" s="1">
        <v>197.55779999999999</v>
      </c>
      <c r="AG34" s="1">
        <v>266.15780000000001</v>
      </c>
      <c r="AH34" s="1" t="s">
        <v>44</v>
      </c>
      <c r="AI34" s="1">
        <f t="shared" si="8"/>
        <v>765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8" t="s">
        <v>74</v>
      </c>
      <c r="B35" s="18" t="s">
        <v>43</v>
      </c>
      <c r="C35" s="18">
        <v>15</v>
      </c>
      <c r="D35" s="18">
        <v>1916</v>
      </c>
      <c r="E35" s="18">
        <v>727</v>
      </c>
      <c r="F35" s="18">
        <v>1106</v>
      </c>
      <c r="G35" s="19">
        <v>0.4</v>
      </c>
      <c r="H35" s="18">
        <v>45</v>
      </c>
      <c r="I35" s="18" t="s">
        <v>38</v>
      </c>
      <c r="J35" s="18">
        <v>820</v>
      </c>
      <c r="K35" s="18">
        <f t="shared" si="2"/>
        <v>-93</v>
      </c>
      <c r="L35" s="18"/>
      <c r="M35" s="18"/>
      <c r="N35" s="18">
        <v>66</v>
      </c>
      <c r="O35" s="18">
        <v>50</v>
      </c>
      <c r="P35" s="18"/>
      <c r="Q35" s="18">
        <f t="shared" si="3"/>
        <v>145.4</v>
      </c>
      <c r="R35" s="20">
        <f>11*Q35-P35-O35-N35-F35</f>
        <v>377.40000000000009</v>
      </c>
      <c r="S35" s="28">
        <f>R35+Q35</f>
        <v>522.80000000000007</v>
      </c>
      <c r="T35" s="20"/>
      <c r="U35" s="18"/>
      <c r="V35" s="1">
        <f t="shared" si="7"/>
        <v>12</v>
      </c>
      <c r="W35" s="18">
        <f t="shared" si="5"/>
        <v>8.4044016506189809</v>
      </c>
      <c r="X35" s="18">
        <v>165</v>
      </c>
      <c r="Y35" s="18">
        <v>203</v>
      </c>
      <c r="Z35" s="18">
        <v>127.4</v>
      </c>
      <c r="AA35" s="18">
        <v>96.6</v>
      </c>
      <c r="AB35" s="18">
        <v>201.6</v>
      </c>
      <c r="AC35" s="18">
        <v>217.4</v>
      </c>
      <c r="AD35" s="18">
        <v>190.2</v>
      </c>
      <c r="AE35" s="18">
        <v>183.6</v>
      </c>
      <c r="AF35" s="18">
        <v>238.4</v>
      </c>
      <c r="AG35" s="18">
        <v>247.2</v>
      </c>
      <c r="AH35" s="18" t="s">
        <v>147</v>
      </c>
      <c r="AI35" s="1">
        <f t="shared" si="8"/>
        <v>209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75</v>
      </c>
      <c r="B36" s="1" t="s">
        <v>37</v>
      </c>
      <c r="C36" s="1">
        <v>173.56</v>
      </c>
      <c r="D36" s="1">
        <v>962.15300000000002</v>
      </c>
      <c r="E36" s="1">
        <v>352.55399999999997</v>
      </c>
      <c r="F36" s="1">
        <v>594.65899999999999</v>
      </c>
      <c r="G36" s="7">
        <v>1</v>
      </c>
      <c r="H36" s="1">
        <v>45</v>
      </c>
      <c r="I36" s="1" t="s">
        <v>38</v>
      </c>
      <c r="J36" s="1">
        <v>503.35199999999998</v>
      </c>
      <c r="K36" s="1">
        <f t="shared" si="2"/>
        <v>-150.798</v>
      </c>
      <c r="L36" s="1"/>
      <c r="M36" s="1"/>
      <c r="N36" s="1">
        <v>48.799600000000339</v>
      </c>
      <c r="O36" s="1">
        <v>50</v>
      </c>
      <c r="P36" s="1"/>
      <c r="Q36" s="1">
        <f t="shared" si="3"/>
        <v>70.510799999999989</v>
      </c>
      <c r="R36" s="5">
        <f t="shared" si="11"/>
        <v>11.649399999999673</v>
      </c>
      <c r="S36" s="5">
        <f t="shared" si="6"/>
        <v>11.649399999999673</v>
      </c>
      <c r="T36" s="5"/>
      <c r="U36" s="1"/>
      <c r="V36" s="1">
        <f t="shared" si="7"/>
        <v>10.000000000000002</v>
      </c>
      <c r="W36" s="1">
        <f t="shared" si="5"/>
        <v>9.834785593129002</v>
      </c>
      <c r="X36" s="1">
        <v>91.172600000000017</v>
      </c>
      <c r="Y36" s="1">
        <v>93.395399999999995</v>
      </c>
      <c r="Z36" s="1">
        <v>68.459000000000003</v>
      </c>
      <c r="AA36" s="1">
        <v>60.324199999999998</v>
      </c>
      <c r="AB36" s="1">
        <v>75.522799999999989</v>
      </c>
      <c r="AC36" s="1">
        <v>79.190799999999996</v>
      </c>
      <c r="AD36" s="1">
        <v>54.948800000000013</v>
      </c>
      <c r="AE36" s="1">
        <v>51.843000000000004</v>
      </c>
      <c r="AF36" s="1">
        <v>78.605800000000002</v>
      </c>
      <c r="AG36" s="1">
        <v>76.170599999999993</v>
      </c>
      <c r="AH36" s="1"/>
      <c r="AI36" s="1">
        <f t="shared" si="8"/>
        <v>12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76</v>
      </c>
      <c r="B37" s="14" t="s">
        <v>43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2"/>
        <v>0</v>
      </c>
      <c r="L37" s="14"/>
      <c r="M37" s="14"/>
      <c r="N37" s="14">
        <v>0</v>
      </c>
      <c r="O37" s="14"/>
      <c r="P37" s="14"/>
      <c r="Q37" s="14">
        <f t="shared" si="3"/>
        <v>0</v>
      </c>
      <c r="R37" s="16"/>
      <c r="S37" s="5">
        <f t="shared" si="6"/>
        <v>0</v>
      </c>
      <c r="T37" s="16"/>
      <c r="U37" s="14"/>
      <c r="V37" s="1" t="e">
        <f t="shared" si="7"/>
        <v>#DIV/0!</v>
      </c>
      <c r="W37" s="14" t="e">
        <f t="shared" si="5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77</v>
      </c>
      <c r="AI37" s="1">
        <f t="shared" si="8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78</v>
      </c>
      <c r="B38" s="1" t="s">
        <v>43</v>
      </c>
      <c r="C38" s="1">
        <v>174</v>
      </c>
      <c r="D38" s="1">
        <v>364</v>
      </c>
      <c r="E38" s="1">
        <v>194</v>
      </c>
      <c r="F38" s="1">
        <v>296</v>
      </c>
      <c r="G38" s="7">
        <v>0.35</v>
      </c>
      <c r="H38" s="1">
        <v>40</v>
      </c>
      <c r="I38" s="1" t="s">
        <v>38</v>
      </c>
      <c r="J38" s="1">
        <v>203</v>
      </c>
      <c r="K38" s="1">
        <f t="shared" ref="K38:K69" si="12">E38-J38</f>
        <v>-9</v>
      </c>
      <c r="L38" s="1"/>
      <c r="M38" s="1"/>
      <c r="N38" s="1">
        <v>11.399999999999981</v>
      </c>
      <c r="O38" s="1"/>
      <c r="P38" s="1"/>
      <c r="Q38" s="1">
        <f t="shared" si="3"/>
        <v>38.799999999999997</v>
      </c>
      <c r="R38" s="5">
        <f t="shared" ref="R38:R44" si="13">10*Q38-P38-O38-N38-F38</f>
        <v>80.600000000000023</v>
      </c>
      <c r="S38" s="5">
        <f t="shared" si="6"/>
        <v>80.600000000000023</v>
      </c>
      <c r="T38" s="5"/>
      <c r="U38" s="1"/>
      <c r="V38" s="1">
        <f t="shared" si="7"/>
        <v>10</v>
      </c>
      <c r="W38" s="1">
        <f t="shared" si="5"/>
        <v>7.9226804123711343</v>
      </c>
      <c r="X38" s="1">
        <v>43.4</v>
      </c>
      <c r="Y38" s="1">
        <v>50.2</v>
      </c>
      <c r="Z38" s="1">
        <v>44.8</v>
      </c>
      <c r="AA38" s="1">
        <v>39</v>
      </c>
      <c r="AB38" s="1">
        <v>48</v>
      </c>
      <c r="AC38" s="1">
        <v>56.6</v>
      </c>
      <c r="AD38" s="1">
        <v>70.8</v>
      </c>
      <c r="AE38" s="1">
        <v>66.400000000000006</v>
      </c>
      <c r="AF38" s="1">
        <v>70.8</v>
      </c>
      <c r="AG38" s="1">
        <v>79.599999999999994</v>
      </c>
      <c r="AH38" s="1"/>
      <c r="AI38" s="1">
        <f t="shared" si="8"/>
        <v>28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37</v>
      </c>
      <c r="C39" s="1">
        <v>40.500999999999998</v>
      </c>
      <c r="D39" s="1">
        <v>9.4480000000000004</v>
      </c>
      <c r="E39" s="1">
        <v>37.97</v>
      </c>
      <c r="F39" s="1">
        <v>6.8970000000000002</v>
      </c>
      <c r="G39" s="7">
        <v>1</v>
      </c>
      <c r="H39" s="1">
        <v>40</v>
      </c>
      <c r="I39" s="1" t="s">
        <v>38</v>
      </c>
      <c r="J39" s="1">
        <v>40.200000000000003</v>
      </c>
      <c r="K39" s="1">
        <f t="shared" si="12"/>
        <v>-2.230000000000004</v>
      </c>
      <c r="L39" s="1"/>
      <c r="M39" s="1"/>
      <c r="N39" s="1">
        <v>17.114799999999999</v>
      </c>
      <c r="O39" s="1"/>
      <c r="P39" s="1"/>
      <c r="Q39" s="1">
        <f t="shared" si="3"/>
        <v>7.5939999999999994</v>
      </c>
      <c r="R39" s="5">
        <f>9*Q39-P39-O39-N39-F39</f>
        <v>44.334199999999989</v>
      </c>
      <c r="S39" s="5">
        <f t="shared" si="6"/>
        <v>44.334199999999989</v>
      </c>
      <c r="T39" s="5"/>
      <c r="U39" s="1"/>
      <c r="V39" s="1">
        <f t="shared" si="7"/>
        <v>9</v>
      </c>
      <c r="W39" s="1">
        <f t="shared" si="5"/>
        <v>3.1619436397155654</v>
      </c>
      <c r="X39" s="1">
        <v>4.9908000000000001</v>
      </c>
      <c r="Y39" s="1">
        <v>4.2778</v>
      </c>
      <c r="Z39" s="1">
        <v>5.4527999999999999</v>
      </c>
      <c r="AA39" s="1">
        <v>5.7385999999999999</v>
      </c>
      <c r="AB39" s="1">
        <v>4.9293999999999993</v>
      </c>
      <c r="AC39" s="1">
        <v>4.4947999999999997</v>
      </c>
      <c r="AD39" s="1">
        <v>4.4398</v>
      </c>
      <c r="AE39" s="1">
        <v>4.2988</v>
      </c>
      <c r="AF39" s="1">
        <v>3.1671999999999998</v>
      </c>
      <c r="AG39" s="1">
        <v>4.1744000000000003</v>
      </c>
      <c r="AH39" s="1"/>
      <c r="AI39" s="1">
        <f t="shared" si="8"/>
        <v>44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43</v>
      </c>
      <c r="C40" s="1">
        <v>251</v>
      </c>
      <c r="D40" s="1">
        <v>434</v>
      </c>
      <c r="E40" s="1">
        <v>214</v>
      </c>
      <c r="F40" s="1">
        <v>373</v>
      </c>
      <c r="G40" s="7">
        <v>0.4</v>
      </c>
      <c r="H40" s="1">
        <v>40</v>
      </c>
      <c r="I40" s="1" t="s">
        <v>38</v>
      </c>
      <c r="J40" s="1">
        <v>231</v>
      </c>
      <c r="K40" s="1">
        <f t="shared" si="12"/>
        <v>-17</v>
      </c>
      <c r="L40" s="1"/>
      <c r="M40" s="1"/>
      <c r="N40" s="1">
        <v>15.399999999999981</v>
      </c>
      <c r="O40" s="1"/>
      <c r="P40" s="1"/>
      <c r="Q40" s="1">
        <f t="shared" si="3"/>
        <v>42.8</v>
      </c>
      <c r="R40" s="5">
        <f t="shared" si="13"/>
        <v>39.600000000000023</v>
      </c>
      <c r="S40" s="5">
        <f t="shared" si="6"/>
        <v>39.600000000000023</v>
      </c>
      <c r="T40" s="5"/>
      <c r="U40" s="1"/>
      <c r="V40" s="1">
        <f t="shared" si="7"/>
        <v>10</v>
      </c>
      <c r="W40" s="1">
        <f t="shared" si="5"/>
        <v>9.0747663551401878</v>
      </c>
      <c r="X40" s="1">
        <v>56.4</v>
      </c>
      <c r="Y40" s="1">
        <v>62.2</v>
      </c>
      <c r="Z40" s="1">
        <v>53.8</v>
      </c>
      <c r="AA40" s="1">
        <v>57.2</v>
      </c>
      <c r="AB40" s="1">
        <v>51.8</v>
      </c>
      <c r="AC40" s="1">
        <v>56</v>
      </c>
      <c r="AD40" s="1">
        <v>56.4</v>
      </c>
      <c r="AE40" s="1">
        <v>57.6</v>
      </c>
      <c r="AF40" s="1">
        <v>42.8</v>
      </c>
      <c r="AG40" s="1">
        <v>41.2</v>
      </c>
      <c r="AH40" s="1"/>
      <c r="AI40" s="1">
        <f t="shared" si="8"/>
        <v>16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43</v>
      </c>
      <c r="C41" s="1">
        <v>364</v>
      </c>
      <c r="D41" s="1">
        <v>737</v>
      </c>
      <c r="E41" s="1">
        <v>474</v>
      </c>
      <c r="F41" s="1">
        <v>518</v>
      </c>
      <c r="G41" s="7">
        <v>0.4</v>
      </c>
      <c r="H41" s="1">
        <v>45</v>
      </c>
      <c r="I41" s="1" t="s">
        <v>38</v>
      </c>
      <c r="J41" s="1">
        <v>492</v>
      </c>
      <c r="K41" s="1">
        <f t="shared" si="12"/>
        <v>-18</v>
      </c>
      <c r="L41" s="1"/>
      <c r="M41" s="1"/>
      <c r="N41" s="1">
        <v>167.40000000000009</v>
      </c>
      <c r="O41" s="1"/>
      <c r="P41" s="1">
        <v>100</v>
      </c>
      <c r="Q41" s="1">
        <f t="shared" si="3"/>
        <v>94.8</v>
      </c>
      <c r="R41" s="5">
        <f t="shared" si="13"/>
        <v>162.59999999999991</v>
      </c>
      <c r="S41" s="5">
        <f t="shared" si="6"/>
        <v>162.59999999999991</v>
      </c>
      <c r="T41" s="5"/>
      <c r="U41" s="1"/>
      <c r="V41" s="1">
        <f t="shared" si="7"/>
        <v>10</v>
      </c>
      <c r="W41" s="1">
        <f t="shared" si="5"/>
        <v>8.2848101265822791</v>
      </c>
      <c r="X41" s="1">
        <v>102.4</v>
      </c>
      <c r="Y41" s="1">
        <v>96.8</v>
      </c>
      <c r="Z41" s="1">
        <v>82.2</v>
      </c>
      <c r="AA41" s="1">
        <v>80.2</v>
      </c>
      <c r="AB41" s="1">
        <v>87</v>
      </c>
      <c r="AC41" s="1">
        <v>87</v>
      </c>
      <c r="AD41" s="1">
        <v>78.599999999999994</v>
      </c>
      <c r="AE41" s="1">
        <v>75.599999999999994</v>
      </c>
      <c r="AF41" s="1">
        <v>94</v>
      </c>
      <c r="AG41" s="1">
        <v>96.2</v>
      </c>
      <c r="AH41" s="1" t="s">
        <v>44</v>
      </c>
      <c r="AI41" s="1">
        <f t="shared" si="8"/>
        <v>65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37</v>
      </c>
      <c r="C42" s="1">
        <v>77.174999999999997</v>
      </c>
      <c r="D42" s="1">
        <v>61.948</v>
      </c>
      <c r="E42" s="1">
        <v>50.152999999999999</v>
      </c>
      <c r="F42" s="1">
        <v>79.296999999999997</v>
      </c>
      <c r="G42" s="7">
        <v>1</v>
      </c>
      <c r="H42" s="1">
        <v>40</v>
      </c>
      <c r="I42" s="1" t="s">
        <v>38</v>
      </c>
      <c r="J42" s="1">
        <v>53.6</v>
      </c>
      <c r="K42" s="1">
        <f t="shared" si="12"/>
        <v>-3.4470000000000027</v>
      </c>
      <c r="L42" s="1"/>
      <c r="M42" s="1"/>
      <c r="N42" s="1">
        <v>5.8000000000000114</v>
      </c>
      <c r="O42" s="1"/>
      <c r="P42" s="1"/>
      <c r="Q42" s="1">
        <f t="shared" si="3"/>
        <v>10.0306</v>
      </c>
      <c r="R42" s="5">
        <f t="shared" si="13"/>
        <v>15.208999999999989</v>
      </c>
      <c r="S42" s="5">
        <f t="shared" si="6"/>
        <v>15.208999999999989</v>
      </c>
      <c r="T42" s="5"/>
      <c r="U42" s="1"/>
      <c r="V42" s="1">
        <f t="shared" si="7"/>
        <v>10</v>
      </c>
      <c r="W42" s="1">
        <f t="shared" si="5"/>
        <v>8.4837397563455834</v>
      </c>
      <c r="X42" s="1">
        <v>11.473000000000001</v>
      </c>
      <c r="Y42" s="1">
        <v>12.897600000000001</v>
      </c>
      <c r="Z42" s="1">
        <v>14.566800000000001</v>
      </c>
      <c r="AA42" s="1">
        <v>13.571999999999999</v>
      </c>
      <c r="AB42" s="1">
        <v>9.0924000000000014</v>
      </c>
      <c r="AC42" s="1">
        <v>7.8176000000000014</v>
      </c>
      <c r="AD42" s="1">
        <v>12.893000000000001</v>
      </c>
      <c r="AE42" s="1">
        <v>13.034800000000001</v>
      </c>
      <c r="AF42" s="1">
        <v>8.8361999999999998</v>
      </c>
      <c r="AG42" s="1">
        <v>10.139200000000001</v>
      </c>
      <c r="AH42" s="1"/>
      <c r="AI42" s="1">
        <f t="shared" si="8"/>
        <v>15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83</v>
      </c>
      <c r="B43" s="1" t="s">
        <v>43</v>
      </c>
      <c r="C43" s="1">
        <v>190</v>
      </c>
      <c r="D43" s="1">
        <v>634</v>
      </c>
      <c r="E43" s="1">
        <v>389</v>
      </c>
      <c r="F43" s="1">
        <v>377</v>
      </c>
      <c r="G43" s="7">
        <v>0.35</v>
      </c>
      <c r="H43" s="1">
        <v>40</v>
      </c>
      <c r="I43" s="1" t="s">
        <v>38</v>
      </c>
      <c r="J43" s="1">
        <v>394</v>
      </c>
      <c r="K43" s="1">
        <f t="shared" si="12"/>
        <v>-5</v>
      </c>
      <c r="L43" s="1"/>
      <c r="M43" s="1"/>
      <c r="N43" s="1">
        <v>80.799999999999955</v>
      </c>
      <c r="O43" s="1"/>
      <c r="P43" s="1"/>
      <c r="Q43" s="1">
        <f t="shared" si="3"/>
        <v>77.8</v>
      </c>
      <c r="R43" s="5">
        <f t="shared" si="13"/>
        <v>320.20000000000005</v>
      </c>
      <c r="S43" s="5">
        <f t="shared" si="6"/>
        <v>320.20000000000005</v>
      </c>
      <c r="T43" s="5"/>
      <c r="U43" s="1"/>
      <c r="V43" s="1">
        <f t="shared" si="7"/>
        <v>10</v>
      </c>
      <c r="W43" s="1">
        <f t="shared" si="5"/>
        <v>5.8843187660668379</v>
      </c>
      <c r="X43" s="1">
        <v>67.8</v>
      </c>
      <c r="Y43" s="1">
        <v>76</v>
      </c>
      <c r="Z43" s="1">
        <v>70.599999999999994</v>
      </c>
      <c r="AA43" s="1">
        <v>57.6</v>
      </c>
      <c r="AB43" s="1">
        <v>92</v>
      </c>
      <c r="AC43" s="1">
        <v>105.2</v>
      </c>
      <c r="AD43" s="1">
        <v>108</v>
      </c>
      <c r="AE43" s="1">
        <v>103.2</v>
      </c>
      <c r="AF43" s="1">
        <v>107.2</v>
      </c>
      <c r="AG43" s="1">
        <v>111.6</v>
      </c>
      <c r="AH43" s="17" t="s">
        <v>44</v>
      </c>
      <c r="AI43" s="1">
        <f t="shared" si="8"/>
        <v>112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84</v>
      </c>
      <c r="B44" s="1" t="s">
        <v>43</v>
      </c>
      <c r="C44" s="1">
        <v>449</v>
      </c>
      <c r="D44" s="1">
        <v>182</v>
      </c>
      <c r="E44" s="1">
        <v>379</v>
      </c>
      <c r="F44" s="1">
        <v>176</v>
      </c>
      <c r="G44" s="7">
        <v>0.4</v>
      </c>
      <c r="H44" s="1">
        <v>40</v>
      </c>
      <c r="I44" s="1" t="s">
        <v>38</v>
      </c>
      <c r="J44" s="1">
        <v>432</v>
      </c>
      <c r="K44" s="1">
        <f t="shared" si="12"/>
        <v>-53</v>
      </c>
      <c r="L44" s="1"/>
      <c r="M44" s="1"/>
      <c r="N44" s="1">
        <v>103.2</v>
      </c>
      <c r="O44" s="1"/>
      <c r="P44" s="1"/>
      <c r="Q44" s="1">
        <f t="shared" si="3"/>
        <v>75.8</v>
      </c>
      <c r="R44" s="5">
        <f t="shared" si="13"/>
        <v>478.79999999999995</v>
      </c>
      <c r="S44" s="5">
        <f t="shared" si="6"/>
        <v>478.79999999999995</v>
      </c>
      <c r="T44" s="5"/>
      <c r="U44" s="1"/>
      <c r="V44" s="1">
        <f t="shared" si="7"/>
        <v>10</v>
      </c>
      <c r="W44" s="1">
        <f t="shared" si="5"/>
        <v>3.683377308707124</v>
      </c>
      <c r="X44" s="1">
        <v>54.2</v>
      </c>
      <c r="Y44" s="1">
        <v>54.6</v>
      </c>
      <c r="Z44" s="1">
        <v>68.400000000000006</v>
      </c>
      <c r="AA44" s="1">
        <v>70</v>
      </c>
      <c r="AB44" s="1">
        <v>47.8</v>
      </c>
      <c r="AC44" s="1">
        <v>43.2</v>
      </c>
      <c r="AD44" s="1">
        <v>70</v>
      </c>
      <c r="AE44" s="1">
        <v>72.400000000000006</v>
      </c>
      <c r="AF44" s="1">
        <v>29</v>
      </c>
      <c r="AG44" s="1">
        <v>19.2</v>
      </c>
      <c r="AH44" s="1" t="s">
        <v>44</v>
      </c>
      <c r="AI44" s="1">
        <f t="shared" si="8"/>
        <v>192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85</v>
      </c>
      <c r="B45" s="1" t="s">
        <v>37</v>
      </c>
      <c r="C45" s="1">
        <v>82.122</v>
      </c>
      <c r="D45" s="1">
        <v>208.458</v>
      </c>
      <c r="E45" s="1">
        <v>65.742000000000004</v>
      </c>
      <c r="F45" s="1">
        <v>204.38800000000001</v>
      </c>
      <c r="G45" s="7">
        <v>1</v>
      </c>
      <c r="H45" s="1">
        <v>50</v>
      </c>
      <c r="I45" s="1" t="s">
        <v>38</v>
      </c>
      <c r="J45" s="1">
        <v>66.900000000000006</v>
      </c>
      <c r="K45" s="1">
        <f t="shared" si="12"/>
        <v>-1.1580000000000013</v>
      </c>
      <c r="L45" s="1"/>
      <c r="M45" s="1"/>
      <c r="N45" s="1">
        <v>70.294200000000032</v>
      </c>
      <c r="O45" s="1"/>
      <c r="P45" s="1"/>
      <c r="Q45" s="1">
        <f t="shared" si="3"/>
        <v>13.148400000000001</v>
      </c>
      <c r="R45" s="5"/>
      <c r="S45" s="5">
        <f t="shared" si="6"/>
        <v>0</v>
      </c>
      <c r="T45" s="5"/>
      <c r="U45" s="1"/>
      <c r="V45" s="1">
        <f t="shared" si="7"/>
        <v>20.890922089379696</v>
      </c>
      <c r="W45" s="1">
        <f t="shared" si="5"/>
        <v>20.890922089379696</v>
      </c>
      <c r="X45" s="1">
        <v>26.236999999999998</v>
      </c>
      <c r="Y45" s="1">
        <v>28.0672</v>
      </c>
      <c r="Z45" s="1">
        <v>16.2944</v>
      </c>
      <c r="AA45" s="1">
        <v>17.2834</v>
      </c>
      <c r="AB45" s="1">
        <v>12.0724</v>
      </c>
      <c r="AC45" s="1">
        <v>14.651400000000001</v>
      </c>
      <c r="AD45" s="1">
        <v>30.092199999999998</v>
      </c>
      <c r="AE45" s="1">
        <v>28.0672</v>
      </c>
      <c r="AF45" s="1">
        <v>28.759399999999999</v>
      </c>
      <c r="AG45" s="1">
        <v>26.325199999999999</v>
      </c>
      <c r="AH45" s="1"/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22" t="s">
        <v>86</v>
      </c>
      <c r="B46" s="22" t="s">
        <v>37</v>
      </c>
      <c r="C46" s="22">
        <v>643.98599999999999</v>
      </c>
      <c r="D46" s="22">
        <v>2121.826</v>
      </c>
      <c r="E46" s="22">
        <v>869.08799999999997</v>
      </c>
      <c r="F46" s="22">
        <v>1100.4090000000001</v>
      </c>
      <c r="G46" s="23">
        <v>1</v>
      </c>
      <c r="H46" s="22">
        <v>50</v>
      </c>
      <c r="I46" s="22" t="s">
        <v>38</v>
      </c>
      <c r="J46" s="22">
        <v>965.18100000000004</v>
      </c>
      <c r="K46" s="22">
        <f t="shared" si="12"/>
        <v>-96.093000000000075</v>
      </c>
      <c r="L46" s="22"/>
      <c r="M46" s="22"/>
      <c r="N46" s="22">
        <v>148.97190000000009</v>
      </c>
      <c r="O46" s="22">
        <v>200</v>
      </c>
      <c r="P46" s="22">
        <v>250</v>
      </c>
      <c r="Q46" s="22">
        <f t="shared" si="3"/>
        <v>173.8176</v>
      </c>
      <c r="R46" s="24"/>
      <c r="S46" s="5">
        <f t="shared" si="6"/>
        <v>0</v>
      </c>
      <c r="T46" s="24"/>
      <c r="U46" s="22"/>
      <c r="V46" s="1">
        <f t="shared" si="7"/>
        <v>9.776805685960456</v>
      </c>
      <c r="W46" s="22">
        <f t="shared" si="5"/>
        <v>9.776805685960456</v>
      </c>
      <c r="X46" s="22">
        <v>188.05459999999999</v>
      </c>
      <c r="Y46" s="22">
        <v>172.08459999999999</v>
      </c>
      <c r="Z46" s="22">
        <v>141.43379999999999</v>
      </c>
      <c r="AA46" s="22">
        <v>147.00219999999999</v>
      </c>
      <c r="AB46" s="22">
        <v>156.27979999999999</v>
      </c>
      <c r="AC46" s="22">
        <v>159.8218</v>
      </c>
      <c r="AD46" s="22">
        <v>129.34139999999999</v>
      </c>
      <c r="AE46" s="22">
        <v>123.6818</v>
      </c>
      <c r="AF46" s="22">
        <v>167.66900000000001</v>
      </c>
      <c r="AG46" s="22">
        <v>175.20400000000001</v>
      </c>
      <c r="AH46" s="22" t="s">
        <v>54</v>
      </c>
      <c r="AI46" s="1">
        <f t="shared" si="8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4" t="s">
        <v>87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2"/>
        <v>0</v>
      </c>
      <c r="L47" s="14"/>
      <c r="M47" s="14"/>
      <c r="N47" s="14">
        <v>0</v>
      </c>
      <c r="O47" s="14"/>
      <c r="P47" s="14"/>
      <c r="Q47" s="14">
        <f t="shared" si="3"/>
        <v>0</v>
      </c>
      <c r="R47" s="16"/>
      <c r="S47" s="5">
        <f t="shared" si="6"/>
        <v>0</v>
      </c>
      <c r="T47" s="16"/>
      <c r="U47" s="14"/>
      <c r="V47" s="1" t="e">
        <f t="shared" si="7"/>
        <v>#DIV/0!</v>
      </c>
      <c r="W47" s="14" t="e">
        <f t="shared" si="5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59</v>
      </c>
      <c r="AI47" s="1">
        <f t="shared" si="8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88</v>
      </c>
      <c r="B48" s="1" t="s">
        <v>43</v>
      </c>
      <c r="C48" s="1">
        <v>95</v>
      </c>
      <c r="D48" s="1">
        <v>370</v>
      </c>
      <c r="E48" s="1">
        <v>131</v>
      </c>
      <c r="F48" s="1">
        <v>322</v>
      </c>
      <c r="G48" s="7">
        <v>0.45</v>
      </c>
      <c r="H48" s="1">
        <v>50</v>
      </c>
      <c r="I48" s="1" t="s">
        <v>38</v>
      </c>
      <c r="J48" s="1">
        <v>131</v>
      </c>
      <c r="K48" s="1">
        <f t="shared" si="12"/>
        <v>0</v>
      </c>
      <c r="L48" s="1"/>
      <c r="M48" s="1"/>
      <c r="N48" s="1">
        <v>89.599999999999966</v>
      </c>
      <c r="O48" s="1">
        <v>50</v>
      </c>
      <c r="P48" s="1"/>
      <c r="Q48" s="1">
        <f t="shared" si="3"/>
        <v>26.2</v>
      </c>
      <c r="R48" s="5"/>
      <c r="S48" s="5">
        <f t="shared" si="6"/>
        <v>0</v>
      </c>
      <c r="T48" s="5"/>
      <c r="U48" s="1"/>
      <c r="V48" s="1">
        <f t="shared" si="7"/>
        <v>17.618320610687022</v>
      </c>
      <c r="W48" s="1">
        <f t="shared" si="5"/>
        <v>17.618320610687022</v>
      </c>
      <c r="X48" s="1">
        <v>49.8</v>
      </c>
      <c r="Y48" s="1">
        <v>49.8</v>
      </c>
      <c r="Z48" s="1">
        <v>33.799999999999997</v>
      </c>
      <c r="AA48" s="1">
        <v>33.200000000000003</v>
      </c>
      <c r="AB48" s="1">
        <v>34.6</v>
      </c>
      <c r="AC48" s="1">
        <v>38.799999999999997</v>
      </c>
      <c r="AD48" s="1">
        <v>26.6</v>
      </c>
      <c r="AE48" s="1">
        <v>29.4</v>
      </c>
      <c r="AF48" s="1">
        <v>32.200000000000003</v>
      </c>
      <c r="AG48" s="1">
        <v>38.4</v>
      </c>
      <c r="AH48" s="1" t="s">
        <v>44</v>
      </c>
      <c r="AI48" s="1">
        <f t="shared" si="8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4" t="s">
        <v>89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>
        <f t="shared" si="12"/>
        <v>0</v>
      </c>
      <c r="L49" s="14"/>
      <c r="M49" s="14"/>
      <c r="N49" s="14">
        <v>0</v>
      </c>
      <c r="O49" s="14"/>
      <c r="P49" s="14"/>
      <c r="Q49" s="14">
        <f t="shared" si="3"/>
        <v>0</v>
      </c>
      <c r="R49" s="16"/>
      <c r="S49" s="5">
        <f t="shared" si="6"/>
        <v>0</v>
      </c>
      <c r="T49" s="16"/>
      <c r="U49" s="14"/>
      <c r="V49" s="1" t="e">
        <f t="shared" si="7"/>
        <v>#DIV/0!</v>
      </c>
      <c r="W49" s="14" t="e">
        <f t="shared" si="5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77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90</v>
      </c>
      <c r="B50" s="1" t="s">
        <v>43</v>
      </c>
      <c r="C50" s="1">
        <v>116</v>
      </c>
      <c r="D50" s="1">
        <v>20</v>
      </c>
      <c r="E50" s="1">
        <v>58</v>
      </c>
      <c r="F50" s="1">
        <v>67</v>
      </c>
      <c r="G50" s="7">
        <v>0.4</v>
      </c>
      <c r="H50" s="1">
        <v>40</v>
      </c>
      <c r="I50" s="1" t="s">
        <v>38</v>
      </c>
      <c r="J50" s="1">
        <v>66</v>
      </c>
      <c r="K50" s="1">
        <f t="shared" si="12"/>
        <v>-8</v>
      </c>
      <c r="L50" s="1"/>
      <c r="M50" s="1"/>
      <c r="N50" s="1">
        <v>0</v>
      </c>
      <c r="O50" s="1"/>
      <c r="P50" s="1"/>
      <c r="Q50" s="1">
        <f t="shared" si="3"/>
        <v>11.6</v>
      </c>
      <c r="R50" s="5">
        <f t="shared" ref="R50:R61" si="14">10*Q50-P50-O50-N50-F50</f>
        <v>49</v>
      </c>
      <c r="S50" s="5">
        <f t="shared" si="6"/>
        <v>49</v>
      </c>
      <c r="T50" s="5"/>
      <c r="U50" s="1"/>
      <c r="V50" s="1">
        <f t="shared" si="7"/>
        <v>10</v>
      </c>
      <c r="W50" s="1">
        <f t="shared" si="5"/>
        <v>5.7758620689655178</v>
      </c>
      <c r="X50" s="1">
        <v>9.1999999999999993</v>
      </c>
      <c r="Y50" s="1">
        <v>7.6</v>
      </c>
      <c r="Z50" s="1">
        <v>15.4</v>
      </c>
      <c r="AA50" s="1">
        <v>15.8</v>
      </c>
      <c r="AB50" s="1">
        <v>11.4</v>
      </c>
      <c r="AC50" s="1">
        <v>12.8</v>
      </c>
      <c r="AD50" s="1">
        <v>13.2</v>
      </c>
      <c r="AE50" s="1">
        <v>13.8</v>
      </c>
      <c r="AF50" s="1">
        <v>19.600000000000001</v>
      </c>
      <c r="AG50" s="1">
        <v>20</v>
      </c>
      <c r="AH50" s="1"/>
      <c r="AI50" s="1">
        <f t="shared" si="8"/>
        <v>20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91</v>
      </c>
      <c r="B51" s="1" t="s">
        <v>43</v>
      </c>
      <c r="C51" s="1">
        <v>38</v>
      </c>
      <c r="D51" s="1">
        <v>44</v>
      </c>
      <c r="E51" s="1">
        <v>48</v>
      </c>
      <c r="F51" s="1">
        <v>29</v>
      </c>
      <c r="G51" s="7">
        <v>0.4</v>
      </c>
      <c r="H51" s="1">
        <v>40</v>
      </c>
      <c r="I51" s="1" t="s">
        <v>38</v>
      </c>
      <c r="J51" s="1">
        <v>50</v>
      </c>
      <c r="K51" s="1">
        <f t="shared" si="12"/>
        <v>-2</v>
      </c>
      <c r="L51" s="1"/>
      <c r="M51" s="1"/>
      <c r="N51" s="1">
        <v>10.599999999999991</v>
      </c>
      <c r="O51" s="1"/>
      <c r="P51" s="1"/>
      <c r="Q51" s="1">
        <f t="shared" si="3"/>
        <v>9.6</v>
      </c>
      <c r="R51" s="5">
        <f t="shared" si="14"/>
        <v>56.400000000000006</v>
      </c>
      <c r="S51" s="5">
        <f t="shared" si="6"/>
        <v>56.400000000000006</v>
      </c>
      <c r="T51" s="5"/>
      <c r="U51" s="1"/>
      <c r="V51" s="1">
        <f t="shared" si="7"/>
        <v>10</v>
      </c>
      <c r="W51" s="1">
        <f t="shared" si="5"/>
        <v>4.125</v>
      </c>
      <c r="X51" s="1">
        <v>6.6</v>
      </c>
      <c r="Y51" s="1">
        <v>7</v>
      </c>
      <c r="Z51" s="1">
        <v>9.8000000000000007</v>
      </c>
      <c r="AA51" s="1">
        <v>9.4</v>
      </c>
      <c r="AB51" s="1">
        <v>11.8</v>
      </c>
      <c r="AC51" s="1">
        <v>14.6</v>
      </c>
      <c r="AD51" s="1">
        <v>11</v>
      </c>
      <c r="AE51" s="1">
        <v>11.4</v>
      </c>
      <c r="AF51" s="1">
        <v>15.6</v>
      </c>
      <c r="AG51" s="1">
        <v>14.6</v>
      </c>
      <c r="AH51" s="1" t="s">
        <v>92</v>
      </c>
      <c r="AI51" s="1">
        <f t="shared" si="8"/>
        <v>23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93</v>
      </c>
      <c r="B52" s="1" t="s">
        <v>37</v>
      </c>
      <c r="C52" s="1">
        <v>70.347999999999999</v>
      </c>
      <c r="D52" s="1">
        <v>350.34300000000002</v>
      </c>
      <c r="E52" s="1">
        <v>117.21899999999999</v>
      </c>
      <c r="F52" s="1">
        <v>254.054</v>
      </c>
      <c r="G52" s="7">
        <v>1</v>
      </c>
      <c r="H52" s="1">
        <v>50</v>
      </c>
      <c r="I52" s="1" t="s">
        <v>38</v>
      </c>
      <c r="J52" s="1">
        <v>164.268</v>
      </c>
      <c r="K52" s="1">
        <f t="shared" si="12"/>
        <v>-47.049000000000007</v>
      </c>
      <c r="L52" s="1"/>
      <c r="M52" s="1"/>
      <c r="N52" s="1">
        <v>73.852800000000116</v>
      </c>
      <c r="O52" s="1">
        <v>100</v>
      </c>
      <c r="P52" s="1">
        <v>100</v>
      </c>
      <c r="Q52" s="1">
        <f t="shared" si="3"/>
        <v>23.4438</v>
      </c>
      <c r="R52" s="5"/>
      <c r="S52" s="5">
        <f t="shared" si="6"/>
        <v>0</v>
      </c>
      <c r="T52" s="5"/>
      <c r="U52" s="1"/>
      <c r="V52" s="1">
        <f t="shared" si="7"/>
        <v>22.517970636159671</v>
      </c>
      <c r="W52" s="1">
        <f t="shared" si="5"/>
        <v>22.517970636159671</v>
      </c>
      <c r="X52" s="1">
        <v>50.064800000000012</v>
      </c>
      <c r="Y52" s="1">
        <v>45.537599999999998</v>
      </c>
      <c r="Z52" s="1">
        <v>30.7804</v>
      </c>
      <c r="AA52" s="1">
        <v>27.782599999999999</v>
      </c>
      <c r="AB52" s="1">
        <v>28.766999999999999</v>
      </c>
      <c r="AC52" s="1">
        <v>30.027000000000001</v>
      </c>
      <c r="AD52" s="1">
        <v>36.059600000000003</v>
      </c>
      <c r="AE52" s="1">
        <v>44.324399999999997</v>
      </c>
      <c r="AF52" s="1">
        <v>31.622199999999999</v>
      </c>
      <c r="AG52" s="1">
        <v>25.3264</v>
      </c>
      <c r="AH52" s="1"/>
      <c r="AI52" s="1">
        <f t="shared" si="8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22" t="s">
        <v>94</v>
      </c>
      <c r="B53" s="22" t="s">
        <v>37</v>
      </c>
      <c r="C53" s="22">
        <v>651.30999999999995</v>
      </c>
      <c r="D53" s="22">
        <v>1488.258</v>
      </c>
      <c r="E53" s="22">
        <v>709.29200000000003</v>
      </c>
      <c r="F53" s="22">
        <v>1311.2190000000001</v>
      </c>
      <c r="G53" s="23">
        <v>1</v>
      </c>
      <c r="H53" s="22">
        <v>50</v>
      </c>
      <c r="I53" s="22" t="s">
        <v>38</v>
      </c>
      <c r="J53" s="22">
        <v>743.18899999999996</v>
      </c>
      <c r="K53" s="22">
        <f t="shared" si="12"/>
        <v>-33.896999999999935</v>
      </c>
      <c r="L53" s="22"/>
      <c r="M53" s="22"/>
      <c r="N53" s="22">
        <v>73.608099999999467</v>
      </c>
      <c r="O53" s="22">
        <v>200</v>
      </c>
      <c r="P53" s="22">
        <v>200</v>
      </c>
      <c r="Q53" s="22">
        <f t="shared" si="3"/>
        <v>141.85840000000002</v>
      </c>
      <c r="R53" s="24"/>
      <c r="S53" s="5">
        <f t="shared" si="6"/>
        <v>0</v>
      </c>
      <c r="T53" s="24"/>
      <c r="U53" s="22"/>
      <c r="V53" s="1">
        <f t="shared" si="7"/>
        <v>12.581751239263937</v>
      </c>
      <c r="W53" s="22">
        <f t="shared" si="5"/>
        <v>12.581751239263937</v>
      </c>
      <c r="X53" s="22">
        <v>189.42920000000001</v>
      </c>
      <c r="Y53" s="22">
        <v>183.75460000000001</v>
      </c>
      <c r="Z53" s="22">
        <v>159.328</v>
      </c>
      <c r="AA53" s="22">
        <v>155.935</v>
      </c>
      <c r="AB53" s="22">
        <v>134.61859999999999</v>
      </c>
      <c r="AC53" s="22">
        <v>152.9828</v>
      </c>
      <c r="AD53" s="22">
        <v>145.63560000000001</v>
      </c>
      <c r="AE53" s="22">
        <v>120.2748</v>
      </c>
      <c r="AF53" s="22">
        <v>101.80880000000001</v>
      </c>
      <c r="AG53" s="22">
        <v>123.90300000000001</v>
      </c>
      <c r="AH53" s="22" t="s">
        <v>54</v>
      </c>
      <c r="AI53" s="1">
        <f t="shared" si="8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95</v>
      </c>
      <c r="B54" s="1" t="s">
        <v>37</v>
      </c>
      <c r="C54" s="1">
        <v>43.734999999999999</v>
      </c>
      <c r="D54" s="1">
        <v>330.87099999999998</v>
      </c>
      <c r="E54" s="1">
        <v>127.349</v>
      </c>
      <c r="F54" s="1">
        <v>156.90299999999999</v>
      </c>
      <c r="G54" s="7">
        <v>1</v>
      </c>
      <c r="H54" s="1">
        <v>50</v>
      </c>
      <c r="I54" s="1" t="s">
        <v>38</v>
      </c>
      <c r="J54" s="1">
        <v>183.56700000000001</v>
      </c>
      <c r="K54" s="1">
        <f t="shared" si="12"/>
        <v>-56.218000000000004</v>
      </c>
      <c r="L54" s="1"/>
      <c r="M54" s="1"/>
      <c r="N54" s="1">
        <v>78.91080000000008</v>
      </c>
      <c r="O54" s="1"/>
      <c r="P54" s="1"/>
      <c r="Q54" s="1">
        <f t="shared" si="3"/>
        <v>25.469799999999999</v>
      </c>
      <c r="R54" s="5">
        <f t="shared" si="14"/>
        <v>18.884199999999908</v>
      </c>
      <c r="S54" s="5">
        <f t="shared" si="6"/>
        <v>18.884199999999908</v>
      </c>
      <c r="T54" s="5"/>
      <c r="U54" s="1"/>
      <c r="V54" s="1">
        <f t="shared" si="7"/>
        <v>10</v>
      </c>
      <c r="W54" s="1">
        <f t="shared" si="5"/>
        <v>9.2585650456619248</v>
      </c>
      <c r="X54" s="1">
        <v>27.5564</v>
      </c>
      <c r="Y54" s="1">
        <v>27.777200000000001</v>
      </c>
      <c r="Z54" s="1">
        <v>27.0106</v>
      </c>
      <c r="AA54" s="1">
        <v>16.651599999999998</v>
      </c>
      <c r="AB54" s="1">
        <v>15.7514</v>
      </c>
      <c r="AC54" s="1">
        <v>18.7562</v>
      </c>
      <c r="AD54" s="1">
        <v>15.9808</v>
      </c>
      <c r="AE54" s="1">
        <v>15.172599999999999</v>
      </c>
      <c r="AF54" s="1">
        <v>19.634</v>
      </c>
      <c r="AG54" s="1">
        <v>23.827000000000002</v>
      </c>
      <c r="AH54" s="1" t="s">
        <v>96</v>
      </c>
      <c r="AI54" s="1">
        <f t="shared" si="8"/>
        <v>19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97</v>
      </c>
      <c r="B55" s="1" t="s">
        <v>43</v>
      </c>
      <c r="C55" s="1">
        <v>241</v>
      </c>
      <c r="D55" s="1">
        <v>240</v>
      </c>
      <c r="E55" s="1">
        <v>93</v>
      </c>
      <c r="F55" s="1">
        <v>380</v>
      </c>
      <c r="G55" s="7">
        <v>0.4</v>
      </c>
      <c r="H55" s="1">
        <v>50</v>
      </c>
      <c r="I55" s="1" t="s">
        <v>38</v>
      </c>
      <c r="J55" s="1">
        <v>93</v>
      </c>
      <c r="K55" s="1">
        <f t="shared" si="12"/>
        <v>0</v>
      </c>
      <c r="L55" s="1"/>
      <c r="M55" s="1"/>
      <c r="N55" s="1">
        <v>0</v>
      </c>
      <c r="O55" s="1"/>
      <c r="P55" s="1"/>
      <c r="Q55" s="1">
        <f t="shared" si="3"/>
        <v>18.600000000000001</v>
      </c>
      <c r="R55" s="5"/>
      <c r="S55" s="5">
        <f t="shared" si="6"/>
        <v>0</v>
      </c>
      <c r="T55" s="5"/>
      <c r="U55" s="1"/>
      <c r="V55" s="1">
        <f t="shared" si="7"/>
        <v>20.43010752688172</v>
      </c>
      <c r="W55" s="1">
        <f t="shared" si="5"/>
        <v>20.43010752688172</v>
      </c>
      <c r="X55" s="1">
        <v>26</v>
      </c>
      <c r="Y55" s="1">
        <v>36.200000000000003</v>
      </c>
      <c r="Z55" s="1">
        <v>51.571599999999997</v>
      </c>
      <c r="AA55" s="1">
        <v>38.571599999999997</v>
      </c>
      <c r="AB55" s="1">
        <v>31</v>
      </c>
      <c r="AC55" s="1">
        <v>35.799999999999997</v>
      </c>
      <c r="AD55" s="1">
        <v>30.8</v>
      </c>
      <c r="AE55" s="1">
        <v>26.4</v>
      </c>
      <c r="AF55" s="1">
        <v>33.200000000000003</v>
      </c>
      <c r="AG55" s="1">
        <v>38.4</v>
      </c>
      <c r="AH55" s="27" t="s">
        <v>150</v>
      </c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98</v>
      </c>
      <c r="B56" s="1" t="s">
        <v>43</v>
      </c>
      <c r="C56" s="1">
        <v>920</v>
      </c>
      <c r="D56" s="1">
        <v>965</v>
      </c>
      <c r="E56" s="1">
        <v>978.19200000000001</v>
      </c>
      <c r="F56" s="1">
        <v>800.80799999999999</v>
      </c>
      <c r="G56" s="7">
        <v>0.4</v>
      </c>
      <c r="H56" s="1">
        <v>40</v>
      </c>
      <c r="I56" s="1" t="s">
        <v>38</v>
      </c>
      <c r="J56" s="1">
        <v>1039</v>
      </c>
      <c r="K56" s="1">
        <f t="shared" si="12"/>
        <v>-60.807999999999993</v>
      </c>
      <c r="L56" s="1"/>
      <c r="M56" s="1"/>
      <c r="N56" s="1">
        <v>49.199999999999818</v>
      </c>
      <c r="O56" s="1">
        <v>100</v>
      </c>
      <c r="P56" s="1">
        <v>50</v>
      </c>
      <c r="Q56" s="1">
        <f t="shared" si="3"/>
        <v>195.63839999999999</v>
      </c>
      <c r="R56" s="5">
        <f t="shared" si="14"/>
        <v>956.3760000000002</v>
      </c>
      <c r="S56" s="5">
        <f t="shared" si="6"/>
        <v>956.3760000000002</v>
      </c>
      <c r="T56" s="5"/>
      <c r="U56" s="1"/>
      <c r="V56" s="1">
        <f t="shared" si="7"/>
        <v>10</v>
      </c>
      <c r="W56" s="1">
        <f t="shared" si="5"/>
        <v>5.1115118504342698</v>
      </c>
      <c r="X56" s="1">
        <v>154.19999999999999</v>
      </c>
      <c r="Y56" s="1">
        <v>148.80000000000001</v>
      </c>
      <c r="Z56" s="1">
        <v>223.8</v>
      </c>
      <c r="AA56" s="1">
        <v>205.2</v>
      </c>
      <c r="AB56" s="1">
        <v>120.4</v>
      </c>
      <c r="AC56" s="1">
        <v>120.4956</v>
      </c>
      <c r="AD56" s="1">
        <v>128.19999999999999</v>
      </c>
      <c r="AE56" s="1">
        <v>126.6</v>
      </c>
      <c r="AF56" s="1">
        <v>153.4</v>
      </c>
      <c r="AG56" s="1">
        <v>168.6</v>
      </c>
      <c r="AH56" s="1"/>
      <c r="AI56" s="1">
        <f t="shared" si="8"/>
        <v>383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99</v>
      </c>
      <c r="B57" s="1" t="s">
        <v>43</v>
      </c>
      <c r="C57" s="1">
        <v>636</v>
      </c>
      <c r="D57" s="1">
        <v>500</v>
      </c>
      <c r="E57" s="1">
        <v>491</v>
      </c>
      <c r="F57" s="1">
        <v>575</v>
      </c>
      <c r="G57" s="7">
        <v>0.4</v>
      </c>
      <c r="H57" s="1">
        <v>40</v>
      </c>
      <c r="I57" s="1" t="s">
        <v>38</v>
      </c>
      <c r="J57" s="1">
        <v>519</v>
      </c>
      <c r="K57" s="1">
        <f t="shared" si="12"/>
        <v>-28</v>
      </c>
      <c r="L57" s="1"/>
      <c r="M57" s="1"/>
      <c r="N57" s="1">
        <v>42.799999999999947</v>
      </c>
      <c r="O57" s="1">
        <v>80</v>
      </c>
      <c r="P57" s="1"/>
      <c r="Q57" s="1">
        <f t="shared" si="3"/>
        <v>98.2</v>
      </c>
      <c r="R57" s="5">
        <f t="shared" si="14"/>
        <v>284.20000000000005</v>
      </c>
      <c r="S57" s="5">
        <f t="shared" si="6"/>
        <v>284.20000000000005</v>
      </c>
      <c r="T57" s="5"/>
      <c r="U57" s="1"/>
      <c r="V57" s="1">
        <f t="shared" si="7"/>
        <v>10</v>
      </c>
      <c r="W57" s="1">
        <f t="shared" si="5"/>
        <v>7.1059063136456206</v>
      </c>
      <c r="X57" s="1">
        <v>98.8</v>
      </c>
      <c r="Y57" s="1">
        <v>104.2</v>
      </c>
      <c r="Z57" s="1">
        <v>130.80000000000001</v>
      </c>
      <c r="AA57" s="1">
        <v>115</v>
      </c>
      <c r="AB57" s="1">
        <v>89.2</v>
      </c>
      <c r="AC57" s="1">
        <v>87.8</v>
      </c>
      <c r="AD57" s="1">
        <v>99.8</v>
      </c>
      <c r="AE57" s="1">
        <v>105</v>
      </c>
      <c r="AF57" s="1">
        <v>127.8</v>
      </c>
      <c r="AG57" s="1">
        <v>132.19999999999999</v>
      </c>
      <c r="AH57" s="1"/>
      <c r="AI57" s="1">
        <f t="shared" si="8"/>
        <v>114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100</v>
      </c>
      <c r="B58" s="1" t="s">
        <v>37</v>
      </c>
      <c r="C58" s="1">
        <v>351.61200000000002</v>
      </c>
      <c r="D58" s="1">
        <v>394.49299999999999</v>
      </c>
      <c r="E58" s="1">
        <v>256.38099999999997</v>
      </c>
      <c r="F58" s="1">
        <v>278.90699999999998</v>
      </c>
      <c r="G58" s="7">
        <v>1</v>
      </c>
      <c r="H58" s="1">
        <v>40</v>
      </c>
      <c r="I58" s="1" t="s">
        <v>38</v>
      </c>
      <c r="J58" s="1">
        <v>396.73099999999999</v>
      </c>
      <c r="K58" s="1">
        <f t="shared" si="12"/>
        <v>-140.35000000000002</v>
      </c>
      <c r="L58" s="1"/>
      <c r="M58" s="1"/>
      <c r="N58" s="1">
        <v>94.222800000000007</v>
      </c>
      <c r="O58" s="1"/>
      <c r="P58" s="1">
        <v>50</v>
      </c>
      <c r="Q58" s="1">
        <f t="shared" si="3"/>
        <v>51.276199999999996</v>
      </c>
      <c r="R58" s="5">
        <f t="shared" si="14"/>
        <v>89.632199999999955</v>
      </c>
      <c r="S58" s="5">
        <f t="shared" si="6"/>
        <v>89.632199999999955</v>
      </c>
      <c r="T58" s="5"/>
      <c r="U58" s="1"/>
      <c r="V58" s="1">
        <f t="shared" si="7"/>
        <v>10</v>
      </c>
      <c r="W58" s="1">
        <f t="shared" si="5"/>
        <v>8.2519726500793738</v>
      </c>
      <c r="X58" s="1">
        <v>58.291800000000002</v>
      </c>
      <c r="Y58" s="1">
        <v>53.048999999999999</v>
      </c>
      <c r="Z58" s="1">
        <v>66.669000000000011</v>
      </c>
      <c r="AA58" s="1">
        <v>61.232199999999999</v>
      </c>
      <c r="AB58" s="1">
        <v>47.312800000000003</v>
      </c>
      <c r="AC58" s="1">
        <v>60.075800000000001</v>
      </c>
      <c r="AD58" s="1">
        <v>47.107199999999999</v>
      </c>
      <c r="AE58" s="1">
        <v>43.979399999999998</v>
      </c>
      <c r="AF58" s="1">
        <v>39.788600000000002</v>
      </c>
      <c r="AG58" s="1">
        <v>37.2224</v>
      </c>
      <c r="AH58" s="1"/>
      <c r="AI58" s="1">
        <f t="shared" si="8"/>
        <v>90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101</v>
      </c>
      <c r="B59" s="1" t="s">
        <v>37</v>
      </c>
      <c r="C59" s="1">
        <v>177.054</v>
      </c>
      <c r="D59" s="1">
        <v>370.35199999999998</v>
      </c>
      <c r="E59" s="1">
        <v>215.13499999999999</v>
      </c>
      <c r="F59" s="1">
        <v>155.03800000000001</v>
      </c>
      <c r="G59" s="7">
        <v>1</v>
      </c>
      <c r="H59" s="1">
        <v>40</v>
      </c>
      <c r="I59" s="1" t="s">
        <v>38</v>
      </c>
      <c r="J59" s="1">
        <v>343.185</v>
      </c>
      <c r="K59" s="1">
        <f t="shared" si="12"/>
        <v>-128.05000000000001</v>
      </c>
      <c r="L59" s="1"/>
      <c r="M59" s="1"/>
      <c r="N59" s="1">
        <v>42.603799999999978</v>
      </c>
      <c r="O59" s="1">
        <v>80</v>
      </c>
      <c r="P59" s="1">
        <v>50</v>
      </c>
      <c r="Q59" s="1">
        <f t="shared" si="3"/>
        <v>43.027000000000001</v>
      </c>
      <c r="R59" s="5">
        <f t="shared" si="14"/>
        <v>102.62819999999999</v>
      </c>
      <c r="S59" s="5">
        <f t="shared" si="6"/>
        <v>102.62819999999999</v>
      </c>
      <c r="T59" s="5"/>
      <c r="U59" s="1"/>
      <c r="V59" s="1">
        <f t="shared" si="7"/>
        <v>10</v>
      </c>
      <c r="W59" s="1">
        <f t="shared" si="5"/>
        <v>7.6147953610523622</v>
      </c>
      <c r="X59" s="1">
        <v>44.9788</v>
      </c>
      <c r="Y59" s="1">
        <v>36.600999999999999</v>
      </c>
      <c r="Z59" s="1">
        <v>38.829599999999999</v>
      </c>
      <c r="AA59" s="1">
        <v>35.846600000000002</v>
      </c>
      <c r="AB59" s="1">
        <v>29.340599999999998</v>
      </c>
      <c r="AC59" s="1">
        <v>35.486199999999997</v>
      </c>
      <c r="AD59" s="1">
        <v>36.2254</v>
      </c>
      <c r="AE59" s="1">
        <v>33.7896</v>
      </c>
      <c r="AF59" s="1">
        <v>24.6</v>
      </c>
      <c r="AG59" s="1">
        <v>28.421600000000002</v>
      </c>
      <c r="AH59" s="1"/>
      <c r="AI59" s="1">
        <f t="shared" si="8"/>
        <v>103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102</v>
      </c>
      <c r="B60" s="1" t="s">
        <v>37</v>
      </c>
      <c r="C60" s="1">
        <v>262.09399999999999</v>
      </c>
      <c r="D60" s="1">
        <v>668.42399999999998</v>
      </c>
      <c r="E60" s="1">
        <v>323.21499999999997</v>
      </c>
      <c r="F60" s="1">
        <v>362.02300000000002</v>
      </c>
      <c r="G60" s="7">
        <v>1</v>
      </c>
      <c r="H60" s="1">
        <v>40</v>
      </c>
      <c r="I60" s="1" t="s">
        <v>38</v>
      </c>
      <c r="J60" s="1">
        <v>491.76600000000002</v>
      </c>
      <c r="K60" s="1">
        <f t="shared" si="12"/>
        <v>-168.55100000000004</v>
      </c>
      <c r="L60" s="1"/>
      <c r="M60" s="1"/>
      <c r="N60" s="1">
        <v>89.331399999999917</v>
      </c>
      <c r="O60" s="1"/>
      <c r="P60" s="1"/>
      <c r="Q60" s="1">
        <f t="shared" si="3"/>
        <v>64.643000000000001</v>
      </c>
      <c r="R60" s="5">
        <f t="shared" si="14"/>
        <v>195.07560000000012</v>
      </c>
      <c r="S60" s="5">
        <f t="shared" si="6"/>
        <v>195.07560000000012</v>
      </c>
      <c r="T60" s="5"/>
      <c r="U60" s="1"/>
      <c r="V60" s="1">
        <f t="shared" si="7"/>
        <v>10</v>
      </c>
      <c r="W60" s="1">
        <f t="shared" si="5"/>
        <v>6.9822625806351803</v>
      </c>
      <c r="X60" s="1">
        <v>67.442399999999992</v>
      </c>
      <c r="Y60" s="1">
        <v>68.181600000000003</v>
      </c>
      <c r="Z60" s="1">
        <v>61.302399999999999</v>
      </c>
      <c r="AA60" s="1">
        <v>57.3996</v>
      </c>
      <c r="AB60" s="1">
        <v>47.546199999999999</v>
      </c>
      <c r="AC60" s="1">
        <v>54.610799999999998</v>
      </c>
      <c r="AD60" s="1">
        <v>47.081400000000002</v>
      </c>
      <c r="AE60" s="1">
        <v>46.383399999999988</v>
      </c>
      <c r="AF60" s="1">
        <v>37.1708</v>
      </c>
      <c r="AG60" s="1">
        <v>37.758600000000001</v>
      </c>
      <c r="AH60" s="1"/>
      <c r="AI60" s="1">
        <f t="shared" si="8"/>
        <v>195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103</v>
      </c>
      <c r="B61" s="1" t="s">
        <v>37</v>
      </c>
      <c r="C61" s="1">
        <v>36.444000000000003</v>
      </c>
      <c r="D61" s="1">
        <v>80.292000000000002</v>
      </c>
      <c r="E61" s="1">
        <v>55.966000000000001</v>
      </c>
      <c r="F61" s="1">
        <v>49.084000000000003</v>
      </c>
      <c r="G61" s="7">
        <v>1</v>
      </c>
      <c r="H61" s="1">
        <v>30</v>
      </c>
      <c r="I61" s="1" t="s">
        <v>38</v>
      </c>
      <c r="J61" s="1">
        <v>59.6</v>
      </c>
      <c r="K61" s="1">
        <f t="shared" si="12"/>
        <v>-3.6340000000000003</v>
      </c>
      <c r="L61" s="1"/>
      <c r="M61" s="1"/>
      <c r="N61" s="1">
        <v>23.558199999999999</v>
      </c>
      <c r="O61" s="1"/>
      <c r="P61" s="1"/>
      <c r="Q61" s="1">
        <f t="shared" si="3"/>
        <v>11.193200000000001</v>
      </c>
      <c r="R61" s="5">
        <f t="shared" si="14"/>
        <v>39.289800000000014</v>
      </c>
      <c r="S61" s="5">
        <f t="shared" si="6"/>
        <v>39.289800000000014</v>
      </c>
      <c r="T61" s="5"/>
      <c r="U61" s="1"/>
      <c r="V61" s="1">
        <f t="shared" si="7"/>
        <v>10</v>
      </c>
      <c r="W61" s="1">
        <f t="shared" si="5"/>
        <v>6.4898509809527214</v>
      </c>
      <c r="X61" s="1">
        <v>10.946199999999999</v>
      </c>
      <c r="Y61" s="1">
        <v>10.2014</v>
      </c>
      <c r="Z61" s="1">
        <v>9.4382000000000001</v>
      </c>
      <c r="AA61" s="1">
        <v>8.8924000000000003</v>
      </c>
      <c r="AB61" s="1">
        <v>9.2004000000000001</v>
      </c>
      <c r="AC61" s="1">
        <v>10.5406</v>
      </c>
      <c r="AD61" s="1">
        <v>10.351000000000001</v>
      </c>
      <c r="AE61" s="1">
        <v>9.0686</v>
      </c>
      <c r="AF61" s="1">
        <v>15.5664</v>
      </c>
      <c r="AG61" s="1">
        <v>15.4656</v>
      </c>
      <c r="AH61" s="1"/>
      <c r="AI61" s="1">
        <f t="shared" si="8"/>
        <v>39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104</v>
      </c>
      <c r="B62" s="1" t="s">
        <v>43</v>
      </c>
      <c r="C62" s="1">
        <v>932</v>
      </c>
      <c r="D62" s="1">
        <v>96</v>
      </c>
      <c r="E62" s="1">
        <v>955</v>
      </c>
      <c r="F62" s="1">
        <v>73</v>
      </c>
      <c r="G62" s="7">
        <v>0.6</v>
      </c>
      <c r="H62" s="1">
        <v>60</v>
      </c>
      <c r="I62" s="10" t="s">
        <v>46</v>
      </c>
      <c r="J62" s="1">
        <v>958</v>
      </c>
      <c r="K62" s="1">
        <f t="shared" si="12"/>
        <v>-3</v>
      </c>
      <c r="L62" s="1"/>
      <c r="M62" s="1"/>
      <c r="N62" s="1">
        <v>40</v>
      </c>
      <c r="O62" s="1">
        <v>80</v>
      </c>
      <c r="P62" s="1">
        <v>80</v>
      </c>
      <c r="Q62" s="1">
        <f t="shared" si="3"/>
        <v>191</v>
      </c>
      <c r="R62" s="5">
        <v>330</v>
      </c>
      <c r="S62" s="5">
        <f>T62</f>
        <v>100</v>
      </c>
      <c r="T62" s="5">
        <v>100</v>
      </c>
      <c r="U62" s="1" t="s">
        <v>160</v>
      </c>
      <c r="V62" s="1">
        <f t="shared" si="7"/>
        <v>1.9528795811518325</v>
      </c>
      <c r="W62" s="1">
        <f t="shared" si="5"/>
        <v>1.4293193717277486</v>
      </c>
      <c r="X62" s="1">
        <v>211.8</v>
      </c>
      <c r="Y62" s="1">
        <v>115.2</v>
      </c>
      <c r="Z62" s="1">
        <v>14.6</v>
      </c>
      <c r="AA62" s="1">
        <v>31.4</v>
      </c>
      <c r="AB62" s="1">
        <v>61</v>
      </c>
      <c r="AC62" s="1">
        <v>46.6</v>
      </c>
      <c r="AD62" s="1">
        <v>27.6</v>
      </c>
      <c r="AE62" s="1">
        <v>31.2</v>
      </c>
      <c r="AF62" s="1">
        <v>41.6</v>
      </c>
      <c r="AG62" s="1">
        <v>26.6</v>
      </c>
      <c r="AH62" s="1" t="s">
        <v>44</v>
      </c>
      <c r="AI62" s="1">
        <f t="shared" si="8"/>
        <v>60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4" t="s">
        <v>105</v>
      </c>
      <c r="B63" s="14" t="s">
        <v>43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>
        <f t="shared" si="12"/>
        <v>0</v>
      </c>
      <c r="L63" s="14"/>
      <c r="M63" s="14"/>
      <c r="N63" s="14">
        <v>0</v>
      </c>
      <c r="O63" s="14"/>
      <c r="P63" s="14"/>
      <c r="Q63" s="14">
        <f t="shared" si="3"/>
        <v>0</v>
      </c>
      <c r="R63" s="16"/>
      <c r="S63" s="5">
        <f t="shared" si="6"/>
        <v>0</v>
      </c>
      <c r="T63" s="16"/>
      <c r="U63" s="14"/>
      <c r="V63" s="1" t="e">
        <f t="shared" si="7"/>
        <v>#DIV/0!</v>
      </c>
      <c r="W63" s="14" t="e">
        <f t="shared" si="5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59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106</v>
      </c>
      <c r="B64" s="14" t="s">
        <v>43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2"/>
        <v>0</v>
      </c>
      <c r="L64" s="14"/>
      <c r="M64" s="14"/>
      <c r="N64" s="14">
        <v>0</v>
      </c>
      <c r="O64" s="14"/>
      <c r="P64" s="14"/>
      <c r="Q64" s="14">
        <f t="shared" si="3"/>
        <v>0</v>
      </c>
      <c r="R64" s="16"/>
      <c r="S64" s="5">
        <f t="shared" si="6"/>
        <v>0</v>
      </c>
      <c r="T64" s="16"/>
      <c r="U64" s="14"/>
      <c r="V64" s="1" t="e">
        <f t="shared" si="7"/>
        <v>#DIV/0!</v>
      </c>
      <c r="W64" s="14" t="e">
        <f t="shared" si="5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59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107</v>
      </c>
      <c r="B65" s="14" t="s">
        <v>43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>
        <f t="shared" si="12"/>
        <v>0</v>
      </c>
      <c r="L65" s="14"/>
      <c r="M65" s="14"/>
      <c r="N65" s="14">
        <v>0</v>
      </c>
      <c r="O65" s="14"/>
      <c r="P65" s="14"/>
      <c r="Q65" s="14">
        <f t="shared" si="3"/>
        <v>0</v>
      </c>
      <c r="R65" s="16"/>
      <c r="S65" s="5">
        <f t="shared" si="6"/>
        <v>0</v>
      </c>
      <c r="T65" s="16"/>
      <c r="U65" s="14"/>
      <c r="V65" s="1" t="e">
        <f t="shared" si="7"/>
        <v>#DIV/0!</v>
      </c>
      <c r="W65" s="14" t="e">
        <f t="shared" si="5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59</v>
      </c>
      <c r="AI65" s="1">
        <f t="shared" si="8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108</v>
      </c>
      <c r="B66" s="1" t="s">
        <v>43</v>
      </c>
      <c r="C66" s="1">
        <v>906</v>
      </c>
      <c r="D66" s="1">
        <v>10</v>
      </c>
      <c r="E66" s="1">
        <v>152</v>
      </c>
      <c r="F66" s="1">
        <v>727</v>
      </c>
      <c r="G66" s="7">
        <v>0.6</v>
      </c>
      <c r="H66" s="1">
        <v>55</v>
      </c>
      <c r="I66" s="1" t="s">
        <v>38</v>
      </c>
      <c r="J66" s="1">
        <v>160</v>
      </c>
      <c r="K66" s="1">
        <f t="shared" si="12"/>
        <v>-8</v>
      </c>
      <c r="L66" s="1"/>
      <c r="M66" s="1"/>
      <c r="N66" s="1">
        <v>0</v>
      </c>
      <c r="O66" s="1"/>
      <c r="P66" s="1"/>
      <c r="Q66" s="1">
        <f t="shared" si="3"/>
        <v>30.4</v>
      </c>
      <c r="R66" s="5"/>
      <c r="S66" s="5">
        <f t="shared" si="6"/>
        <v>0</v>
      </c>
      <c r="T66" s="5"/>
      <c r="U66" s="1"/>
      <c r="V66" s="1">
        <f t="shared" si="7"/>
        <v>23.914473684210527</v>
      </c>
      <c r="W66" s="1">
        <f t="shared" si="5"/>
        <v>23.914473684210527</v>
      </c>
      <c r="X66" s="1">
        <v>23.4</v>
      </c>
      <c r="Y66" s="1">
        <v>18</v>
      </c>
      <c r="Z66" s="1">
        <v>11.2</v>
      </c>
      <c r="AA66" s="1">
        <v>44.8</v>
      </c>
      <c r="AB66" s="1">
        <v>98.6</v>
      </c>
      <c r="AC66" s="1">
        <v>77</v>
      </c>
      <c r="AD66" s="1">
        <v>51.2</v>
      </c>
      <c r="AE66" s="1">
        <v>48.4</v>
      </c>
      <c r="AF66" s="1">
        <v>74.400000000000006</v>
      </c>
      <c r="AG66" s="1">
        <v>42</v>
      </c>
      <c r="AH66" s="27" t="s">
        <v>151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109</v>
      </c>
      <c r="B67" s="14" t="s">
        <v>43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>
        <f t="shared" si="12"/>
        <v>0</v>
      </c>
      <c r="L67" s="14"/>
      <c r="M67" s="14"/>
      <c r="N67" s="14">
        <v>0</v>
      </c>
      <c r="O67" s="14"/>
      <c r="P67" s="14"/>
      <c r="Q67" s="14">
        <f t="shared" si="3"/>
        <v>0</v>
      </c>
      <c r="R67" s="16"/>
      <c r="S67" s="5">
        <f t="shared" si="6"/>
        <v>0</v>
      </c>
      <c r="T67" s="16"/>
      <c r="U67" s="14"/>
      <c r="V67" s="1" t="e">
        <f t="shared" si="7"/>
        <v>#DIV/0!</v>
      </c>
      <c r="W67" s="14" t="e">
        <f t="shared" si="5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59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110</v>
      </c>
      <c r="B68" s="1" t="s">
        <v>43</v>
      </c>
      <c r="C68" s="1">
        <v>66</v>
      </c>
      <c r="D68" s="1">
        <v>54</v>
      </c>
      <c r="E68" s="1">
        <v>56</v>
      </c>
      <c r="F68" s="1">
        <v>59</v>
      </c>
      <c r="G68" s="7">
        <v>0.4</v>
      </c>
      <c r="H68" s="1">
        <v>50</v>
      </c>
      <c r="I68" s="1" t="s">
        <v>38</v>
      </c>
      <c r="J68" s="1">
        <v>58</v>
      </c>
      <c r="K68" s="1">
        <f t="shared" si="12"/>
        <v>-2</v>
      </c>
      <c r="L68" s="1"/>
      <c r="M68" s="1"/>
      <c r="N68" s="1">
        <v>27.199999999999989</v>
      </c>
      <c r="O68" s="1"/>
      <c r="P68" s="1"/>
      <c r="Q68" s="1">
        <f t="shared" si="3"/>
        <v>11.2</v>
      </c>
      <c r="R68" s="5">
        <f>10*Q68-P68-O68-N68-F68</f>
        <v>25.800000000000011</v>
      </c>
      <c r="S68" s="5">
        <f t="shared" si="6"/>
        <v>25.800000000000011</v>
      </c>
      <c r="T68" s="5"/>
      <c r="U68" s="1"/>
      <c r="V68" s="1">
        <f t="shared" si="7"/>
        <v>10</v>
      </c>
      <c r="W68" s="1">
        <f t="shared" si="5"/>
        <v>7.6964285714285712</v>
      </c>
      <c r="X68" s="1">
        <v>11.2</v>
      </c>
      <c r="Y68" s="1">
        <v>11.8</v>
      </c>
      <c r="Z68" s="1">
        <v>11.8</v>
      </c>
      <c r="AA68" s="1">
        <v>12.2</v>
      </c>
      <c r="AB68" s="1">
        <v>7.2</v>
      </c>
      <c r="AC68" s="1">
        <v>7.4</v>
      </c>
      <c r="AD68" s="1">
        <v>13</v>
      </c>
      <c r="AE68" s="1">
        <v>12</v>
      </c>
      <c r="AF68" s="1">
        <v>7.6</v>
      </c>
      <c r="AG68" s="1">
        <v>8.6</v>
      </c>
      <c r="AH68" s="1" t="s">
        <v>44</v>
      </c>
      <c r="AI68" s="1">
        <f t="shared" si="8"/>
        <v>10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1" t="s">
        <v>111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112</v>
      </c>
      <c r="J69" s="11"/>
      <c r="K69" s="11">
        <f t="shared" si="12"/>
        <v>0</v>
      </c>
      <c r="L69" s="11"/>
      <c r="M69" s="11"/>
      <c r="N69" s="11">
        <v>0</v>
      </c>
      <c r="O69" s="11"/>
      <c r="P69" s="11"/>
      <c r="Q69" s="11">
        <f t="shared" si="3"/>
        <v>0</v>
      </c>
      <c r="R69" s="13"/>
      <c r="S69" s="5">
        <f t="shared" si="6"/>
        <v>0</v>
      </c>
      <c r="T69" s="13"/>
      <c r="U69" s="11"/>
      <c r="V69" s="1" t="e">
        <f t="shared" si="7"/>
        <v>#DIV/0!</v>
      </c>
      <c r="W69" s="11" t="e">
        <f t="shared" si="5"/>
        <v>#DIV/0!</v>
      </c>
      <c r="X69" s="11">
        <v>1.593</v>
      </c>
      <c r="Y69" s="11">
        <v>2.4026000000000001</v>
      </c>
      <c r="Z69" s="11">
        <v>2.9929999999999999</v>
      </c>
      <c r="AA69" s="11">
        <v>1.9079999999999999</v>
      </c>
      <c r="AB69" s="11">
        <v>0.27479999999999999</v>
      </c>
      <c r="AC69" s="11">
        <v>0.27479999999999999</v>
      </c>
      <c r="AD69" s="11">
        <v>0</v>
      </c>
      <c r="AE69" s="11">
        <v>0</v>
      </c>
      <c r="AF69" s="11">
        <v>0</v>
      </c>
      <c r="AG69" s="11">
        <v>0</v>
      </c>
      <c r="AH69" s="11" t="s">
        <v>113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114</v>
      </c>
      <c r="B70" s="1" t="s">
        <v>43</v>
      </c>
      <c r="C70" s="1">
        <v>20</v>
      </c>
      <c r="D70" s="1"/>
      <c r="E70" s="1">
        <v>4</v>
      </c>
      <c r="F70" s="1">
        <v>16</v>
      </c>
      <c r="G70" s="7">
        <v>0.4</v>
      </c>
      <c r="H70" s="1">
        <v>55</v>
      </c>
      <c r="I70" s="1" t="s">
        <v>38</v>
      </c>
      <c r="J70" s="1">
        <v>4</v>
      </c>
      <c r="K70" s="1">
        <f t="shared" ref="K70:K95" si="15">E70-J70</f>
        <v>0</v>
      </c>
      <c r="L70" s="1"/>
      <c r="M70" s="1"/>
      <c r="N70" s="1">
        <v>0</v>
      </c>
      <c r="O70" s="1"/>
      <c r="P70" s="1"/>
      <c r="Q70" s="1">
        <f t="shared" si="3"/>
        <v>0.8</v>
      </c>
      <c r="R70" s="5"/>
      <c r="S70" s="5">
        <f t="shared" si="6"/>
        <v>0</v>
      </c>
      <c r="T70" s="5"/>
      <c r="U70" s="1"/>
      <c r="V70" s="1">
        <f t="shared" si="7"/>
        <v>20</v>
      </c>
      <c r="W70" s="1">
        <f t="shared" si="5"/>
        <v>20</v>
      </c>
      <c r="X70" s="1">
        <v>0.4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0.4</v>
      </c>
      <c r="AG70" s="1">
        <v>0.4</v>
      </c>
      <c r="AH70" s="27" t="s">
        <v>152</v>
      </c>
      <c r="AI70" s="1">
        <f t="shared" si="8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115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>
        <v>2.6</v>
      </c>
      <c r="K71" s="1">
        <f t="shared" si="15"/>
        <v>0.29199999999999982</v>
      </c>
      <c r="L71" s="1"/>
      <c r="M71" s="1"/>
      <c r="N71" s="1">
        <v>0</v>
      </c>
      <c r="O71" s="1"/>
      <c r="P71" s="1"/>
      <c r="Q71" s="1">
        <f t="shared" ref="Q71:Q95" si="16">E71/5</f>
        <v>0.57840000000000003</v>
      </c>
      <c r="R71" s="5"/>
      <c r="S71" s="5">
        <f t="shared" si="6"/>
        <v>0</v>
      </c>
      <c r="T71" s="5"/>
      <c r="U71" s="1"/>
      <c r="V71" s="1">
        <f t="shared" si="7"/>
        <v>14.987897648686031</v>
      </c>
      <c r="W71" s="1">
        <f t="shared" ref="W71:W95" si="17">(F71+N71+O71+P71)/Q71</f>
        <v>14.987897648686031</v>
      </c>
      <c r="X71" s="1">
        <v>0.57599999999999996</v>
      </c>
      <c r="Y71" s="1">
        <v>0.86280000000000001</v>
      </c>
      <c r="Z71" s="1">
        <v>0.85980000000000012</v>
      </c>
      <c r="AA71" s="1">
        <v>0.57300000000000006</v>
      </c>
      <c r="AB71" s="1">
        <v>0.2918</v>
      </c>
      <c r="AC71" s="1">
        <v>0.2918</v>
      </c>
      <c r="AD71" s="1">
        <v>1.1574</v>
      </c>
      <c r="AE71" s="1">
        <v>1.1574</v>
      </c>
      <c r="AF71" s="1">
        <v>0.5756</v>
      </c>
      <c r="AG71" s="1">
        <v>0.28620000000000001</v>
      </c>
      <c r="AH71" s="27" t="s">
        <v>153</v>
      </c>
      <c r="AI71" s="1">
        <f t="shared" si="8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15"/>
        <v>0</v>
      </c>
      <c r="L72" s="14"/>
      <c r="M72" s="14"/>
      <c r="N72" s="14">
        <v>0</v>
      </c>
      <c r="O72" s="14"/>
      <c r="P72" s="14"/>
      <c r="Q72" s="14">
        <f t="shared" si="16"/>
        <v>0</v>
      </c>
      <c r="R72" s="16"/>
      <c r="S72" s="5">
        <f t="shared" ref="S72:S95" si="18">R72</f>
        <v>0</v>
      </c>
      <c r="T72" s="16"/>
      <c r="U72" s="14"/>
      <c r="V72" s="1" t="e">
        <f t="shared" ref="V72:V95" si="19">(F72+N72+O72+P72+S72)/Q72</f>
        <v>#DIV/0!</v>
      </c>
      <c r="W72" s="14" t="e">
        <f t="shared" si="17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117</v>
      </c>
      <c r="AI72" s="1">
        <f t="shared" ref="AI72:AI95" si="20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118</v>
      </c>
      <c r="B73" s="1" t="s">
        <v>43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>
        <v>9</v>
      </c>
      <c r="K73" s="1">
        <f t="shared" si="15"/>
        <v>-1</v>
      </c>
      <c r="L73" s="1"/>
      <c r="M73" s="1"/>
      <c r="N73" s="1">
        <v>0</v>
      </c>
      <c r="O73" s="1"/>
      <c r="P73" s="1"/>
      <c r="Q73" s="1">
        <f t="shared" si="16"/>
        <v>1.6</v>
      </c>
      <c r="R73" s="5"/>
      <c r="S73" s="5">
        <f t="shared" si="18"/>
        <v>0</v>
      </c>
      <c r="T73" s="5"/>
      <c r="U73" s="1"/>
      <c r="V73" s="1">
        <f t="shared" si="19"/>
        <v>10</v>
      </c>
      <c r="W73" s="1">
        <f t="shared" si="17"/>
        <v>10</v>
      </c>
      <c r="X73" s="1">
        <v>0.2</v>
      </c>
      <c r="Y73" s="1">
        <v>0.2</v>
      </c>
      <c r="Z73" s="1">
        <v>1.6</v>
      </c>
      <c r="AA73" s="1">
        <v>2</v>
      </c>
      <c r="AB73" s="1">
        <v>0.4</v>
      </c>
      <c r="AC73" s="1">
        <v>0.6</v>
      </c>
      <c r="AD73" s="1">
        <v>1.2</v>
      </c>
      <c r="AE73" s="1">
        <v>1</v>
      </c>
      <c r="AF73" s="1">
        <v>0.4</v>
      </c>
      <c r="AG73" s="1">
        <v>0.2</v>
      </c>
      <c r="AH73" s="27" t="s">
        <v>157</v>
      </c>
      <c r="AI73" s="1">
        <f t="shared" si="20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8" t="s">
        <v>119</v>
      </c>
      <c r="B74" s="18" t="s">
        <v>37</v>
      </c>
      <c r="C74" s="18">
        <v>1332.867</v>
      </c>
      <c r="D74" s="18">
        <v>4513.8190000000004</v>
      </c>
      <c r="E74" s="18">
        <v>1399.0509999999999</v>
      </c>
      <c r="F74" s="18">
        <v>3425.0450000000001</v>
      </c>
      <c r="G74" s="19">
        <v>1</v>
      </c>
      <c r="H74" s="18">
        <v>60</v>
      </c>
      <c r="I74" s="18" t="s">
        <v>38</v>
      </c>
      <c r="J74" s="18">
        <v>1391.12</v>
      </c>
      <c r="K74" s="18">
        <f t="shared" si="15"/>
        <v>7.93100000000004</v>
      </c>
      <c r="L74" s="18"/>
      <c r="M74" s="18"/>
      <c r="N74" s="18">
        <v>0</v>
      </c>
      <c r="O74" s="18"/>
      <c r="P74" s="18"/>
      <c r="Q74" s="18">
        <f t="shared" si="16"/>
        <v>279.81020000000001</v>
      </c>
      <c r="R74" s="20"/>
      <c r="S74" s="5">
        <f t="shared" si="18"/>
        <v>0</v>
      </c>
      <c r="T74" s="20"/>
      <c r="U74" s="18"/>
      <c r="V74" s="1">
        <f t="shared" si="19"/>
        <v>12.240600950215539</v>
      </c>
      <c r="W74" s="18">
        <f t="shared" si="17"/>
        <v>12.240600950215539</v>
      </c>
      <c r="X74" s="18">
        <v>352.4794</v>
      </c>
      <c r="Y74" s="18">
        <v>432.38479999999998</v>
      </c>
      <c r="Z74" s="18">
        <v>486.60919999999999</v>
      </c>
      <c r="AA74" s="18">
        <v>344.62799999999999</v>
      </c>
      <c r="AB74" s="18">
        <v>377.65280000000001</v>
      </c>
      <c r="AC74" s="18">
        <v>405.61160000000001</v>
      </c>
      <c r="AD74" s="18">
        <v>340.64659999999998</v>
      </c>
      <c r="AE74" s="18">
        <v>330.88459999999998</v>
      </c>
      <c r="AF74" s="18">
        <v>353.96100000000013</v>
      </c>
      <c r="AG74" s="18">
        <v>397.2362</v>
      </c>
      <c r="AH74" s="21" t="s">
        <v>149</v>
      </c>
      <c r="AI74" s="1">
        <f t="shared" si="20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22" t="s">
        <v>120</v>
      </c>
      <c r="B75" s="22" t="s">
        <v>37</v>
      </c>
      <c r="C75" s="22">
        <v>1136.297</v>
      </c>
      <c r="D75" s="22">
        <v>1053.2850000000001</v>
      </c>
      <c r="E75" s="22">
        <v>590.26199999999994</v>
      </c>
      <c r="F75" s="22">
        <v>1471.1389999999999</v>
      </c>
      <c r="G75" s="23">
        <v>1</v>
      </c>
      <c r="H75" s="22">
        <v>60</v>
      </c>
      <c r="I75" s="22" t="s">
        <v>38</v>
      </c>
      <c r="J75" s="22">
        <v>682.88</v>
      </c>
      <c r="K75" s="22">
        <f t="shared" si="15"/>
        <v>-92.618000000000052</v>
      </c>
      <c r="L75" s="22"/>
      <c r="M75" s="22"/>
      <c r="N75" s="22">
        <v>104.3630000000001</v>
      </c>
      <c r="O75" s="22">
        <v>200</v>
      </c>
      <c r="P75" s="22">
        <v>150</v>
      </c>
      <c r="Q75" s="22">
        <f t="shared" si="16"/>
        <v>118.05239999999999</v>
      </c>
      <c r="R75" s="24"/>
      <c r="S75" s="5">
        <f t="shared" si="18"/>
        <v>0</v>
      </c>
      <c r="T75" s="24"/>
      <c r="U75" s="22"/>
      <c r="V75" s="1">
        <f t="shared" si="19"/>
        <v>16.310570560191916</v>
      </c>
      <c r="W75" s="22">
        <f t="shared" si="17"/>
        <v>16.310570560191916</v>
      </c>
      <c r="X75" s="22">
        <v>196.964</v>
      </c>
      <c r="Y75" s="22">
        <v>201.60499999999999</v>
      </c>
      <c r="Z75" s="22">
        <v>268.37520000000001</v>
      </c>
      <c r="AA75" s="22">
        <v>209.9144</v>
      </c>
      <c r="AB75" s="22">
        <v>244.78319999999999</v>
      </c>
      <c r="AC75" s="22">
        <v>286.63299999999998</v>
      </c>
      <c r="AD75" s="22">
        <v>221.16399999999999</v>
      </c>
      <c r="AE75" s="22">
        <v>155.34880000000001</v>
      </c>
      <c r="AF75" s="22">
        <v>169.43</v>
      </c>
      <c r="AG75" s="22">
        <v>224.53360000000001</v>
      </c>
      <c r="AH75" s="27" t="s">
        <v>154</v>
      </c>
      <c r="AI75" s="1">
        <f t="shared" si="20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22" t="s">
        <v>121</v>
      </c>
      <c r="B76" s="22" t="s">
        <v>37</v>
      </c>
      <c r="C76" s="22">
        <v>3327.0369999999998</v>
      </c>
      <c r="D76" s="22">
        <v>2687.7860000000001</v>
      </c>
      <c r="E76" s="22">
        <v>2136.0810000000001</v>
      </c>
      <c r="F76" s="22">
        <v>2904.9949999999999</v>
      </c>
      <c r="G76" s="23">
        <v>1</v>
      </c>
      <c r="H76" s="22">
        <v>60</v>
      </c>
      <c r="I76" s="22" t="s">
        <v>38</v>
      </c>
      <c r="J76" s="22">
        <v>3037.2750000000001</v>
      </c>
      <c r="K76" s="22">
        <f t="shared" si="15"/>
        <v>-901.19399999999996</v>
      </c>
      <c r="L76" s="22"/>
      <c r="M76" s="22"/>
      <c r="N76" s="22">
        <v>0</v>
      </c>
      <c r="O76" s="22"/>
      <c r="P76" s="22"/>
      <c r="Q76" s="22">
        <f t="shared" si="16"/>
        <v>427.21620000000001</v>
      </c>
      <c r="R76" s="24">
        <f t="shared" ref="R76" si="21">8*Q76-P76-O76-N76-F76</f>
        <v>512.73460000000023</v>
      </c>
      <c r="S76" s="5">
        <f t="shared" si="18"/>
        <v>512.73460000000023</v>
      </c>
      <c r="T76" s="24"/>
      <c r="U76" s="22"/>
      <c r="V76" s="1">
        <f t="shared" si="19"/>
        <v>8</v>
      </c>
      <c r="W76" s="22">
        <f t="shared" si="17"/>
        <v>6.7998240703419013</v>
      </c>
      <c r="X76" s="22">
        <v>408.4228</v>
      </c>
      <c r="Y76" s="22">
        <v>411.75339999999989</v>
      </c>
      <c r="Z76" s="22">
        <v>657.21620000000007</v>
      </c>
      <c r="AA76" s="22">
        <v>525.09860000000003</v>
      </c>
      <c r="AB76" s="22">
        <v>408.19779999999997</v>
      </c>
      <c r="AC76" s="22">
        <v>423.7281999999999</v>
      </c>
      <c r="AD76" s="22">
        <v>366.18040000000002</v>
      </c>
      <c r="AE76" s="22">
        <v>416.7996</v>
      </c>
      <c r="AF76" s="22">
        <v>356.87740000000002</v>
      </c>
      <c r="AG76" s="22">
        <v>378.21260000000001</v>
      </c>
      <c r="AH76" s="22" t="s">
        <v>122</v>
      </c>
      <c r="AI76" s="1">
        <f t="shared" si="20"/>
        <v>513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8" t="s">
        <v>123</v>
      </c>
      <c r="B77" s="18" t="s">
        <v>37</v>
      </c>
      <c r="C77" s="18">
        <v>2558.4279999999999</v>
      </c>
      <c r="D77" s="18">
        <v>2622.4090000000001</v>
      </c>
      <c r="E77" s="18">
        <v>1667.54</v>
      </c>
      <c r="F77" s="18">
        <v>3294.4920000000002</v>
      </c>
      <c r="G77" s="19">
        <v>1</v>
      </c>
      <c r="H77" s="18">
        <v>60</v>
      </c>
      <c r="I77" s="18" t="s">
        <v>38</v>
      </c>
      <c r="J77" s="18">
        <v>1851.4079999999999</v>
      </c>
      <c r="K77" s="18">
        <f t="shared" si="15"/>
        <v>-183.86799999999994</v>
      </c>
      <c r="L77" s="18"/>
      <c r="M77" s="18"/>
      <c r="N77" s="18">
        <v>153.5020999999997</v>
      </c>
      <c r="O77" s="18">
        <v>300</v>
      </c>
      <c r="P77" s="18">
        <v>210</v>
      </c>
      <c r="Q77" s="18">
        <f t="shared" si="16"/>
        <v>333.50799999999998</v>
      </c>
      <c r="R77" s="20"/>
      <c r="S77" s="5">
        <f t="shared" si="18"/>
        <v>0</v>
      </c>
      <c r="T77" s="20"/>
      <c r="U77" s="18"/>
      <c r="V77" s="1">
        <f t="shared" si="19"/>
        <v>11.867763591877857</v>
      </c>
      <c r="W77" s="18">
        <f t="shared" si="17"/>
        <v>11.867763591877857</v>
      </c>
      <c r="X77" s="18">
        <v>438.57060000000001</v>
      </c>
      <c r="Y77" s="18">
        <v>465.31819999999999</v>
      </c>
      <c r="Z77" s="18">
        <v>554.47979999999995</v>
      </c>
      <c r="AA77" s="18">
        <v>454.45080000000002</v>
      </c>
      <c r="AB77" s="18">
        <v>517.57159999999999</v>
      </c>
      <c r="AC77" s="18">
        <v>548.38819999999998</v>
      </c>
      <c r="AD77" s="18">
        <v>477.37939999999998</v>
      </c>
      <c r="AE77" s="18">
        <v>500.42099999999999</v>
      </c>
      <c r="AF77" s="18">
        <v>529.08639999999991</v>
      </c>
      <c r="AG77" s="18">
        <v>506.88159999999999</v>
      </c>
      <c r="AH77" s="18" t="s">
        <v>147</v>
      </c>
      <c r="AI77" s="1">
        <f t="shared" si="20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37</v>
      </c>
      <c r="C78" s="1">
        <v>19.105</v>
      </c>
      <c r="D78" s="1"/>
      <c r="E78" s="1">
        <v>12.215999999999999</v>
      </c>
      <c r="F78" s="1">
        <v>6.8890000000000002</v>
      </c>
      <c r="G78" s="7">
        <v>1</v>
      </c>
      <c r="H78" s="1">
        <v>55</v>
      </c>
      <c r="I78" s="1" t="s">
        <v>38</v>
      </c>
      <c r="J78" s="1">
        <v>11.9</v>
      </c>
      <c r="K78" s="1">
        <f t="shared" si="15"/>
        <v>0.31599999999999895</v>
      </c>
      <c r="L78" s="1"/>
      <c r="M78" s="1"/>
      <c r="N78" s="1">
        <v>0</v>
      </c>
      <c r="O78" s="1"/>
      <c r="P78" s="1"/>
      <c r="Q78" s="1">
        <f t="shared" si="16"/>
        <v>2.4432</v>
      </c>
      <c r="R78" s="5">
        <f>9*Q78-P78-O78-N78-F78</f>
        <v>15.099800000000002</v>
      </c>
      <c r="S78" s="5">
        <f t="shared" si="18"/>
        <v>15.099800000000002</v>
      </c>
      <c r="T78" s="5"/>
      <c r="U78" s="1"/>
      <c r="V78" s="1">
        <f t="shared" si="19"/>
        <v>9</v>
      </c>
      <c r="W78" s="1">
        <f t="shared" si="17"/>
        <v>2.8196627373935823</v>
      </c>
      <c r="X78" s="1">
        <v>1.089</v>
      </c>
      <c r="Y78" s="1">
        <v>0.27460000000000001</v>
      </c>
      <c r="Z78" s="1">
        <v>1.099</v>
      </c>
      <c r="AA78" s="1">
        <v>1.099</v>
      </c>
      <c r="AB78" s="1">
        <v>0.54560000000000008</v>
      </c>
      <c r="AC78" s="1">
        <v>0.27100000000000002</v>
      </c>
      <c r="AD78" s="1">
        <v>1.6292</v>
      </c>
      <c r="AE78" s="1">
        <v>1.6292</v>
      </c>
      <c r="AF78" s="1">
        <v>0.26579999999999998</v>
      </c>
      <c r="AG78" s="1">
        <v>0.26579999999999998</v>
      </c>
      <c r="AH78" s="17" t="s">
        <v>159</v>
      </c>
      <c r="AI78" s="1">
        <f t="shared" si="20"/>
        <v>15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15"/>
        <v>9.7999999999999865E-2</v>
      </c>
      <c r="L79" s="1"/>
      <c r="M79" s="1"/>
      <c r="N79" s="1">
        <v>0</v>
      </c>
      <c r="O79" s="1"/>
      <c r="P79" s="1"/>
      <c r="Q79" s="1">
        <f t="shared" si="16"/>
        <v>1.0596000000000001</v>
      </c>
      <c r="R79" s="5"/>
      <c r="S79" s="5">
        <f t="shared" si="18"/>
        <v>0</v>
      </c>
      <c r="T79" s="5"/>
      <c r="U79" s="1"/>
      <c r="V79" s="1">
        <f t="shared" si="19"/>
        <v>11.319365798414495</v>
      </c>
      <c r="W79" s="1">
        <f t="shared" si="17"/>
        <v>11.319365798414495</v>
      </c>
      <c r="X79" s="1">
        <v>0</v>
      </c>
      <c r="Y79" s="1">
        <v>0.16719999999999999</v>
      </c>
      <c r="Z79" s="1">
        <v>0.68959999999999999</v>
      </c>
      <c r="AA79" s="1">
        <v>0.79800000000000004</v>
      </c>
      <c r="AB79" s="1">
        <v>0.27560000000000001</v>
      </c>
      <c r="AC79" s="1">
        <v>0.98580000000000001</v>
      </c>
      <c r="AD79" s="1">
        <v>1.3580000000000001</v>
      </c>
      <c r="AE79" s="1">
        <v>0.64359999999999995</v>
      </c>
      <c r="AF79" s="1">
        <v>0.53959999999999997</v>
      </c>
      <c r="AG79" s="1">
        <v>1.0875999999999999</v>
      </c>
      <c r="AH79" s="27" t="s">
        <v>155</v>
      </c>
      <c r="AI79" s="1">
        <f t="shared" si="20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4" t="s">
        <v>126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15"/>
        <v>0</v>
      </c>
      <c r="L80" s="14"/>
      <c r="M80" s="14"/>
      <c r="N80" s="14">
        <v>0</v>
      </c>
      <c r="O80" s="14"/>
      <c r="P80" s="14"/>
      <c r="Q80" s="14">
        <f t="shared" si="16"/>
        <v>0</v>
      </c>
      <c r="R80" s="16"/>
      <c r="S80" s="5">
        <f t="shared" si="18"/>
        <v>0</v>
      </c>
      <c r="T80" s="16"/>
      <c r="U80" s="14"/>
      <c r="V80" s="1" t="e">
        <f t="shared" si="19"/>
        <v>#DIV/0!</v>
      </c>
      <c r="W80" s="14" t="e">
        <f t="shared" si="17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127</v>
      </c>
      <c r="AI80" s="1">
        <f t="shared" si="20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128</v>
      </c>
      <c r="B81" s="1" t="s">
        <v>37</v>
      </c>
      <c r="C81" s="1">
        <v>22.469000000000001</v>
      </c>
      <c r="D81" s="1">
        <v>73.763999999999996</v>
      </c>
      <c r="E81" s="1">
        <v>12.055999999999999</v>
      </c>
      <c r="F81" s="1">
        <v>57.731000000000002</v>
      </c>
      <c r="G81" s="7">
        <v>1</v>
      </c>
      <c r="H81" s="1">
        <v>60</v>
      </c>
      <c r="I81" s="1" t="s">
        <v>38</v>
      </c>
      <c r="J81" s="1">
        <v>24.056000000000001</v>
      </c>
      <c r="K81" s="1">
        <f t="shared" si="15"/>
        <v>-12.000000000000002</v>
      </c>
      <c r="L81" s="1"/>
      <c r="M81" s="1"/>
      <c r="N81" s="1">
        <v>22.6524</v>
      </c>
      <c r="O81" s="1"/>
      <c r="P81" s="1"/>
      <c r="Q81" s="1">
        <f t="shared" si="16"/>
        <v>2.4112</v>
      </c>
      <c r="R81" s="5"/>
      <c r="S81" s="5">
        <f t="shared" si="18"/>
        <v>0</v>
      </c>
      <c r="T81" s="5"/>
      <c r="U81" s="1"/>
      <c r="V81" s="1">
        <f t="shared" si="19"/>
        <v>33.337508294625081</v>
      </c>
      <c r="W81" s="1">
        <f t="shared" si="17"/>
        <v>33.337508294625081</v>
      </c>
      <c r="X81" s="1">
        <v>7.5507999999999997</v>
      </c>
      <c r="Y81" s="1">
        <v>7.5507999999999997</v>
      </c>
      <c r="Z81" s="1">
        <v>4.8348000000000004</v>
      </c>
      <c r="AA81" s="1">
        <v>4.8348000000000004</v>
      </c>
      <c r="AB81" s="1">
        <v>2.4119999999999999</v>
      </c>
      <c r="AC81" s="1">
        <v>11.0326</v>
      </c>
      <c r="AD81" s="1">
        <v>7.2754000000000003</v>
      </c>
      <c r="AE81" s="1">
        <v>4.8432000000000004</v>
      </c>
      <c r="AF81" s="1">
        <v>0</v>
      </c>
      <c r="AG81" s="1">
        <v>0</v>
      </c>
      <c r="AH81" s="1"/>
      <c r="AI81" s="1">
        <f t="shared" si="20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129</v>
      </c>
      <c r="B82" s="1" t="s">
        <v>43</v>
      </c>
      <c r="C82" s="1">
        <v>8</v>
      </c>
      <c r="D82" s="1">
        <v>12</v>
      </c>
      <c r="E82" s="1">
        <v>6</v>
      </c>
      <c r="F82" s="1">
        <v>12</v>
      </c>
      <c r="G82" s="7">
        <v>0.3</v>
      </c>
      <c r="H82" s="1">
        <v>40</v>
      </c>
      <c r="I82" s="1" t="s">
        <v>38</v>
      </c>
      <c r="J82" s="1">
        <v>6</v>
      </c>
      <c r="K82" s="1">
        <f t="shared" si="15"/>
        <v>0</v>
      </c>
      <c r="L82" s="1"/>
      <c r="M82" s="1"/>
      <c r="N82" s="1">
        <v>0</v>
      </c>
      <c r="O82" s="1"/>
      <c r="P82" s="1"/>
      <c r="Q82" s="1">
        <f t="shared" si="16"/>
        <v>1.2</v>
      </c>
      <c r="R82" s="5"/>
      <c r="S82" s="5">
        <f t="shared" si="18"/>
        <v>0</v>
      </c>
      <c r="T82" s="5"/>
      <c r="U82" s="1"/>
      <c r="V82" s="1">
        <f t="shared" si="19"/>
        <v>10</v>
      </c>
      <c r="W82" s="1">
        <f t="shared" si="17"/>
        <v>10</v>
      </c>
      <c r="X82" s="1">
        <v>0.6</v>
      </c>
      <c r="Y82" s="1">
        <v>0.6</v>
      </c>
      <c r="Z82" s="1">
        <v>1.6</v>
      </c>
      <c r="AA82" s="1">
        <v>1.2</v>
      </c>
      <c r="AB82" s="1">
        <v>0.4</v>
      </c>
      <c r="AC82" s="1">
        <v>0.4</v>
      </c>
      <c r="AD82" s="1">
        <v>1.6</v>
      </c>
      <c r="AE82" s="1">
        <v>2.2000000000000002</v>
      </c>
      <c r="AF82" s="1">
        <v>1.2</v>
      </c>
      <c r="AG82" s="1">
        <v>0.8</v>
      </c>
      <c r="AH82" s="1"/>
      <c r="AI82" s="1">
        <f t="shared" si="20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130</v>
      </c>
      <c r="B83" s="1" t="s">
        <v>43</v>
      </c>
      <c r="C83" s="1">
        <v>14</v>
      </c>
      <c r="D83" s="1">
        <v>12</v>
      </c>
      <c r="E83" s="1">
        <v>6</v>
      </c>
      <c r="F83" s="1">
        <v>16</v>
      </c>
      <c r="G83" s="7">
        <v>0.3</v>
      </c>
      <c r="H83" s="1">
        <v>40</v>
      </c>
      <c r="I83" s="1" t="s">
        <v>38</v>
      </c>
      <c r="J83" s="1">
        <v>6</v>
      </c>
      <c r="K83" s="1">
        <f t="shared" si="15"/>
        <v>0</v>
      </c>
      <c r="L83" s="1"/>
      <c r="M83" s="1"/>
      <c r="N83" s="1">
        <v>4</v>
      </c>
      <c r="O83" s="1"/>
      <c r="P83" s="1"/>
      <c r="Q83" s="1">
        <f t="shared" si="16"/>
        <v>1.2</v>
      </c>
      <c r="R83" s="5"/>
      <c r="S83" s="5">
        <f t="shared" si="18"/>
        <v>0</v>
      </c>
      <c r="T83" s="5"/>
      <c r="U83" s="1"/>
      <c r="V83" s="1">
        <f t="shared" si="19"/>
        <v>16.666666666666668</v>
      </c>
      <c r="W83" s="1">
        <f t="shared" si="17"/>
        <v>16.666666666666668</v>
      </c>
      <c r="X83" s="1">
        <v>2.4</v>
      </c>
      <c r="Y83" s="1">
        <v>2.4</v>
      </c>
      <c r="Z83" s="1">
        <v>1.2</v>
      </c>
      <c r="AA83" s="1">
        <v>1.6</v>
      </c>
      <c r="AB83" s="1">
        <v>1.2</v>
      </c>
      <c r="AC83" s="1">
        <v>1</v>
      </c>
      <c r="AD83" s="1">
        <v>1.2</v>
      </c>
      <c r="AE83" s="1">
        <v>1</v>
      </c>
      <c r="AF83" s="1">
        <v>0.8</v>
      </c>
      <c r="AG83" s="1">
        <v>1.2</v>
      </c>
      <c r="AH83" s="1" t="s">
        <v>131</v>
      </c>
      <c r="AI83" s="1">
        <f t="shared" si="20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132</v>
      </c>
      <c r="B84" s="1" t="s">
        <v>43</v>
      </c>
      <c r="C84" s="1">
        <v>43</v>
      </c>
      <c r="D84" s="1">
        <v>145</v>
      </c>
      <c r="E84" s="1">
        <v>89</v>
      </c>
      <c r="F84" s="1">
        <v>84</v>
      </c>
      <c r="G84" s="7">
        <v>0.3</v>
      </c>
      <c r="H84" s="1">
        <v>40</v>
      </c>
      <c r="I84" s="1" t="s">
        <v>38</v>
      </c>
      <c r="J84" s="1">
        <v>97</v>
      </c>
      <c r="K84" s="1">
        <f t="shared" si="15"/>
        <v>-8</v>
      </c>
      <c r="L84" s="1"/>
      <c r="M84" s="1"/>
      <c r="N84" s="1">
        <v>31.199999999999989</v>
      </c>
      <c r="O84" s="1"/>
      <c r="P84" s="1"/>
      <c r="Q84" s="1">
        <f t="shared" si="16"/>
        <v>17.8</v>
      </c>
      <c r="R84" s="5">
        <f t="shared" ref="R84" si="22">10*Q84-P84-O84-N84-F84</f>
        <v>62.800000000000011</v>
      </c>
      <c r="S84" s="5">
        <f t="shared" si="18"/>
        <v>62.800000000000011</v>
      </c>
      <c r="T84" s="5"/>
      <c r="U84" s="1"/>
      <c r="V84" s="1">
        <f t="shared" si="19"/>
        <v>10</v>
      </c>
      <c r="W84" s="1">
        <f t="shared" si="17"/>
        <v>6.4719101123595495</v>
      </c>
      <c r="X84" s="1">
        <v>16.2</v>
      </c>
      <c r="Y84" s="1">
        <v>17</v>
      </c>
      <c r="Z84" s="1">
        <v>22</v>
      </c>
      <c r="AA84" s="1">
        <v>20</v>
      </c>
      <c r="AB84" s="1">
        <v>20.6</v>
      </c>
      <c r="AC84" s="1">
        <v>21.2</v>
      </c>
      <c r="AD84" s="1">
        <v>17.8</v>
      </c>
      <c r="AE84" s="1">
        <v>16.8</v>
      </c>
      <c r="AF84" s="1">
        <v>29.8</v>
      </c>
      <c r="AG84" s="1">
        <v>26.6</v>
      </c>
      <c r="AH84" s="1"/>
      <c r="AI84" s="1">
        <f t="shared" si="20"/>
        <v>19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133</v>
      </c>
      <c r="B85" s="1" t="s">
        <v>43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15"/>
        <v>0</v>
      </c>
      <c r="L85" s="1"/>
      <c r="M85" s="1"/>
      <c r="N85" s="1">
        <v>0</v>
      </c>
      <c r="O85" s="1"/>
      <c r="P85" s="1"/>
      <c r="Q85" s="1">
        <f t="shared" si="16"/>
        <v>0.6</v>
      </c>
      <c r="R85" s="5"/>
      <c r="S85" s="5">
        <f t="shared" si="18"/>
        <v>0</v>
      </c>
      <c r="T85" s="5"/>
      <c r="U85" s="1"/>
      <c r="V85" s="1">
        <f t="shared" si="19"/>
        <v>18.333333333333336</v>
      </c>
      <c r="W85" s="1">
        <f t="shared" si="17"/>
        <v>18.333333333333336</v>
      </c>
      <c r="X85" s="1">
        <v>0.6</v>
      </c>
      <c r="Y85" s="1">
        <v>0.6</v>
      </c>
      <c r="Z85" s="1">
        <v>1</v>
      </c>
      <c r="AA85" s="1">
        <v>1.4</v>
      </c>
      <c r="AB85" s="1">
        <v>1.2</v>
      </c>
      <c r="AC85" s="1">
        <v>1.2</v>
      </c>
      <c r="AD85" s="1">
        <v>1.4</v>
      </c>
      <c r="AE85" s="1">
        <v>1.4</v>
      </c>
      <c r="AF85" s="1">
        <v>2.8</v>
      </c>
      <c r="AG85" s="1">
        <v>2.8</v>
      </c>
      <c r="AH85" s="26" t="s">
        <v>51</v>
      </c>
      <c r="AI85" s="1">
        <f t="shared" si="20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8" t="s">
        <v>134</v>
      </c>
      <c r="B86" s="18" t="s">
        <v>37</v>
      </c>
      <c r="C86" s="18">
        <v>3842.2550000000001</v>
      </c>
      <c r="D86" s="18">
        <v>4307.2539999999999</v>
      </c>
      <c r="E86" s="18">
        <v>3474.3220000000001</v>
      </c>
      <c r="F86" s="18">
        <v>4299.1270000000004</v>
      </c>
      <c r="G86" s="19">
        <v>1</v>
      </c>
      <c r="H86" s="18">
        <v>40</v>
      </c>
      <c r="I86" s="18" t="s">
        <v>38</v>
      </c>
      <c r="J86" s="18">
        <v>3446.9319999999998</v>
      </c>
      <c r="K86" s="18">
        <f t="shared" si="15"/>
        <v>27.390000000000327</v>
      </c>
      <c r="L86" s="18"/>
      <c r="M86" s="18"/>
      <c r="N86" s="18">
        <v>144.9099000000015</v>
      </c>
      <c r="O86" s="18">
        <v>600</v>
      </c>
      <c r="P86" s="18">
        <v>600</v>
      </c>
      <c r="Q86" s="18">
        <f t="shared" si="16"/>
        <v>694.86440000000005</v>
      </c>
      <c r="R86" s="20">
        <f>11*Q86-P86-O86-N86-F86</f>
        <v>1999.4714999999987</v>
      </c>
      <c r="S86" s="28">
        <f>R86+Q86</f>
        <v>2694.3358999999987</v>
      </c>
      <c r="T86" s="20"/>
      <c r="U86" s="18"/>
      <c r="V86" s="1">
        <f t="shared" si="19"/>
        <v>12</v>
      </c>
      <c r="W86" s="18">
        <f t="shared" si="17"/>
        <v>8.1225011671341942</v>
      </c>
      <c r="X86" s="18">
        <v>743.99120000000005</v>
      </c>
      <c r="Y86" s="18">
        <v>725.39059999999995</v>
      </c>
      <c r="Z86" s="18">
        <v>780.63459999999998</v>
      </c>
      <c r="AA86" s="18">
        <v>735.76559999999995</v>
      </c>
      <c r="AB86" s="18">
        <v>808.0086</v>
      </c>
      <c r="AC86" s="18">
        <v>854.0992</v>
      </c>
      <c r="AD86" s="18">
        <v>889.61779999999999</v>
      </c>
      <c r="AE86" s="18">
        <v>905.14480000000003</v>
      </c>
      <c r="AF86" s="18">
        <v>1043.4384</v>
      </c>
      <c r="AG86" s="18">
        <v>1215.6098</v>
      </c>
      <c r="AH86" s="21" t="s">
        <v>149</v>
      </c>
      <c r="AI86" s="1">
        <f t="shared" si="20"/>
        <v>2694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1" t="s">
        <v>135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112</v>
      </c>
      <c r="J87" s="11">
        <v>30</v>
      </c>
      <c r="K87" s="11">
        <f t="shared" si="15"/>
        <v>-30</v>
      </c>
      <c r="L87" s="11"/>
      <c r="M87" s="11"/>
      <c r="N87" s="11">
        <v>0</v>
      </c>
      <c r="O87" s="11"/>
      <c r="P87" s="11"/>
      <c r="Q87" s="11">
        <f t="shared" si="16"/>
        <v>0</v>
      </c>
      <c r="R87" s="13"/>
      <c r="S87" s="5">
        <f t="shared" si="18"/>
        <v>0</v>
      </c>
      <c r="T87" s="13"/>
      <c r="U87" s="11"/>
      <c r="V87" s="1" t="e">
        <f t="shared" si="19"/>
        <v>#DIV/0!</v>
      </c>
      <c r="W87" s="11" t="e">
        <f t="shared" si="17"/>
        <v>#DIV/0!</v>
      </c>
      <c r="X87" s="11">
        <v>0</v>
      </c>
      <c r="Y87" s="11">
        <v>5.9850000000000003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/>
      <c r="AI87" s="1">
        <f t="shared" si="20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136</v>
      </c>
      <c r="B88" s="1" t="s">
        <v>43</v>
      </c>
      <c r="C88" s="1">
        <v>129</v>
      </c>
      <c r="D88" s="1">
        <v>207</v>
      </c>
      <c r="E88" s="1">
        <v>176</v>
      </c>
      <c r="F88" s="1">
        <v>143</v>
      </c>
      <c r="G88" s="7">
        <v>0.3</v>
      </c>
      <c r="H88" s="1">
        <v>40</v>
      </c>
      <c r="I88" s="1" t="s">
        <v>38</v>
      </c>
      <c r="J88" s="1">
        <v>182</v>
      </c>
      <c r="K88" s="1">
        <f t="shared" si="15"/>
        <v>-6</v>
      </c>
      <c r="L88" s="1"/>
      <c r="M88" s="1"/>
      <c r="N88" s="1">
        <v>39.399999999999977</v>
      </c>
      <c r="O88" s="1"/>
      <c r="P88" s="1"/>
      <c r="Q88" s="1">
        <f t="shared" si="16"/>
        <v>35.200000000000003</v>
      </c>
      <c r="R88" s="5">
        <f t="shared" ref="R88:R93" si="23">10*Q88-P88-O88-N88-F88</f>
        <v>169.60000000000002</v>
      </c>
      <c r="S88" s="5">
        <f t="shared" si="18"/>
        <v>169.60000000000002</v>
      </c>
      <c r="T88" s="5"/>
      <c r="U88" s="1"/>
      <c r="V88" s="1">
        <f t="shared" si="19"/>
        <v>10</v>
      </c>
      <c r="W88" s="1">
        <f t="shared" si="17"/>
        <v>5.1818181818181808</v>
      </c>
      <c r="X88" s="1">
        <v>28.4</v>
      </c>
      <c r="Y88" s="1">
        <v>30.4</v>
      </c>
      <c r="Z88" s="1">
        <v>37.6</v>
      </c>
      <c r="AA88" s="1">
        <v>34</v>
      </c>
      <c r="AB88" s="1">
        <v>31.8</v>
      </c>
      <c r="AC88" s="1">
        <v>32.6</v>
      </c>
      <c r="AD88" s="1">
        <v>42</v>
      </c>
      <c r="AE88" s="1">
        <v>43.4</v>
      </c>
      <c r="AF88" s="1">
        <v>48.2</v>
      </c>
      <c r="AG88" s="1">
        <v>43.4</v>
      </c>
      <c r="AH88" s="1"/>
      <c r="AI88" s="1">
        <f t="shared" si="20"/>
        <v>51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137</v>
      </c>
      <c r="B89" s="1" t="s">
        <v>43</v>
      </c>
      <c r="C89" s="1">
        <v>95</v>
      </c>
      <c r="D89" s="1">
        <v>140</v>
      </c>
      <c r="E89" s="1">
        <v>116</v>
      </c>
      <c r="F89" s="1">
        <v>102</v>
      </c>
      <c r="G89" s="7">
        <v>0.3</v>
      </c>
      <c r="H89" s="1">
        <v>40</v>
      </c>
      <c r="I89" s="1" t="s">
        <v>38</v>
      </c>
      <c r="J89" s="1">
        <v>123</v>
      </c>
      <c r="K89" s="1">
        <f t="shared" si="15"/>
        <v>-7</v>
      </c>
      <c r="L89" s="1"/>
      <c r="M89" s="1"/>
      <c r="N89" s="1">
        <v>34.800000000000011</v>
      </c>
      <c r="O89" s="1"/>
      <c r="P89" s="1"/>
      <c r="Q89" s="1">
        <f t="shared" si="16"/>
        <v>23.2</v>
      </c>
      <c r="R89" s="5">
        <f t="shared" si="23"/>
        <v>95.199999999999989</v>
      </c>
      <c r="S89" s="5">
        <f t="shared" si="18"/>
        <v>95.199999999999989</v>
      </c>
      <c r="T89" s="5"/>
      <c r="U89" s="1"/>
      <c r="V89" s="1">
        <f t="shared" si="19"/>
        <v>10</v>
      </c>
      <c r="W89" s="1">
        <f t="shared" si="17"/>
        <v>5.8965517241379315</v>
      </c>
      <c r="X89" s="1">
        <v>20.8</v>
      </c>
      <c r="Y89" s="1">
        <v>22</v>
      </c>
      <c r="Z89" s="1">
        <v>22.8</v>
      </c>
      <c r="AA89" s="1">
        <v>21</v>
      </c>
      <c r="AB89" s="1">
        <v>23.4</v>
      </c>
      <c r="AC89" s="1">
        <v>25.2</v>
      </c>
      <c r="AD89" s="1">
        <v>23</v>
      </c>
      <c r="AE89" s="1">
        <v>23</v>
      </c>
      <c r="AF89" s="1">
        <v>29.2</v>
      </c>
      <c r="AG89" s="1">
        <v>28.6</v>
      </c>
      <c r="AH89" s="1" t="s">
        <v>138</v>
      </c>
      <c r="AI89" s="1">
        <f t="shared" si="20"/>
        <v>29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139</v>
      </c>
      <c r="B90" s="1" t="s">
        <v>37</v>
      </c>
      <c r="C90" s="1">
        <v>35.481000000000002</v>
      </c>
      <c r="D90" s="1"/>
      <c r="E90" s="1">
        <v>1.405</v>
      </c>
      <c r="F90" s="1">
        <v>34.076000000000001</v>
      </c>
      <c r="G90" s="7">
        <v>1</v>
      </c>
      <c r="H90" s="1">
        <v>45</v>
      </c>
      <c r="I90" s="1" t="s">
        <v>38</v>
      </c>
      <c r="J90" s="1">
        <v>1.3</v>
      </c>
      <c r="K90" s="1">
        <f t="shared" si="15"/>
        <v>0.10499999999999998</v>
      </c>
      <c r="L90" s="1"/>
      <c r="M90" s="1"/>
      <c r="N90" s="1">
        <v>0</v>
      </c>
      <c r="O90" s="1"/>
      <c r="P90" s="1"/>
      <c r="Q90" s="1">
        <f t="shared" si="16"/>
        <v>0.28100000000000003</v>
      </c>
      <c r="R90" s="5"/>
      <c r="S90" s="5">
        <f t="shared" si="18"/>
        <v>0</v>
      </c>
      <c r="T90" s="5"/>
      <c r="U90" s="1"/>
      <c r="V90" s="1">
        <f t="shared" si="19"/>
        <v>121.26690391459074</v>
      </c>
      <c r="W90" s="1">
        <f t="shared" si="17"/>
        <v>121.26690391459074</v>
      </c>
      <c r="X90" s="1">
        <v>-0.34</v>
      </c>
      <c r="Y90" s="1">
        <v>0.26479999999999998</v>
      </c>
      <c r="Z90" s="1">
        <v>1.1612</v>
      </c>
      <c r="AA90" s="1">
        <v>2.1663999999999999</v>
      </c>
      <c r="AB90" s="1">
        <v>2.7147999999999999</v>
      </c>
      <c r="AC90" s="1">
        <v>1.9346000000000001</v>
      </c>
      <c r="AD90" s="1">
        <v>1.9278</v>
      </c>
      <c r="AE90" s="1">
        <v>1.373</v>
      </c>
      <c r="AF90" s="1">
        <v>1.7052</v>
      </c>
      <c r="AG90" s="1">
        <v>2.7932000000000001</v>
      </c>
      <c r="AH90" s="27" t="s">
        <v>156</v>
      </c>
      <c r="AI90" s="1">
        <f t="shared" si="20"/>
        <v>0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140</v>
      </c>
      <c r="B91" s="1" t="s">
        <v>37</v>
      </c>
      <c r="C91" s="1">
        <v>33.880000000000003</v>
      </c>
      <c r="D91" s="1">
        <v>87.245000000000005</v>
      </c>
      <c r="E91" s="1">
        <v>47.220999999999997</v>
      </c>
      <c r="F91" s="1">
        <v>69.843000000000004</v>
      </c>
      <c r="G91" s="7">
        <v>1</v>
      </c>
      <c r="H91" s="1">
        <v>50</v>
      </c>
      <c r="I91" s="1" t="s">
        <v>38</v>
      </c>
      <c r="J91" s="1">
        <v>48.4</v>
      </c>
      <c r="K91" s="1">
        <f t="shared" si="15"/>
        <v>-1.179000000000002</v>
      </c>
      <c r="L91" s="1"/>
      <c r="M91" s="1"/>
      <c r="N91" s="1">
        <v>49.89879999999998</v>
      </c>
      <c r="O91" s="1"/>
      <c r="P91" s="1"/>
      <c r="Q91" s="1">
        <f t="shared" si="16"/>
        <v>9.4441999999999986</v>
      </c>
      <c r="R91" s="5"/>
      <c r="S91" s="5">
        <f t="shared" si="18"/>
        <v>0</v>
      </c>
      <c r="T91" s="5"/>
      <c r="U91" s="1"/>
      <c r="V91" s="1">
        <f t="shared" si="19"/>
        <v>12.678871688443701</v>
      </c>
      <c r="W91" s="1">
        <f t="shared" si="17"/>
        <v>12.678871688443701</v>
      </c>
      <c r="X91" s="1">
        <v>12.331</v>
      </c>
      <c r="Y91" s="1">
        <v>12.429399999999999</v>
      </c>
      <c r="Z91" s="1">
        <v>7.0837999999999992</v>
      </c>
      <c r="AA91" s="1">
        <v>9</v>
      </c>
      <c r="AB91" s="1">
        <v>8.4342000000000006</v>
      </c>
      <c r="AC91" s="1">
        <v>6.7918000000000003</v>
      </c>
      <c r="AD91" s="1">
        <v>4.9092000000000002</v>
      </c>
      <c r="AE91" s="1">
        <v>6.2835999999999999</v>
      </c>
      <c r="AF91" s="1">
        <v>6.7263999999999999</v>
      </c>
      <c r="AG91" s="1">
        <v>4.2675999999999998</v>
      </c>
      <c r="AH91" s="1" t="s">
        <v>141</v>
      </c>
      <c r="AI91" s="1">
        <f t="shared" si="20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142</v>
      </c>
      <c r="B92" s="1" t="s">
        <v>43</v>
      </c>
      <c r="C92" s="1">
        <v>14</v>
      </c>
      <c r="D92" s="1">
        <v>12</v>
      </c>
      <c r="E92" s="1">
        <v>8</v>
      </c>
      <c r="F92" s="1">
        <v>16</v>
      </c>
      <c r="G92" s="7">
        <v>0.33</v>
      </c>
      <c r="H92" s="1">
        <v>40</v>
      </c>
      <c r="I92" s="1" t="s">
        <v>38</v>
      </c>
      <c r="J92" s="1">
        <v>8</v>
      </c>
      <c r="K92" s="1">
        <f t="shared" si="15"/>
        <v>0</v>
      </c>
      <c r="L92" s="1"/>
      <c r="M92" s="1"/>
      <c r="N92" s="1">
        <v>6</v>
      </c>
      <c r="O92" s="1"/>
      <c r="P92" s="1"/>
      <c r="Q92" s="1">
        <f t="shared" si="16"/>
        <v>1.6</v>
      </c>
      <c r="R92" s="5"/>
      <c r="S92" s="5">
        <f t="shared" si="18"/>
        <v>0</v>
      </c>
      <c r="T92" s="5"/>
      <c r="U92" s="1"/>
      <c r="V92" s="1">
        <f t="shared" si="19"/>
        <v>13.75</v>
      </c>
      <c r="W92" s="1">
        <f t="shared" si="17"/>
        <v>13.75</v>
      </c>
      <c r="X92" s="1">
        <v>2</v>
      </c>
      <c r="Y92" s="1">
        <v>1.8</v>
      </c>
      <c r="Z92" s="1">
        <v>0.2</v>
      </c>
      <c r="AA92" s="1">
        <v>-0.4</v>
      </c>
      <c r="AB92" s="1">
        <v>1.4</v>
      </c>
      <c r="AC92" s="1">
        <v>1.2</v>
      </c>
      <c r="AD92" s="1">
        <v>1.2</v>
      </c>
      <c r="AE92" s="1">
        <v>1</v>
      </c>
      <c r="AF92" s="1">
        <v>1.2</v>
      </c>
      <c r="AG92" s="1">
        <v>1</v>
      </c>
      <c r="AH92" s="1"/>
      <c r="AI92" s="1">
        <f t="shared" si="20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143</v>
      </c>
      <c r="B93" s="1" t="s">
        <v>43</v>
      </c>
      <c r="C93" s="1">
        <v>22</v>
      </c>
      <c r="D93" s="1"/>
      <c r="E93" s="1">
        <v>9</v>
      </c>
      <c r="F93" s="1">
        <v>12</v>
      </c>
      <c r="G93" s="7">
        <v>0.3</v>
      </c>
      <c r="H93" s="1">
        <v>40</v>
      </c>
      <c r="I93" s="1" t="s">
        <v>38</v>
      </c>
      <c r="J93" s="1">
        <v>10</v>
      </c>
      <c r="K93" s="1">
        <f t="shared" si="15"/>
        <v>-1</v>
      </c>
      <c r="L93" s="1"/>
      <c r="M93" s="1"/>
      <c r="N93" s="1">
        <v>0</v>
      </c>
      <c r="O93" s="1"/>
      <c r="P93" s="1"/>
      <c r="Q93" s="1">
        <f t="shared" si="16"/>
        <v>1.8</v>
      </c>
      <c r="R93" s="5">
        <f t="shared" si="23"/>
        <v>6</v>
      </c>
      <c r="S93" s="5">
        <f t="shared" si="18"/>
        <v>6</v>
      </c>
      <c r="T93" s="5"/>
      <c r="U93" s="1"/>
      <c r="V93" s="1">
        <f t="shared" si="19"/>
        <v>10</v>
      </c>
      <c r="W93" s="1">
        <f t="shared" si="17"/>
        <v>6.6666666666666661</v>
      </c>
      <c r="X93" s="1">
        <v>1.2</v>
      </c>
      <c r="Y93" s="1">
        <v>1</v>
      </c>
      <c r="Z93" s="1">
        <v>0.4</v>
      </c>
      <c r="AA93" s="1">
        <v>0.4</v>
      </c>
      <c r="AB93" s="1">
        <v>0.4</v>
      </c>
      <c r="AC93" s="1">
        <v>0.6</v>
      </c>
      <c r="AD93" s="1">
        <v>1.6</v>
      </c>
      <c r="AE93" s="1">
        <v>1.8</v>
      </c>
      <c r="AF93" s="1">
        <v>2</v>
      </c>
      <c r="AG93" s="1">
        <v>1.8</v>
      </c>
      <c r="AH93" s="27" t="s">
        <v>150</v>
      </c>
      <c r="AI93" s="1">
        <f t="shared" si="20"/>
        <v>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144</v>
      </c>
      <c r="B94" s="1" t="s">
        <v>43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>
        <v>5</v>
      </c>
      <c r="K94" s="1">
        <f t="shared" si="15"/>
        <v>0</v>
      </c>
      <c r="L94" s="1"/>
      <c r="M94" s="1"/>
      <c r="N94" s="1">
        <v>0</v>
      </c>
      <c r="O94" s="1"/>
      <c r="P94" s="1"/>
      <c r="Q94" s="1">
        <f t="shared" si="16"/>
        <v>1</v>
      </c>
      <c r="R94" s="5">
        <f>9*Q94-P94-O94-N94-F94</f>
        <v>6</v>
      </c>
      <c r="S94" s="5">
        <f t="shared" si="18"/>
        <v>6</v>
      </c>
      <c r="T94" s="5"/>
      <c r="U94" s="1"/>
      <c r="V94" s="1">
        <f t="shared" si="19"/>
        <v>9</v>
      </c>
      <c r="W94" s="1">
        <f t="shared" si="17"/>
        <v>3</v>
      </c>
      <c r="X94" s="1">
        <v>0</v>
      </c>
      <c r="Y94" s="1">
        <v>0</v>
      </c>
      <c r="Z94" s="1">
        <v>1.8</v>
      </c>
      <c r="AA94" s="1">
        <v>1.8</v>
      </c>
      <c r="AB94" s="1">
        <v>0</v>
      </c>
      <c r="AC94" s="1">
        <v>0</v>
      </c>
      <c r="AD94" s="1">
        <v>-1.2</v>
      </c>
      <c r="AE94" s="1">
        <v>-1.2</v>
      </c>
      <c r="AF94" s="1">
        <v>0.4</v>
      </c>
      <c r="AG94" s="1">
        <v>2.2000000000000002</v>
      </c>
      <c r="AH94" s="1" t="s">
        <v>145</v>
      </c>
      <c r="AI94" s="1">
        <f t="shared" si="20"/>
        <v>1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146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>
        <v>0.7</v>
      </c>
      <c r="K95" s="1">
        <f t="shared" si="15"/>
        <v>5.5000000000000049E-2</v>
      </c>
      <c r="L95" s="1"/>
      <c r="M95" s="1"/>
      <c r="N95" s="1">
        <v>0</v>
      </c>
      <c r="O95" s="1"/>
      <c r="P95" s="1"/>
      <c r="Q95" s="1">
        <f t="shared" si="16"/>
        <v>0.151</v>
      </c>
      <c r="R95" s="5"/>
      <c r="S95" s="5">
        <f t="shared" si="18"/>
        <v>0</v>
      </c>
      <c r="T95" s="5"/>
      <c r="U95" s="1"/>
      <c r="V95" s="1">
        <f t="shared" si="19"/>
        <v>200.00662251655629</v>
      </c>
      <c r="W95" s="1">
        <f t="shared" si="17"/>
        <v>200.00662251655629</v>
      </c>
      <c r="X95" s="1">
        <v>7.3800000000000004E-2</v>
      </c>
      <c r="Y95" s="1">
        <v>7.3800000000000004E-2</v>
      </c>
      <c r="Z95" s="1">
        <v>7.4999999999999997E-2</v>
      </c>
      <c r="AA95" s="1">
        <v>7.4999999999999997E-2</v>
      </c>
      <c r="AB95" s="1">
        <v>0.15040000000000001</v>
      </c>
      <c r="AC95" s="1">
        <v>0.15040000000000001</v>
      </c>
      <c r="AD95" s="1">
        <v>0.30159999999999998</v>
      </c>
      <c r="AE95" s="1">
        <v>0.30159999999999998</v>
      </c>
      <c r="AF95" s="1">
        <v>0.29580000000000001</v>
      </c>
      <c r="AG95" s="1">
        <v>0.29580000000000001</v>
      </c>
      <c r="AH95" s="26" t="s">
        <v>51</v>
      </c>
      <c r="AI95" s="1">
        <f t="shared" si="20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I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2025-06-25T12:45:51Z</dcterms:created>
  <dcterms:modified xsi:type="dcterms:W3CDTF">2025-06-26T13:03:46Z</dcterms:modified>
</cp:coreProperties>
</file>