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041E54AC-16D5-485B-A0FA-96590675A1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46" i="1" s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Y333" i="1" s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Y310" i="1" s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O528" i="1" s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Z242" i="1" s="1"/>
  <c r="P242" i="1"/>
  <c r="BP241" i="1"/>
  <c r="BO241" i="1"/>
  <c r="BN241" i="1"/>
  <c r="BM241" i="1"/>
  <c r="Z241" i="1"/>
  <c r="Z243" i="1" s="1"/>
  <c r="Y241" i="1"/>
  <c r="X239" i="1"/>
  <c r="X238" i="1"/>
  <c r="BO237" i="1"/>
  <c r="BM237" i="1"/>
  <c r="Y237" i="1"/>
  <c r="Y239" i="1" s="1"/>
  <c r="P237" i="1"/>
  <c r="BP236" i="1"/>
  <c r="BO236" i="1"/>
  <c r="BN236" i="1"/>
  <c r="BM236" i="1"/>
  <c r="Z236" i="1"/>
  <c r="Y236" i="1"/>
  <c r="Y238" i="1" s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3" i="1" s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Z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18" i="1" s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F9" i="1" l="1"/>
  <c r="J9" i="1"/>
  <c r="F10" i="1"/>
  <c r="B528" i="1"/>
  <c r="X519" i="1"/>
  <c r="X520" i="1"/>
  <c r="X522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1" i="1" s="1"/>
  <c r="BN96" i="1"/>
  <c r="BP96" i="1"/>
  <c r="Z98" i="1"/>
  <c r="BN98" i="1"/>
  <c r="Z100" i="1"/>
  <c r="BN100" i="1"/>
  <c r="Z105" i="1"/>
  <c r="Z109" i="1" s="1"/>
  <c r="BN105" i="1"/>
  <c r="Y116" i="1"/>
  <c r="BP119" i="1"/>
  <c r="BN119" i="1"/>
  <c r="Z119" i="1"/>
  <c r="Z123" i="1" s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Y139" i="1"/>
  <c r="Z155" i="1"/>
  <c r="BP153" i="1"/>
  <c r="BN153" i="1"/>
  <c r="Z153" i="1"/>
  <c r="Y174" i="1"/>
  <c r="BP167" i="1"/>
  <c r="BN167" i="1"/>
  <c r="Z167" i="1"/>
  <c r="BP171" i="1"/>
  <c r="BN171" i="1"/>
  <c r="Z171" i="1"/>
  <c r="Y180" i="1"/>
  <c r="H9" i="1"/>
  <c r="Y45" i="1"/>
  <c r="Y58" i="1"/>
  <c r="Y522" i="1" s="1"/>
  <c r="Y93" i="1"/>
  <c r="F528" i="1"/>
  <c r="Y110" i="1"/>
  <c r="BP107" i="1"/>
  <c r="Y520" i="1" s="1"/>
  <c r="BN107" i="1"/>
  <c r="Y109" i="1"/>
  <c r="BP113" i="1"/>
  <c r="BN113" i="1"/>
  <c r="Z113" i="1"/>
  <c r="Z115" i="1" s="1"/>
  <c r="BP121" i="1"/>
  <c r="BN121" i="1"/>
  <c r="Y519" i="1" s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H528" i="1"/>
  <c r="Y150" i="1"/>
  <c r="I528" i="1"/>
  <c r="Y162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Z227" i="1"/>
  <c r="Z233" i="1" s="1"/>
  <c r="BN227" i="1"/>
  <c r="BP227" i="1"/>
  <c r="Z229" i="1"/>
  <c r="BN229" i="1"/>
  <c r="Z231" i="1"/>
  <c r="BN231" i="1"/>
  <c r="Y234" i="1"/>
  <c r="Z237" i="1"/>
  <c r="Z238" i="1" s="1"/>
  <c r="BN237" i="1"/>
  <c r="BP237" i="1"/>
  <c r="Y243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Y311" i="1"/>
  <c r="BP306" i="1"/>
  <c r="BN306" i="1"/>
  <c r="Z306" i="1"/>
  <c r="BP314" i="1"/>
  <c r="BN314" i="1"/>
  <c r="Z314" i="1"/>
  <c r="Z318" i="1" s="1"/>
  <c r="Y318" i="1"/>
  <c r="Z324" i="1"/>
  <c r="BP322" i="1"/>
  <c r="BN322" i="1"/>
  <c r="Z322" i="1"/>
  <c r="BP328" i="1"/>
  <c r="BN328" i="1"/>
  <c r="Z328" i="1"/>
  <c r="BP331" i="1"/>
  <c r="BN331" i="1"/>
  <c r="Z331" i="1"/>
  <c r="Y338" i="1"/>
  <c r="BP335" i="1"/>
  <c r="BN335" i="1"/>
  <c r="Z335" i="1"/>
  <c r="BP344" i="1"/>
  <c r="BN344" i="1"/>
  <c r="Z344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Y407" i="1"/>
  <c r="BP401" i="1"/>
  <c r="BN401" i="1"/>
  <c r="Z401" i="1"/>
  <c r="BP405" i="1"/>
  <c r="BN405" i="1"/>
  <c r="Z405" i="1"/>
  <c r="BP242" i="1"/>
  <c r="BN242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Y300" i="1"/>
  <c r="BP304" i="1"/>
  <c r="BN304" i="1"/>
  <c r="Z304" i="1"/>
  <c r="Z310" i="1" s="1"/>
  <c r="BP308" i="1"/>
  <c r="BN308" i="1"/>
  <c r="Z308" i="1"/>
  <c r="BP316" i="1"/>
  <c r="BN316" i="1"/>
  <c r="Z316" i="1"/>
  <c r="Y332" i="1"/>
  <c r="BP327" i="1"/>
  <c r="BN327" i="1"/>
  <c r="Z327" i="1"/>
  <c r="Z332" i="1" s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Z345" i="1" s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422" i="1"/>
  <c r="BN422" i="1"/>
  <c r="Z422" i="1"/>
  <c r="Z425" i="1" s="1"/>
  <c r="Y426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BP399" i="1"/>
  <c r="BN399" i="1"/>
  <c r="Z399" i="1"/>
  <c r="BP403" i="1"/>
  <c r="BN403" i="1"/>
  <c r="Z403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Y521" i="1" l="1"/>
  <c r="Z455" i="1"/>
  <c r="Z477" i="1"/>
  <c r="Z461" i="1"/>
  <c r="Z379" i="1"/>
  <c r="Z252" i="1"/>
  <c r="X521" i="1"/>
  <c r="Z504" i="1"/>
  <c r="Z261" i="1"/>
  <c r="Z407" i="1"/>
  <c r="Z357" i="1"/>
  <c r="Z338" i="1"/>
  <c r="Z300" i="1"/>
  <c r="Z217" i="1"/>
  <c r="Z92" i="1"/>
  <c r="Z58" i="1"/>
  <c r="Z44" i="1"/>
  <c r="Z523" i="1" s="1"/>
  <c r="Y518" i="1"/>
</calcChain>
</file>

<file path=xl/sharedStrings.xml><?xml version="1.0" encoding="utf-8"?>
<sst xmlns="http://schemas.openxmlformats.org/spreadsheetml/2006/main" count="2342" uniqueCount="846">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</sst>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0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45836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/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19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20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3"/>
      <c r="R11" s="714"/>
      <c r="U11" s="24" t="s">
        <v>26</v>
      </c>
      <c r="V11" s="861" t="s">
        <v>27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28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29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30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31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32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34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6" t="s">
        <v>37</v>
      </c>
      <c r="D17" s="623" t="s">
        <v>38</v>
      </c>
      <c r="E17" s="695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4"/>
      <c r="R17" s="694"/>
      <c r="S17" s="694"/>
      <c r="T17" s="695"/>
      <c r="U17" s="921" t="s">
        <v>50</v>
      </c>
      <c r="V17" s="717"/>
      <c r="W17" s="623" t="s">
        <v>51</v>
      </c>
      <c r="X17" s="623" t="s">
        <v>52</v>
      </c>
      <c r="Y17" s="919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60</v>
      </c>
      <c r="V18" s="67" t="s">
        <v>61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2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19</v>
      </c>
      <c r="Y55" s="584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19.997499999999999</v>
      </c>
      <c r="BN55" s="64">
        <f t="shared" si="8"/>
        <v>21.05</v>
      </c>
      <c r="BO55" s="64">
        <f t="shared" si="9"/>
        <v>3.5984848484848488E-2</v>
      </c>
      <c r="BP55" s="64">
        <f t="shared" si="10"/>
        <v>3.787878787878788E-2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4.75</v>
      </c>
      <c r="Y58" s="585">
        <f>IFERROR(Y52/H52,"0")+IFERROR(Y53/H53,"0")+IFERROR(Y54/H54,"0")+IFERROR(Y55/H55,"0")+IFERROR(Y56/H56,"0")+IFERROR(Y57/H57,"0")</f>
        <v>5</v>
      </c>
      <c r="Z58" s="585">
        <f>IFERROR(IF(Z52="",0,Z52),"0")+IFERROR(IF(Z53="",0,Z53),"0")+IFERROR(IF(Z54="",0,Z54),"0")+IFERROR(IF(Z55="",0,Z55),"0")+IFERROR(IF(Z56="",0,Z56),"0")+IFERROR(IF(Z57="",0,Z57),"0")</f>
        <v>4.5100000000000001E-2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19</v>
      </c>
      <c r="Y59" s="585">
        <f>IFERROR(SUM(Y52:Y57),"0")</f>
        <v>20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27</v>
      </c>
      <c r="Y61" s="584">
        <f>IFERROR(IF(X61="",0,CEILING((X61/$H61),1)*$H61),"")</f>
        <v>32.400000000000006</v>
      </c>
      <c r="Z61" s="36">
        <f>IFERROR(IF(Y61=0,"",ROUNDUP(Y61/H61,0)*0.01898),"")</f>
        <v>5.6940000000000004E-2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28.087499999999995</v>
      </c>
      <c r="BN61" s="64">
        <f>IFERROR(Y61*I61/H61,"0")</f>
        <v>33.705000000000005</v>
      </c>
      <c r="BO61" s="64">
        <f>IFERROR(1/J61*(X61/H61),"0")</f>
        <v>3.90625E-2</v>
      </c>
      <c r="BP61" s="64">
        <f>IFERROR(1/J61*(Y61/H61),"0")</f>
        <v>4.6875000000000007E-2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2.5</v>
      </c>
      <c r="Y65" s="585">
        <f>IFERROR(Y61/H61,"0")+IFERROR(Y62/H62,"0")+IFERROR(Y63/H63,"0")+IFERROR(Y64/H64,"0")</f>
        <v>3.0000000000000004</v>
      </c>
      <c r="Z65" s="585">
        <f>IFERROR(IF(Z61="",0,Z61),"0")+IFERROR(IF(Z62="",0,Z62),"0")+IFERROR(IF(Z63="",0,Z63),"0")+IFERROR(IF(Z64="",0,Z64),"0")</f>
        <v>5.6940000000000004E-2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27</v>
      </c>
      <c r="Y66" s="585">
        <f>IFERROR(SUM(Y61:Y64),"0")</f>
        <v>32.400000000000006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6</v>
      </c>
      <c r="Y69" s="584">
        <f>IFERROR(IF(X69="",0,CEILING((X69/$H69),1)*$H69),"")</f>
        <v>7.2</v>
      </c>
      <c r="Z69" s="36">
        <f>IFERROR(IF(Y69=0,"",ROUNDUP(Y69/H69,0)*0.00502),"")</f>
        <v>2.0080000000000001E-2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6.3333333333333321</v>
      </c>
      <c r="BN69" s="64">
        <f>IFERROR(Y69*I69/H69,"0")</f>
        <v>7.6</v>
      </c>
      <c r="BO69" s="64">
        <f>IFERROR(1/J69*(X69/H69),"0")</f>
        <v>1.4245014245014245E-2</v>
      </c>
      <c r="BP69" s="64">
        <f>IFERROR(1/J69*(Y69/H69),"0")</f>
        <v>1.7094017094017096E-2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1</v>
      </c>
      <c r="Y70" s="584">
        <f>IFERROR(IF(X70="",0,CEILING((X70/$H70),1)*$H70),"")</f>
        <v>1.8</v>
      </c>
      <c r="Z70" s="36">
        <f>IFERROR(IF(Y70=0,"",ROUNDUP(Y70/H70,0)*0.00502),"")</f>
        <v>5.0200000000000002E-3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1.0555555555555556</v>
      </c>
      <c r="BN70" s="64">
        <f>IFERROR(Y70*I70/H70,"0")</f>
        <v>1.9</v>
      </c>
      <c r="BO70" s="64">
        <f>IFERROR(1/J70*(X70/H70),"0")</f>
        <v>2.3741690408357078E-3</v>
      </c>
      <c r="BP70" s="64">
        <f>IFERROR(1/J70*(Y70/H70),"0")</f>
        <v>4.2735042735042739E-3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3.8888888888888884</v>
      </c>
      <c r="Y71" s="585">
        <f>IFERROR(Y68/H68,"0")+IFERROR(Y69/H69,"0")+IFERROR(Y70/H70,"0")</f>
        <v>5</v>
      </c>
      <c r="Z71" s="585">
        <f>IFERROR(IF(Z68="",0,Z68),"0")+IFERROR(IF(Z69="",0,Z69),"0")+IFERROR(IF(Z70="",0,Z70),"0")</f>
        <v>2.5100000000000001E-2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7</v>
      </c>
      <c r="Y72" s="585">
        <f>IFERROR(SUM(Y68:Y70),"0")</f>
        <v>9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40</v>
      </c>
      <c r="Y89" s="584">
        <f>IFERROR(IF(X89="",0,CEILING((X89/$H89),1)*$H89),"")</f>
        <v>43.2</v>
      </c>
      <c r="Z89" s="36">
        <f>IFERROR(IF(Y89=0,"",ROUNDUP(Y89/H89,0)*0.01898),"")</f>
        <v>7.5920000000000001E-2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41.611111111111107</v>
      </c>
      <c r="BN89" s="64">
        <f>IFERROR(Y89*I89/H89,"0")</f>
        <v>44.94</v>
      </c>
      <c r="BO89" s="64">
        <f>IFERROR(1/J89*(X89/H89),"0")</f>
        <v>5.7870370370370364E-2</v>
      </c>
      <c r="BP89" s="64">
        <f>IFERROR(1/J89*(Y89/H89),"0")</f>
        <v>6.25E-2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25</v>
      </c>
      <c r="Y91" s="584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26.166666666666668</v>
      </c>
      <c r="BN91" s="64">
        <f>IFERROR(Y91*I91/H91,"0")</f>
        <v>28.26</v>
      </c>
      <c r="BO91" s="64">
        <f>IFERROR(1/J91*(X91/H91),"0")</f>
        <v>4.208754208754209E-2</v>
      </c>
      <c r="BP91" s="64">
        <f>IFERROR(1/J91*(Y91/H91),"0")</f>
        <v>4.5454545454545456E-2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9.2592592592592595</v>
      </c>
      <c r="Y92" s="585">
        <f>IFERROR(Y89/H89,"0")+IFERROR(Y90/H90,"0")+IFERROR(Y91/H91,"0")</f>
        <v>10</v>
      </c>
      <c r="Z92" s="585">
        <f>IFERROR(IF(Z89="",0,Z89),"0")+IFERROR(IF(Z90="",0,Z90),"0")+IFERROR(IF(Z91="",0,Z91),"0")</f>
        <v>0.13003999999999999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65</v>
      </c>
      <c r="Y93" s="585">
        <f>IFERROR(SUM(Y89:Y91),"0")</f>
        <v>70.2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9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4301052039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69</v>
      </c>
      <c r="Y98" s="584">
        <f t="shared" si="16"/>
        <v>70.2</v>
      </c>
      <c r="Z98" s="36">
        <f>IFERROR(IF(Y98=0,"",ROUNDUP(Y98/H98,0)*0.00651),"")</f>
        <v>0.16925999999999999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75.44</v>
      </c>
      <c r="BN98" s="64">
        <f t="shared" si="18"/>
        <v>76.751999999999995</v>
      </c>
      <c r="BO98" s="64">
        <f t="shared" si="19"/>
        <v>0.14041514041514042</v>
      </c>
      <c r="BP98" s="64">
        <f t="shared" si="20"/>
        <v>0.14285714285714288</v>
      </c>
    </row>
    <row r="99" spans="1:68" ht="27" customHeight="1" x14ac:dyDescent="0.25">
      <c r="A99" s="54" t="s">
        <v>192</v>
      </c>
      <c r="B99" s="54" t="s">
        <v>195</v>
      </c>
      <c r="C99" s="31">
        <v>4301051718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25.555555555555554</v>
      </c>
      <c r="Y101" s="585">
        <f>IFERROR(Y95/H95,"0")+IFERROR(Y96/H96,"0")+IFERROR(Y97/H97,"0")+IFERROR(Y98/H98,"0")+IFERROR(Y99/H99,"0")+IFERROR(Y100/H100,"0")</f>
        <v>26</v>
      </c>
      <c r="Z101" s="585">
        <f>IFERROR(IF(Z95="",0,Z95),"0")+IFERROR(IF(Z96="",0,Z96),"0")+IFERROR(IF(Z97="",0,Z97),"0")+IFERROR(IF(Z98="",0,Z98),"0")+IFERROR(IF(Z99="",0,Z99),"0")+IFERROR(IF(Z100="",0,Z100),"0")</f>
        <v>0.16925999999999999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69</v>
      </c>
      <c r="Y102" s="585">
        <f>IFERROR(SUM(Y95:Y100),"0")</f>
        <v>70.2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18</v>
      </c>
      <c r="Y105" s="584">
        <f>IFERROR(IF(X105="",0,CEILING((X105/$H105),1)*$H105),"")</f>
        <v>21.6</v>
      </c>
      <c r="Z105" s="36">
        <f>IFERROR(IF(Y105=0,"",ROUNDUP(Y105/H105,0)*0.01898),"")</f>
        <v>3.7960000000000001E-2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18.724999999999998</v>
      </c>
      <c r="BN105" s="64">
        <f>IFERROR(Y105*I105/H105,"0")</f>
        <v>22.47</v>
      </c>
      <c r="BO105" s="64">
        <f>IFERROR(1/J105*(X105/H105),"0")</f>
        <v>2.6041666666666664E-2</v>
      </c>
      <c r="BP105" s="64">
        <f>IFERROR(1/J105*(Y105/H105),"0")</f>
        <v>3.125E-2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1.6666666666666665</v>
      </c>
      <c r="Y109" s="585">
        <f>IFERROR(Y105/H105,"0")+IFERROR(Y106/H106,"0")+IFERROR(Y107/H107,"0")+IFERROR(Y108/H108,"0")</f>
        <v>2</v>
      </c>
      <c r="Z109" s="585">
        <f>IFERROR(IF(Z105="",0,Z105),"0")+IFERROR(IF(Z106="",0,Z106),"0")+IFERROR(IF(Z107="",0,Z107),"0")+IFERROR(IF(Z108="",0,Z108),"0")</f>
        <v>3.7960000000000001E-2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18</v>
      </c>
      <c r="Y110" s="585">
        <f>IFERROR(SUM(Y105:Y108),"0")</f>
        <v>21.6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2</v>
      </c>
      <c r="Y114" s="58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0.83333333333333337</v>
      </c>
      <c r="Y115" s="585">
        <f>IFERROR(Y112/H112,"0")+IFERROR(Y113/H113,"0")+IFERROR(Y114/H114,"0")</f>
        <v>1</v>
      </c>
      <c r="Z115" s="585">
        <f>IFERROR(IF(Z112="",0,Z112),"0")+IFERROR(IF(Z113="",0,Z113),"0")+IFERROR(IF(Z114="",0,Z114),"0")</f>
        <v>6.5100000000000002E-3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2</v>
      </c>
      <c r="Y116" s="585">
        <f>IFERROR(SUM(Y112:Y114),"0")</f>
        <v>2.4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69</v>
      </c>
      <c r="Y118" s="584">
        <f>IFERROR(IF(X118="",0,CEILING((X118/$H118),1)*$H118),"")</f>
        <v>72.899999999999991</v>
      </c>
      <c r="Z118" s="36">
        <f>IFERROR(IF(Y118=0,"",ROUNDUP(Y118/H118,0)*0.01898),"")</f>
        <v>0.17082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73.37</v>
      </c>
      <c r="BN118" s="64">
        <f>IFERROR(Y118*I118/H118,"0")</f>
        <v>77.516999999999982</v>
      </c>
      <c r="BO118" s="64">
        <f>IFERROR(1/J118*(X118/H118),"0")</f>
        <v>0.13310185185185186</v>
      </c>
      <c r="BP118" s="64">
        <f>IFERROR(1/J118*(Y118/H118),"0")</f>
        <v>0.140625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133</v>
      </c>
      <c r="Y121" s="584">
        <f>IFERROR(IF(X121="",0,CEILING((X121/$H121),1)*$H121),"")</f>
        <v>135</v>
      </c>
      <c r="Z121" s="36">
        <f>IFERROR(IF(Y121=0,"",ROUNDUP(Y121/H121,0)*0.00651),"")</f>
        <v>0.32550000000000001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145.41333333333333</v>
      </c>
      <c r="BN121" s="64">
        <f>IFERROR(Y121*I121/H121,"0")</f>
        <v>147.6</v>
      </c>
      <c r="BO121" s="64">
        <f>IFERROR(1/J121*(X121/H121),"0")</f>
        <v>0.27065527065527067</v>
      </c>
      <c r="BP121" s="64">
        <f>IFERROR(1/J121*(Y121/H121),"0")</f>
        <v>0.27472527472527475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57.777777777777779</v>
      </c>
      <c r="Y123" s="585">
        <f>IFERROR(Y118/H118,"0")+IFERROR(Y119/H119,"0")+IFERROR(Y120/H120,"0")+IFERROR(Y121/H121,"0")+IFERROR(Y122/H122,"0")</f>
        <v>59</v>
      </c>
      <c r="Z123" s="585">
        <f>IFERROR(IF(Z118="",0,Z118),"0")+IFERROR(IF(Z119="",0,Z119),"0")+IFERROR(IF(Z120="",0,Z120),"0")+IFERROR(IF(Z121="",0,Z121),"0")+IFERROR(IF(Z122="",0,Z122),"0")</f>
        <v>0.49631999999999998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202</v>
      </c>
      <c r="Y124" s="585">
        <f>IFERROR(SUM(Y118:Y122),"0")</f>
        <v>207.89999999999998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12</v>
      </c>
      <c r="Y160" s="584">
        <f>IFERROR(IF(X160="",0,CEILING((X160/$H160),1)*$H160),"")</f>
        <v>13.86</v>
      </c>
      <c r="Z160" s="36">
        <f>IFERROR(IF(Y160=0,"",ROUNDUP(Y160/H160,0)*0.00502),"")</f>
        <v>3.5140000000000005E-2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12.606060606060607</v>
      </c>
      <c r="BN160" s="64">
        <f>IFERROR(Y160*I160/H160,"0")</f>
        <v>14.56</v>
      </c>
      <c r="BO160" s="64">
        <f>IFERROR(1/J160*(X160/H160),"0")</f>
        <v>2.5900025900025901E-2</v>
      </c>
      <c r="BP160" s="64">
        <f>IFERROR(1/J160*(Y160/H160),"0")</f>
        <v>2.9914529914529919E-2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6.0606060606060606</v>
      </c>
      <c r="Y161" s="585">
        <f>IFERROR(Y160/H160,"0")</f>
        <v>7</v>
      </c>
      <c r="Z161" s="585">
        <f>IFERROR(IF(Z160="",0,Z160),"0")</f>
        <v>3.5140000000000005E-2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12</v>
      </c>
      <c r="Y162" s="585">
        <f>IFERROR(SUM(Y160:Y160),"0")</f>
        <v>13.86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19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20.221428571428568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3.4271284271284272E-2</v>
      </c>
      <c r="BP164" s="64">
        <f t="shared" ref="BP164:BP172" si="25">IFERROR(1/J164*(Y164/H164),"0")</f>
        <v>3.787878787878788E-2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7</v>
      </c>
      <c r="Y166" s="584">
        <f t="shared" si="21"/>
        <v>8.4</v>
      </c>
      <c r="Z166" s="36">
        <f>IFERROR(IF(Y166=0,"",ROUNDUP(Y166/H166,0)*0.00902),"")</f>
        <v>1.804E-2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7.35</v>
      </c>
      <c r="BN166" s="64">
        <f t="shared" si="23"/>
        <v>8.82</v>
      </c>
      <c r="BO166" s="64">
        <f t="shared" si="24"/>
        <v>1.2626262626262626E-2</v>
      </c>
      <c r="BP166" s="64">
        <f t="shared" si="25"/>
        <v>1.5151515151515152E-2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4</v>
      </c>
      <c r="Y167" s="584">
        <f t="shared" si="21"/>
        <v>4.2</v>
      </c>
      <c r="Z167" s="36">
        <f>IFERROR(IF(Y167=0,"",ROUNDUP(Y167/H167,0)*0.00502),"")</f>
        <v>1.004E-2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4.2476190476190476</v>
      </c>
      <c r="BN167" s="64">
        <f t="shared" si="23"/>
        <v>4.46</v>
      </c>
      <c r="BO167" s="64">
        <f t="shared" si="24"/>
        <v>8.1400081400081412E-3</v>
      </c>
      <c r="BP167" s="64">
        <f t="shared" si="25"/>
        <v>8.5470085470085479E-3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12</v>
      </c>
      <c r="Y169" s="584">
        <f t="shared" si="21"/>
        <v>12.6</v>
      </c>
      <c r="Z169" s="36">
        <f>IFERROR(IF(Y169=0,"",ROUNDUP(Y169/H169,0)*0.00502),"")</f>
        <v>3.5140000000000005E-2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12.866666666666667</v>
      </c>
      <c r="BN169" s="64">
        <f t="shared" si="23"/>
        <v>13.509999999999998</v>
      </c>
      <c r="BO169" s="64">
        <f t="shared" si="24"/>
        <v>2.8490028490028491E-2</v>
      </c>
      <c r="BP169" s="64">
        <f t="shared" si="25"/>
        <v>2.9914529914529919E-2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16</v>
      </c>
      <c r="Y170" s="584">
        <f t="shared" si="21"/>
        <v>16.8</v>
      </c>
      <c r="Z170" s="36">
        <f>IFERROR(IF(Y170=0,"",ROUNDUP(Y170/H170,0)*0.00502),"")</f>
        <v>4.0160000000000001E-2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16.761904761904763</v>
      </c>
      <c r="BN170" s="64">
        <f t="shared" si="23"/>
        <v>17.600000000000001</v>
      </c>
      <c r="BO170" s="64">
        <f t="shared" si="24"/>
        <v>3.2560032560032565E-2</v>
      </c>
      <c r="BP170" s="64">
        <f t="shared" si="25"/>
        <v>3.4188034188034191E-2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22.38095238095238</v>
      </c>
      <c r="Y173" s="585">
        <f>IFERROR(Y164/H164,"0")+IFERROR(Y165/H165,"0")+IFERROR(Y166/H166,"0")+IFERROR(Y167/H167,"0")+IFERROR(Y168/H168,"0")+IFERROR(Y169/H169,"0")+IFERROR(Y170/H170,"0")+IFERROR(Y171/H171,"0")+IFERROR(Y172/H172,"0")</f>
        <v>24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0.14848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58</v>
      </c>
      <c r="Y174" s="585">
        <f>IFERROR(SUM(Y164:Y172),"0")</f>
        <v>63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78</v>
      </c>
      <c r="Y197" s="584">
        <f t="shared" ref="Y197:Y204" si="26">IFERROR(IF(X197="",0,CEILING((X197/$H197),1)*$H197),"")</f>
        <v>81</v>
      </c>
      <c r="Z197" s="36">
        <f>IFERROR(IF(Y197=0,"",ROUNDUP(Y197/H197,0)*0.00902),"")</f>
        <v>0.1353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81.033333333333331</v>
      </c>
      <c r="BN197" s="64">
        <f t="shared" ref="BN197:BN204" si="28">IFERROR(Y197*I197/H197,"0")</f>
        <v>84.15</v>
      </c>
      <c r="BO197" s="64">
        <f t="shared" ref="BO197:BO204" si="29">IFERROR(1/J197*(X197/H197),"0")</f>
        <v>0.10942760942760942</v>
      </c>
      <c r="BP197" s="64">
        <f t="shared" ref="BP197:BP204" si="30">IFERROR(1/J197*(Y197/H197),"0")</f>
        <v>0.11363636363636363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21</v>
      </c>
      <c r="Y198" s="584">
        <f t="shared" si="26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21.816666666666666</v>
      </c>
      <c r="BN198" s="64">
        <f t="shared" si="28"/>
        <v>22.44</v>
      </c>
      <c r="BO198" s="64">
        <f t="shared" si="29"/>
        <v>2.9461279461279462E-2</v>
      </c>
      <c r="BP198" s="64">
        <f t="shared" si="30"/>
        <v>3.0303030303030304E-2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38</v>
      </c>
      <c r="Y200" s="584">
        <f t="shared" si="26"/>
        <v>43.2</v>
      </c>
      <c r="Z200" s="36">
        <f>IFERROR(IF(Y200=0,"",ROUNDUP(Y200/H200,0)*0.00902),"")</f>
        <v>7.2160000000000002E-2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39.477777777777774</v>
      </c>
      <c r="BN200" s="64">
        <f t="shared" si="28"/>
        <v>44.88</v>
      </c>
      <c r="BO200" s="64">
        <f t="shared" si="29"/>
        <v>5.3310886644219971E-2</v>
      </c>
      <c r="BP200" s="64">
        <f t="shared" si="30"/>
        <v>6.0606060606060608E-2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29</v>
      </c>
      <c r="Y201" s="584">
        <f t="shared" si="26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31.094444444444441</v>
      </c>
      <c r="BN201" s="64">
        <f t="shared" si="28"/>
        <v>32.81</v>
      </c>
      <c r="BO201" s="64">
        <f t="shared" si="29"/>
        <v>6.8850902184235521E-2</v>
      </c>
      <c r="BP201" s="64">
        <f t="shared" si="30"/>
        <v>7.2649572649572655E-2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31</v>
      </c>
      <c r="Y202" s="584">
        <f t="shared" si="26"/>
        <v>32.4</v>
      </c>
      <c r="Z202" s="36">
        <f>IFERROR(IF(Y202=0,"",ROUNDUP(Y202/H202,0)*0.00502),"")</f>
        <v>9.0359999999999996E-2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32.722222222222221</v>
      </c>
      <c r="BN202" s="64">
        <f t="shared" si="28"/>
        <v>34.199999999999996</v>
      </c>
      <c r="BO202" s="64">
        <f t="shared" si="29"/>
        <v>7.3599240265906932E-2</v>
      </c>
      <c r="BP202" s="64">
        <f t="shared" si="30"/>
        <v>7.6923076923076927E-2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24</v>
      </c>
      <c r="Y204" s="584">
        <f t="shared" si="26"/>
        <v>25.2</v>
      </c>
      <c r="Z204" s="36">
        <f>IFERROR(IF(Y204=0,"",ROUNDUP(Y204/H204,0)*0.00502),"")</f>
        <v>7.0280000000000009E-2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25.333333333333329</v>
      </c>
      <c r="BN204" s="64">
        <f t="shared" si="28"/>
        <v>26.599999999999998</v>
      </c>
      <c r="BO204" s="64">
        <f t="shared" si="29"/>
        <v>5.6980056980056981E-2</v>
      </c>
      <c r="BP204" s="64">
        <f t="shared" si="30"/>
        <v>5.9829059829059839E-2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72.037037037037038</v>
      </c>
      <c r="Y205" s="585">
        <f>IFERROR(Y197/H197,"0")+IFERROR(Y198/H198,"0")+IFERROR(Y199/H199,"0")+IFERROR(Y200/H200,"0")+IFERROR(Y201/H201,"0")+IFERROR(Y202/H202,"0")+IFERROR(Y203/H203,"0")+IFERROR(Y204/H204,"0")</f>
        <v>76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0.48952000000000001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221</v>
      </c>
      <c r="Y206" s="585">
        <f>IFERROR(SUM(Y197:Y204),"0")</f>
        <v>234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29</v>
      </c>
      <c r="Y210" s="584">
        <f t="shared" si="31"/>
        <v>34.799999999999997</v>
      </c>
      <c r="Z210" s="36">
        <f>IFERROR(IF(Y210=0,"",ROUNDUP(Y210/H210,0)*0.01898),"")</f>
        <v>7.5920000000000001E-2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30.730000000000004</v>
      </c>
      <c r="BN210" s="64">
        <f t="shared" si="33"/>
        <v>36.875999999999998</v>
      </c>
      <c r="BO210" s="64">
        <f t="shared" si="34"/>
        <v>5.2083333333333336E-2</v>
      </c>
      <c r="BP210" s="64">
        <f t="shared" si="35"/>
        <v>6.25E-2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44</v>
      </c>
      <c r="Y211" s="584">
        <f t="shared" si="31"/>
        <v>45.6</v>
      </c>
      <c r="Z211" s="36">
        <f t="shared" ref="Z211:Z216" si="36">IFERROR(IF(Y211=0,"",ROUNDUP(Y211/H211,0)*0.00651),"")</f>
        <v>0.12369000000000001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48.949999999999996</v>
      </c>
      <c r="BN211" s="64">
        <f t="shared" si="33"/>
        <v>50.73</v>
      </c>
      <c r="BO211" s="64">
        <f t="shared" si="34"/>
        <v>0.10073260073260075</v>
      </c>
      <c r="BP211" s="64">
        <f t="shared" si="35"/>
        <v>0.1043956043956044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174</v>
      </c>
      <c r="Y213" s="584">
        <f t="shared" si="31"/>
        <v>175.2</v>
      </c>
      <c r="Z213" s="36">
        <f t="shared" si="36"/>
        <v>0.47522999999999999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192.27</v>
      </c>
      <c r="BN213" s="64">
        <f t="shared" si="33"/>
        <v>193.596</v>
      </c>
      <c r="BO213" s="64">
        <f t="shared" si="34"/>
        <v>0.39835164835164838</v>
      </c>
      <c r="BP213" s="64">
        <f t="shared" si="35"/>
        <v>0.40109890109890112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220</v>
      </c>
      <c r="Y214" s="584">
        <f t="shared" si="31"/>
        <v>220.79999999999998</v>
      </c>
      <c r="Z214" s="36">
        <f t="shared" si="36"/>
        <v>0.59892000000000001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243.10000000000002</v>
      </c>
      <c r="BN214" s="64">
        <f t="shared" si="33"/>
        <v>243.98400000000001</v>
      </c>
      <c r="BO214" s="64">
        <f t="shared" si="34"/>
        <v>0.50366300366300376</v>
      </c>
      <c r="BP214" s="64">
        <f t="shared" si="35"/>
        <v>0.50549450549450559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48</v>
      </c>
      <c r="Y215" s="584">
        <f t="shared" si="31"/>
        <v>48</v>
      </c>
      <c r="Z215" s="36">
        <f t="shared" si="36"/>
        <v>0.13020000000000001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53.040000000000006</v>
      </c>
      <c r="BN215" s="64">
        <f t="shared" si="33"/>
        <v>53.040000000000006</v>
      </c>
      <c r="BO215" s="64">
        <f t="shared" si="34"/>
        <v>0.1098901098901099</v>
      </c>
      <c r="BP215" s="64">
        <f t="shared" si="35"/>
        <v>0.1098901098901099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6</v>
      </c>
      <c r="Y216" s="584">
        <f t="shared" si="31"/>
        <v>7.1999999999999993</v>
      </c>
      <c r="Z216" s="36">
        <f t="shared" si="36"/>
        <v>1.9529999999999999E-2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6.6450000000000005</v>
      </c>
      <c r="BN216" s="64">
        <f t="shared" si="33"/>
        <v>7.9740000000000002</v>
      </c>
      <c r="BO216" s="64">
        <f t="shared" si="34"/>
        <v>1.3736263736263738E-2</v>
      </c>
      <c r="BP216" s="64">
        <f t="shared" si="35"/>
        <v>1.6483516483516484E-2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208.33333333333334</v>
      </c>
      <c r="Y217" s="585">
        <f>IFERROR(Y208/H208,"0")+IFERROR(Y209/H209,"0")+IFERROR(Y210/H210,"0")+IFERROR(Y211/H211,"0")+IFERROR(Y212/H212,"0")+IFERROR(Y213/H213,"0")+IFERROR(Y214/H214,"0")+IFERROR(Y215/H215,"0")+IFERROR(Y216/H216,"0")</f>
        <v>211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1.4234900000000001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521</v>
      </c>
      <c r="Y218" s="585">
        <f>IFERROR(SUM(Y208:Y216),"0")</f>
        <v>531.6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379</v>
      </c>
      <c r="B236" s="54" t="s">
        <v>380</v>
      </c>
      <c r="C236" s="31">
        <v>4301020377</v>
      </c>
      <c r="D236" s="590">
        <v>4680115885981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4301020340</v>
      </c>
      <c r="D237" s="590">
        <v>4680115885721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2</v>
      </c>
      <c r="Y242" s="584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2.175925925925926</v>
      </c>
      <c r="BN242" s="64">
        <f>IFERROR(Y242*I242/H242,"0")</f>
        <v>2.35</v>
      </c>
      <c r="BO242" s="64">
        <f>IFERROR(1/J242*(X242/H242),"0")</f>
        <v>4.2866941015089156E-3</v>
      </c>
      <c r="BP242" s="64">
        <f>IFERROR(1/J242*(Y242/H242),"0")</f>
        <v>4.6296296296296294E-3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0.92592592592592582</v>
      </c>
      <c r="Y243" s="585">
        <f>IFERROR(Y241/H241,"0")+IFERROR(Y242/H242,"0")</f>
        <v>1</v>
      </c>
      <c r="Z243" s="585">
        <f>IFERROR(IF(Z241="",0,Z241),"0")+IFERROR(IF(Z242="",0,Z242),"0")</f>
        <v>5.8999999999999999E-3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2</v>
      </c>
      <c r="Y244" s="585">
        <f>IFERROR(SUM(Y241:Y242),"0")</f>
        <v>2.16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4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5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27</v>
      </c>
      <c r="Y274" s="584">
        <f>IFERROR(IF(X274="",0,CEILING((X274/$H274),1)*$H274),"")</f>
        <v>28.799999999999997</v>
      </c>
      <c r="Z274" s="36">
        <f>IFERROR(IF(Y274=0,"",ROUNDUP(Y274/H274,0)*0.00651),"")</f>
        <v>7.8119999999999995E-2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29.835000000000001</v>
      </c>
      <c r="BN274" s="64">
        <f>IFERROR(Y274*I274/H274,"0")</f>
        <v>31.824000000000002</v>
      </c>
      <c r="BO274" s="64">
        <f>IFERROR(1/J274*(X274/H274),"0")</f>
        <v>6.1813186813186816E-2</v>
      </c>
      <c r="BP274" s="64">
        <f>IFERROR(1/J274*(Y274/H274),"0")</f>
        <v>6.5934065934065936E-2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46</v>
      </c>
      <c r="Y275" s="584">
        <f>IFERROR(IF(X275="",0,CEILING((X275/$H275),1)*$H275),"")</f>
        <v>48</v>
      </c>
      <c r="Z275" s="36">
        <f>IFERROR(IF(Y275=0,"",ROUNDUP(Y275/H275,0)*0.00651),"")</f>
        <v>0.13020000000000001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49.45</v>
      </c>
      <c r="BN275" s="64">
        <f>IFERROR(Y275*I275/H275,"0")</f>
        <v>51.6</v>
      </c>
      <c r="BO275" s="64">
        <f>IFERROR(1/J275*(X275/H275),"0")</f>
        <v>0.10531135531135533</v>
      </c>
      <c r="BP275" s="64">
        <f>IFERROR(1/J275*(Y275/H275),"0")</f>
        <v>0.1098901098901099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30.416666666666668</v>
      </c>
      <c r="Y276" s="585">
        <f>IFERROR(Y273/H273,"0")+IFERROR(Y274/H274,"0")+IFERROR(Y275/H275,"0")</f>
        <v>32</v>
      </c>
      <c r="Z276" s="585">
        <f>IFERROR(IF(Z273="",0,Z273),"0")+IFERROR(IF(Z274="",0,Z274),"0")+IFERROR(IF(Z275="",0,Z275),"0")</f>
        <v>0.20832000000000001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73</v>
      </c>
      <c r="Y277" s="585">
        <f>IFERROR(SUM(Y273:Y275),"0")</f>
        <v>76.8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4</v>
      </c>
      <c r="Y294" s="584">
        <f t="shared" ref="Y294:Y299" si="48">IFERROR(IF(X294="",0,CEILING((X294/$H294),1)*$H294),"")</f>
        <v>10.8</v>
      </c>
      <c r="Z294" s="36">
        <f>IFERROR(IF(Y294=0,"",ROUNDUP(Y294/H294,0)*0.01898),"")</f>
        <v>1.898E-2</v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4.1611111111111105</v>
      </c>
      <c r="BN294" s="64">
        <f t="shared" ref="BN294:BN299" si="50">IFERROR(Y294*I294/H294,"0")</f>
        <v>11.234999999999999</v>
      </c>
      <c r="BO294" s="64">
        <f t="shared" ref="BO294:BO299" si="51">IFERROR(1/J294*(X294/H294),"0")</f>
        <v>5.7870370370370367E-3</v>
      </c>
      <c r="BP294" s="64">
        <f t="shared" ref="BP294:BP299" si="52">IFERROR(1/J294*(Y294/H294),"0")</f>
        <v>1.5625E-2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10</v>
      </c>
      <c r="Y296" s="584">
        <f t="shared" si="48"/>
        <v>10.8</v>
      </c>
      <c r="Z296" s="36">
        <f>IFERROR(IF(Y296=0,"",ROUNDUP(Y296/H296,0)*0.01898),"")</f>
        <v>1.898E-2</v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10.402777777777777</v>
      </c>
      <c r="BN296" s="64">
        <f t="shared" si="50"/>
        <v>11.234999999999999</v>
      </c>
      <c r="BO296" s="64">
        <f t="shared" si="51"/>
        <v>1.4467592592592591E-2</v>
      </c>
      <c r="BP296" s="64">
        <f t="shared" si="52"/>
        <v>1.5625E-2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1.2962962962962963</v>
      </c>
      <c r="Y300" s="585">
        <f>IFERROR(Y294/H294,"0")+IFERROR(Y295/H295,"0")+IFERROR(Y296/H296,"0")+IFERROR(Y297/H297,"0")+IFERROR(Y298/H298,"0")+IFERROR(Y299/H299,"0")</f>
        <v>2</v>
      </c>
      <c r="Z300" s="585">
        <f>IFERROR(IF(Z294="",0,Z294),"0")+IFERROR(IF(Z295="",0,Z295),"0")+IFERROR(IF(Z296="",0,Z296),"0")+IFERROR(IF(Z297="",0,Z297),"0")+IFERROR(IF(Z298="",0,Z298),"0")+IFERROR(IF(Z299="",0,Z299),"0")</f>
        <v>3.7960000000000001E-2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14</v>
      </c>
      <c r="Y301" s="585">
        <f>IFERROR(SUM(Y294:Y299),"0")</f>
        <v>21.6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13</v>
      </c>
      <c r="Y309" s="584">
        <f t="shared" si="53"/>
        <v>14.4</v>
      </c>
      <c r="Z309" s="36">
        <f>IFERROR(IF(Y309=0,"",ROUNDUP(Y309/H309,0)*0.00651),"")</f>
        <v>5.2080000000000001E-2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14.646666666666667</v>
      </c>
      <c r="BN309" s="64">
        <f t="shared" si="55"/>
        <v>16.224</v>
      </c>
      <c r="BO309" s="64">
        <f t="shared" si="56"/>
        <v>3.9682539682539687E-2</v>
      </c>
      <c r="BP309" s="64">
        <f t="shared" si="57"/>
        <v>4.3956043956043959E-2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7.2222222222222223</v>
      </c>
      <c r="Y310" s="585">
        <f>IFERROR(Y303/H303,"0")+IFERROR(Y304/H304,"0")+IFERROR(Y305/H305,"0")+IFERROR(Y306/H306,"0")+IFERROR(Y307/H307,"0")+IFERROR(Y308/H308,"0")+IFERROR(Y309/H309,"0")</f>
        <v>8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5.2080000000000001E-2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13</v>
      </c>
      <c r="Y311" s="585">
        <f>IFERROR(SUM(Y303:Y309),"0")</f>
        <v>14.4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30</v>
      </c>
      <c r="Y322" s="584">
        <f>IFERROR(IF(X322="",0,CEILING((X322/$H322),1)*$H322),"")</f>
        <v>31.2</v>
      </c>
      <c r="Z322" s="36">
        <f>IFERROR(IF(Y322=0,"",ROUNDUP(Y322/H322,0)*0.01898),"")</f>
        <v>7.5920000000000001E-2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31.996153846153849</v>
      </c>
      <c r="BN322" s="64">
        <f>IFERROR(Y322*I322/H322,"0")</f>
        <v>33.276000000000003</v>
      </c>
      <c r="BO322" s="64">
        <f>IFERROR(1/J322*(X322/H322),"0")</f>
        <v>6.0096153846153848E-2</v>
      </c>
      <c r="BP322" s="64">
        <f>IFERROR(1/J322*(Y322/H322),"0")</f>
        <v>6.25E-2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18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19.112142857142857</v>
      </c>
      <c r="BN323" s="64">
        <f>IFERROR(Y323*I323/H323,"0")</f>
        <v>26.757000000000001</v>
      </c>
      <c r="BO323" s="64">
        <f>IFERROR(1/J323*(X323/H323),"0")</f>
        <v>3.3482142857142856E-2</v>
      </c>
      <c r="BP323" s="64">
        <f>IFERROR(1/J323*(Y323/H323),"0")</f>
        <v>4.6875E-2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5.9890109890109891</v>
      </c>
      <c r="Y324" s="585">
        <f>IFERROR(Y321/H321,"0")+IFERROR(Y322/H322,"0")+IFERROR(Y323/H323,"0")</f>
        <v>7</v>
      </c>
      <c r="Z324" s="585">
        <f>IFERROR(IF(Z321="",0,Z321),"0")+IFERROR(IF(Z322="",0,Z322),"0")+IFERROR(IF(Z323="",0,Z323),"0")</f>
        <v>0.13286000000000001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48</v>
      </c>
      <c r="Y325" s="585">
        <f>IFERROR(SUM(Y321:Y323),"0")</f>
        <v>56.400000000000006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90">
        <v>4680115886476</v>
      </c>
      <c r="E327" s="591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4301030235</v>
      </c>
      <c r="D328" s="590">
        <v>4607091388381</v>
      </c>
      <c r="E328" s="591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6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1</v>
      </c>
      <c r="Y331" s="584">
        <f>IFERROR(IF(X331="",0,CEILING((X331/$H331),1)*$H331),"")</f>
        <v>2.5499999999999998</v>
      </c>
      <c r="Z331" s="36">
        <f>IFERROR(IF(Y331=0,"",ROUNDUP(Y331/H331,0)*0.00651),"")</f>
        <v>6.5100000000000002E-3</v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1.1294117647058823</v>
      </c>
      <c r="BN331" s="64">
        <f>IFERROR(Y331*I331/H331,"0")</f>
        <v>2.88</v>
      </c>
      <c r="BO331" s="64">
        <f>IFERROR(1/J331*(X331/H331),"0")</f>
        <v>2.1547080370609788E-3</v>
      </c>
      <c r="BP331" s="64">
        <f>IFERROR(1/J331*(Y331/H331),"0")</f>
        <v>5.4945054945054949E-3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0.39215686274509809</v>
      </c>
      <c r="Y332" s="585">
        <f>IFERROR(Y327/H327,"0")+IFERROR(Y328/H328,"0")+IFERROR(Y329/H329,"0")+IFERROR(Y330/H330,"0")+IFERROR(Y331/H331,"0")</f>
        <v>1</v>
      </c>
      <c r="Z332" s="585">
        <f>IFERROR(IF(Z327="",0,Z327),"0")+IFERROR(IF(Z328="",0,Z328),"0")+IFERROR(IF(Z329="",0,Z329),"0")+IFERROR(IF(Z330="",0,Z330),"0")+IFERROR(IF(Z331="",0,Z331),"0")</f>
        <v>6.5100000000000002E-3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1</v>
      </c>
      <c r="Y333" s="585">
        <f>IFERROR(SUM(Y327:Y331),"0")</f>
        <v>2.5499999999999998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459</v>
      </c>
      <c r="Y350" s="584">
        <f t="shared" ref="Y350:Y356" si="58">IFERROR(IF(X350="",0,CEILING((X350/$H350),1)*$H350),"")</f>
        <v>465</v>
      </c>
      <c r="Z350" s="36">
        <f>IFERROR(IF(Y350=0,"",ROUNDUP(Y350/H350,0)*0.02175),"")</f>
        <v>0.6742499999999999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473.68800000000005</v>
      </c>
      <c r="BN350" s="64">
        <f t="shared" ref="BN350:BN356" si="60">IFERROR(Y350*I350/H350,"0")</f>
        <v>479.88</v>
      </c>
      <c r="BO350" s="64">
        <f t="shared" ref="BO350:BO356" si="61">IFERROR(1/J350*(X350/H350),"0")</f>
        <v>0.63749999999999996</v>
      </c>
      <c r="BP350" s="64">
        <f t="shared" ref="BP350:BP356" si="62">IFERROR(1/J350*(Y350/H350),"0")</f>
        <v>0.64583333333333326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121</v>
      </c>
      <c r="Y351" s="584">
        <f t="shared" si="58"/>
        <v>135</v>
      </c>
      <c r="Z351" s="36">
        <f>IFERROR(IF(Y351=0,"",ROUNDUP(Y351/H351,0)*0.02175),"")</f>
        <v>0.19574999999999998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124.87200000000001</v>
      </c>
      <c r="BN351" s="64">
        <f t="shared" si="60"/>
        <v>139.32000000000002</v>
      </c>
      <c r="BO351" s="64">
        <f t="shared" si="61"/>
        <v>0.16805555555555554</v>
      </c>
      <c r="BP351" s="64">
        <f t="shared" si="62"/>
        <v>0.1875</v>
      </c>
    </row>
    <row r="352" spans="1:68" ht="37.5" customHeight="1" x14ac:dyDescent="0.25">
      <c r="A352" s="54" t="s">
        <v>558</v>
      </c>
      <c r="B352" s="54" t="s">
        <v>559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47</v>
      </c>
      <c r="Y352" s="584">
        <f t="shared" si="58"/>
        <v>60</v>
      </c>
      <c r="Z352" s="36">
        <f>IFERROR(IF(Y352=0,"",ROUNDUP(Y352/H352,0)*0.02175),"")</f>
        <v>8.6999999999999994E-2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48.504000000000005</v>
      </c>
      <c r="BN352" s="64">
        <f t="shared" si="60"/>
        <v>61.92</v>
      </c>
      <c r="BO352" s="64">
        <f t="shared" si="61"/>
        <v>6.5277777777777768E-2</v>
      </c>
      <c r="BP352" s="64">
        <f t="shared" si="62"/>
        <v>8.3333333333333329E-2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235</v>
      </c>
      <c r="Y353" s="584">
        <f t="shared" si="58"/>
        <v>240</v>
      </c>
      <c r="Z353" s="36">
        <f>IFERROR(IF(Y353=0,"",ROUNDUP(Y353/H353,0)*0.02175),"")</f>
        <v>0.34799999999999998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242.52</v>
      </c>
      <c r="BN353" s="64">
        <f t="shared" si="60"/>
        <v>247.68</v>
      </c>
      <c r="BO353" s="64">
        <f t="shared" si="61"/>
        <v>0.32638888888888884</v>
      </c>
      <c r="BP353" s="64">
        <f t="shared" si="62"/>
        <v>0.33333333333333331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57.466666666666669</v>
      </c>
      <c r="Y357" s="585">
        <f>IFERROR(Y350/H350,"0")+IFERROR(Y351/H351,"0")+IFERROR(Y352/H352,"0")+IFERROR(Y353/H353,"0")+IFERROR(Y354/H354,"0")+IFERROR(Y355/H355,"0")+IFERROR(Y356/H356,"0")</f>
        <v>60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1.3049999999999997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862</v>
      </c>
      <c r="Y358" s="585">
        <f>IFERROR(SUM(Y350:Y356),"0")</f>
        <v>900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637</v>
      </c>
      <c r="Y360" s="584">
        <f>IFERROR(IF(X360="",0,CEILING((X360/$H360),1)*$H360),"")</f>
        <v>645</v>
      </c>
      <c r="Z360" s="36">
        <f>IFERROR(IF(Y360=0,"",ROUNDUP(Y360/H360,0)*0.02175),"")</f>
        <v>0.93524999999999991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657.38400000000001</v>
      </c>
      <c r="BN360" s="64">
        <f>IFERROR(Y360*I360/H360,"0")</f>
        <v>665.64</v>
      </c>
      <c r="BO360" s="64">
        <f>IFERROR(1/J360*(X360/H360),"0")</f>
        <v>0.88472222222222219</v>
      </c>
      <c r="BP360" s="64">
        <f>IFERROR(1/J360*(Y360/H360),"0")</f>
        <v>0.89583333333333326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42.466666666666669</v>
      </c>
      <c r="Y362" s="585">
        <f>IFERROR(Y360/H360,"0")+IFERROR(Y361/H361,"0")</f>
        <v>43</v>
      </c>
      <c r="Z362" s="585">
        <f>IFERROR(IF(Z360="",0,Z360),"0")+IFERROR(IF(Z361="",0,Z361),"0")</f>
        <v>0.93524999999999991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637</v>
      </c>
      <c r="Y363" s="585">
        <f>IFERROR(SUM(Y360:Y361),"0")</f>
        <v>645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43</v>
      </c>
      <c r="Y370" s="584">
        <f>IFERROR(IF(X370="",0,CEILING((X370/$H370),1)*$H370),"")</f>
        <v>45</v>
      </c>
      <c r="Z370" s="36">
        <f>IFERROR(IF(Y370=0,"",ROUNDUP(Y370/H370,0)*0.01898),"")</f>
        <v>9.4899999999999998E-2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45.479666666666667</v>
      </c>
      <c r="BN370" s="64">
        <f>IFERROR(Y370*I370/H370,"0")</f>
        <v>47.594999999999999</v>
      </c>
      <c r="BO370" s="64">
        <f>IFERROR(1/J370*(X370/H370),"0")</f>
        <v>7.4652777777777776E-2</v>
      </c>
      <c r="BP370" s="64">
        <f>IFERROR(1/J370*(Y370/H370),"0")</f>
        <v>7.8125E-2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4.7777777777777777</v>
      </c>
      <c r="Y371" s="585">
        <f>IFERROR(Y370/H370,"0")</f>
        <v>5</v>
      </c>
      <c r="Z371" s="585">
        <f>IFERROR(IF(Z370="",0,Z370),"0")</f>
        <v>9.4899999999999998E-2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43</v>
      </c>
      <c r="Y372" s="585">
        <f>IFERROR(SUM(Y370:Y370),"0")</f>
        <v>45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128</v>
      </c>
      <c r="Y386" s="584">
        <f>IFERROR(IF(X386="",0,CEILING((X386/$H386),1)*$H386),"")</f>
        <v>135</v>
      </c>
      <c r="Z386" s="36">
        <f>IFERROR(IF(Y386=0,"",ROUNDUP(Y386/H386,0)*0.01898),"")</f>
        <v>0.28470000000000001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135.38133333333334</v>
      </c>
      <c r="BN386" s="64">
        <f>IFERROR(Y386*I386/H386,"0")</f>
        <v>142.785</v>
      </c>
      <c r="BO386" s="64">
        <f>IFERROR(1/J386*(X386/H386),"0")</f>
        <v>0.22222222222222221</v>
      </c>
      <c r="BP386" s="64">
        <f>IFERROR(1/J386*(Y386/H386),"0")</f>
        <v>0.234375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14.222222222222221</v>
      </c>
      <c r="Y388" s="585">
        <f>IFERROR(Y386/H386,"0")+IFERROR(Y387/H387,"0")</f>
        <v>15</v>
      </c>
      <c r="Z388" s="585">
        <f>IFERROR(IF(Z386="",0,Z386),"0")+IFERROR(IF(Z387="",0,Z387),"0")</f>
        <v>0.28470000000000001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128</v>
      </c>
      <c r="Y389" s="585">
        <f>IFERROR(SUM(Y386:Y387),"0")</f>
        <v>135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25</v>
      </c>
      <c r="Y397" s="584">
        <f t="shared" ref="Y397:Y406" si="63">IFERROR(IF(X397="",0,CEILING((X397/$H397),1)*$H397),"")</f>
        <v>27</v>
      </c>
      <c r="Z397" s="36">
        <f>IFERROR(IF(Y397=0,"",ROUNDUP(Y397/H397,0)*0.00902),"")</f>
        <v>4.5100000000000001E-2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25.972222222222221</v>
      </c>
      <c r="BN397" s="64">
        <f t="shared" ref="BN397:BN406" si="65">IFERROR(Y397*I397/H397,"0")</f>
        <v>28.049999999999997</v>
      </c>
      <c r="BO397" s="64">
        <f t="shared" ref="BO397:BO406" si="66">IFERROR(1/J397*(X397/H397),"0")</f>
        <v>3.5072951739618406E-2</v>
      </c>
      <c r="BP397" s="64">
        <f t="shared" ref="BP397:BP406" si="67">IFERROR(1/J397*(Y397/H397),"0")</f>
        <v>3.787878787878788E-2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2</v>
      </c>
      <c r="Y403" s="584">
        <f t="shared" si="63"/>
        <v>2.1</v>
      </c>
      <c r="Z403" s="36">
        <f t="shared" si="68"/>
        <v>5.0200000000000002E-3</v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2.1238095238095238</v>
      </c>
      <c r="BN403" s="64">
        <f t="shared" si="65"/>
        <v>2.23</v>
      </c>
      <c r="BO403" s="64">
        <f t="shared" si="66"/>
        <v>4.0700040700040706E-3</v>
      </c>
      <c r="BP403" s="64">
        <f t="shared" si="67"/>
        <v>4.2735042735042739E-3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5.5820105820105823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5.0119999999999998E-2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27</v>
      </c>
      <c r="Y408" s="585">
        <f>IFERROR(SUM(Y397:Y406),"0")</f>
        <v>29.1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3</v>
      </c>
      <c r="Y429" s="584">
        <f>IFERROR(IF(X429="",0,CEILING((X429/$H429),1)*$H429),"")</f>
        <v>3.5999999999999996</v>
      </c>
      <c r="Z429" s="36">
        <f>IFERROR(IF(Y429=0,"",ROUNDUP(Y429/H429,0)*0.00651),"")</f>
        <v>1.9529999999999999E-2</v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5.2500000000000009</v>
      </c>
      <c r="BN429" s="64">
        <f>IFERROR(Y429*I429/H429,"0")</f>
        <v>6.3</v>
      </c>
      <c r="BO429" s="64">
        <f>IFERROR(1/J429*(X429/H429),"0")</f>
        <v>1.3736263736263738E-2</v>
      </c>
      <c r="BP429" s="64">
        <f>IFERROR(1/J429*(Y429/H429),"0")</f>
        <v>1.6483516483516484E-2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2.5</v>
      </c>
      <c r="Y430" s="585">
        <f>IFERROR(Y429/H429,"0")</f>
        <v>3</v>
      </c>
      <c r="Z430" s="585">
        <f>IFERROR(IF(Z429="",0,Z429),"0")</f>
        <v>1.9529999999999999E-2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3</v>
      </c>
      <c r="Y431" s="585">
        <f>IFERROR(SUM(Y429:Y429),"0")</f>
        <v>3.5999999999999996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17</v>
      </c>
      <c r="Y441" s="584">
        <f t="shared" si="69"/>
        <v>21.12</v>
      </c>
      <c r="Z441" s="36">
        <f t="shared" si="70"/>
        <v>4.7840000000000001E-2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18.159090909090907</v>
      </c>
      <c r="BN441" s="64">
        <f t="shared" si="72"/>
        <v>22.56</v>
      </c>
      <c r="BO441" s="64">
        <f t="shared" si="73"/>
        <v>3.0958624708624712E-2</v>
      </c>
      <c r="BP441" s="64">
        <f t="shared" si="74"/>
        <v>3.8461538461538464E-2</v>
      </c>
    </row>
    <row r="442" spans="1:68" ht="27" customHeight="1" x14ac:dyDescent="0.25">
      <c r="A442" s="54" t="s">
        <v>673</v>
      </c>
      <c r="B442" s="54" t="s">
        <v>674</v>
      </c>
      <c r="C442" s="31">
        <v>4301012145</v>
      </c>
      <c r="D442" s="590">
        <v>4607091383522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30" t="s">
        <v>675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90">
        <v>4680115885226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13</v>
      </c>
      <c r="Y443" s="584">
        <f t="shared" si="69"/>
        <v>15.84</v>
      </c>
      <c r="Z443" s="36">
        <f t="shared" si="70"/>
        <v>3.5880000000000002E-2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13.886363636363635</v>
      </c>
      <c r="BN443" s="64">
        <f t="shared" si="72"/>
        <v>16.919999999999998</v>
      </c>
      <c r="BO443" s="64">
        <f t="shared" si="73"/>
        <v>2.3674242424242424E-2</v>
      </c>
      <c r="BP443" s="64">
        <f t="shared" si="74"/>
        <v>2.8846153846153848E-2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58</v>
      </c>
      <c r="Y445" s="584">
        <f t="shared" si="69"/>
        <v>58.080000000000005</v>
      </c>
      <c r="Z445" s="36">
        <f t="shared" si="70"/>
        <v>0.13156000000000001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61.954545454545453</v>
      </c>
      <c r="BN445" s="64">
        <f t="shared" si="72"/>
        <v>62.040000000000006</v>
      </c>
      <c r="BO445" s="64">
        <f t="shared" si="73"/>
        <v>0.10562354312354312</v>
      </c>
      <c r="BP445" s="64">
        <f t="shared" si="74"/>
        <v>0.10576923076923078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4301012035</v>
      </c>
      <c r="D448" s="590">
        <v>4680115880603</v>
      </c>
      <c r="E448" s="591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4301011778</v>
      </c>
      <c r="D449" s="590">
        <v>4680115880603</v>
      </c>
      <c r="E449" s="591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4301012034</v>
      </c>
      <c r="D453" s="590">
        <v>4607091389982</v>
      </c>
      <c r="E453" s="591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4301011784</v>
      </c>
      <c r="D454" s="590">
        <v>4607091389982</v>
      </c>
      <c r="E454" s="591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16.666666666666664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0.21528000000000003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88</v>
      </c>
      <c r="Y456" s="585">
        <f>IFERROR(SUM(Y440:Y454),"0")</f>
        <v>95.04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17</v>
      </c>
      <c r="Y464" s="584">
        <f t="shared" ref="Y464:Y470" si="75">IFERROR(IF(X464="",0,CEILING((X464/$H464),1)*$H464),"")</f>
        <v>21.12</v>
      </c>
      <c r="Z464" s="36">
        <f>IFERROR(IF(Y464=0,"",ROUNDUP(Y464/H464,0)*0.01196),"")</f>
        <v>4.7840000000000001E-2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18.159090909090907</v>
      </c>
      <c r="BN464" s="64">
        <f t="shared" ref="BN464:BN470" si="77">IFERROR(Y464*I464/H464,"0")</f>
        <v>22.56</v>
      </c>
      <c r="BO464" s="64">
        <f t="shared" ref="BO464:BO470" si="78">IFERROR(1/J464*(X464/H464),"0")</f>
        <v>3.0958624708624712E-2</v>
      </c>
      <c r="BP464" s="64">
        <f t="shared" ref="BP464:BP470" si="79">IFERROR(1/J464*(Y464/H464),"0")</f>
        <v>3.8461538461538464E-2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28</v>
      </c>
      <c r="Y465" s="584">
        <f t="shared" si="75"/>
        <v>31.68</v>
      </c>
      <c r="Z465" s="36">
        <f>IFERROR(IF(Y465=0,"",ROUNDUP(Y465/H465,0)*0.01196),"")</f>
        <v>7.1760000000000004E-2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29.909090909090907</v>
      </c>
      <c r="BN465" s="64">
        <f t="shared" si="77"/>
        <v>33.839999999999996</v>
      </c>
      <c r="BO465" s="64">
        <f t="shared" si="78"/>
        <v>5.0990675990675992E-2</v>
      </c>
      <c r="BP465" s="64">
        <f t="shared" si="79"/>
        <v>5.7692307692307696E-2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62</v>
      </c>
      <c r="Y466" s="584">
        <f t="shared" si="75"/>
        <v>63.36</v>
      </c>
      <c r="Z466" s="36">
        <f>IFERROR(IF(Y466=0,"",ROUNDUP(Y466/H466,0)*0.01196),"")</f>
        <v>0.14352000000000001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66.22727272727272</v>
      </c>
      <c r="BN466" s="64">
        <f t="shared" si="77"/>
        <v>67.679999999999993</v>
      </c>
      <c r="BO466" s="64">
        <f t="shared" si="78"/>
        <v>0.11290792540792541</v>
      </c>
      <c r="BP466" s="64">
        <f t="shared" si="79"/>
        <v>0.11538461538461539</v>
      </c>
    </row>
    <row r="467" spans="1:68" ht="27" customHeight="1" x14ac:dyDescent="0.25">
      <c r="A467" s="54" t="s">
        <v>720</v>
      </c>
      <c r="B467" s="54" t="s">
        <v>721</v>
      </c>
      <c r="C467" s="31">
        <v>4301031419</v>
      </c>
      <c r="D467" s="590">
        <v>4680115882072</v>
      </c>
      <c r="E467" s="591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4301031351</v>
      </c>
      <c r="D468" s="590">
        <v>4680115882072</v>
      </c>
      <c r="E468" s="591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20.265151515151516</v>
      </c>
      <c r="Y471" s="585">
        <f>IFERROR(Y464/H464,"0")+IFERROR(Y465/H465,"0")+IFERROR(Y466/H466,"0")+IFERROR(Y467/H467,"0")+IFERROR(Y468/H468,"0")+IFERROR(Y469/H469,"0")+IFERROR(Y470/H470,"0")</f>
        <v>22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0.26312000000000002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107</v>
      </c>
      <c r="Y472" s="585">
        <f>IFERROR(SUM(Y464:Y470),"0")</f>
        <v>116.16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7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8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752</v>
      </c>
      <c r="B489" s="54" t="s">
        <v>753</v>
      </c>
      <c r="C489" s="31">
        <v>4301020400</v>
      </c>
      <c r="D489" s="590">
        <v>4640242180519</v>
      </c>
      <c r="E489" s="591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4301020269</v>
      </c>
      <c r="D490" s="590">
        <v>4640242180519</v>
      </c>
      <c r="E490" s="591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6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1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7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4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8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7</v>
      </c>
      <c r="Y501" s="584">
        <f>IFERROR(IF(X501="",0,CEILING((X501/$H501),1)*$H501),"")</f>
        <v>9</v>
      </c>
      <c r="Z501" s="36">
        <f>IFERROR(IF(Y501=0,"",ROUNDUP(Y501/H501,0)*0.01898),"")</f>
        <v>1.898E-2</v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7.4036666666666662</v>
      </c>
      <c r="BN501" s="64">
        <f>IFERROR(Y501*I501/H501,"0")</f>
        <v>9.5190000000000001</v>
      </c>
      <c r="BO501" s="64">
        <f>IFERROR(1/J501*(X501/H501),"0")</f>
        <v>1.2152777777777778E-2</v>
      </c>
      <c r="BP501" s="64">
        <f>IFERROR(1/J501*(Y501/H501),"0")</f>
        <v>1.5625E-2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0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0.77777777777777779</v>
      </c>
      <c r="Y504" s="585">
        <f>IFERROR(Y501/H501,"0")+IFERROR(Y502/H502,"0")+IFERROR(Y503/H503,"0")</f>
        <v>1</v>
      </c>
      <c r="Z504" s="585">
        <f>IFERROR(IF(Z501="",0,Z501),"0")+IFERROR(IF(Z502="",0,Z502),"0")+IFERROR(IF(Z503="",0,Z503),"0")</f>
        <v>1.898E-2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7</v>
      </c>
      <c r="Y505" s="585">
        <f>IFERROR(SUM(Y501:Y503),"0")</f>
        <v>9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782</v>
      </c>
      <c r="B507" s="54" t="s">
        <v>783</v>
      </c>
      <c r="C507" s="31">
        <v>4301060496</v>
      </c>
      <c r="D507" s="590">
        <v>4640242180120</v>
      </c>
      <c r="E507" s="591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6" t="s">
        <v>784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786</v>
      </c>
      <c r="C508" s="31">
        <v>4301060485</v>
      </c>
      <c r="D508" s="590">
        <v>4640242180120</v>
      </c>
      <c r="E508" s="591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8" t="s">
        <v>787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788</v>
      </c>
      <c r="B509" s="54" t="s">
        <v>789</v>
      </c>
      <c r="C509" s="31">
        <v>4301060498</v>
      </c>
      <c r="D509" s="590">
        <v>4640242180137</v>
      </c>
      <c r="E509" s="591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93" t="s">
        <v>790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788</v>
      </c>
      <c r="B510" s="54" t="s">
        <v>792</v>
      </c>
      <c r="C510" s="31">
        <v>4301060486</v>
      </c>
      <c r="D510" s="590">
        <v>4640242180137</v>
      </c>
      <c r="E510" s="591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5" t="s">
        <v>793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794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795</v>
      </c>
      <c r="B515" s="54" t="s">
        <v>796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797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799</v>
      </c>
      <c r="Q518" s="716"/>
      <c r="R518" s="716"/>
      <c r="S518" s="716"/>
      <c r="T518" s="716"/>
      <c r="U518" s="716"/>
      <c r="V518" s="717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3274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3427.9699999999993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800</v>
      </c>
      <c r="Q519" s="716"/>
      <c r="R519" s="716"/>
      <c r="S519" s="716"/>
      <c r="T519" s="716"/>
      <c r="U519" s="716"/>
      <c r="V519" s="717"/>
      <c r="W519" s="37" t="s">
        <v>69</v>
      </c>
      <c r="X519" s="585">
        <f>IFERROR(SUM(BM22:BM515),"0")</f>
        <v>3458.3998003390943</v>
      </c>
      <c r="Y519" s="585">
        <f>IFERROR(SUM(BN22:BN515),"0")</f>
        <v>3620.8539999999994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801</v>
      </c>
      <c r="Q520" s="716"/>
      <c r="R520" s="716"/>
      <c r="S520" s="716"/>
      <c r="T520" s="716"/>
      <c r="U520" s="716"/>
      <c r="V520" s="717"/>
      <c r="W520" s="37" t="s">
        <v>802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803</v>
      </c>
      <c r="Q521" s="716"/>
      <c r="R521" s="716"/>
      <c r="S521" s="716"/>
      <c r="T521" s="716"/>
      <c r="U521" s="716"/>
      <c r="V521" s="717"/>
      <c r="W521" s="37" t="s">
        <v>69</v>
      </c>
      <c r="X521" s="585">
        <f>GrossWeightTotal+PalletQtyTotal*25</f>
        <v>3608.3998003390943</v>
      </c>
      <c r="Y521" s="585">
        <f>GrossWeightTotalR+PalletQtyTotalR*25</f>
        <v>3770.8539999999994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804</v>
      </c>
      <c r="Q522" s="716"/>
      <c r="R522" s="716"/>
      <c r="S522" s="716"/>
      <c r="T522" s="716"/>
      <c r="U522" s="716"/>
      <c r="V522" s="717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626.01062913121734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653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805</v>
      </c>
      <c r="Q523" s="716"/>
      <c r="R523" s="716"/>
      <c r="S523" s="716"/>
      <c r="T523" s="716"/>
      <c r="U523" s="716"/>
      <c r="V523" s="717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6.6943699999999993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93" t="s">
        <v>100</v>
      </c>
      <c r="D525" s="737"/>
      <c r="E525" s="737"/>
      <c r="F525" s="737"/>
      <c r="G525" s="737"/>
      <c r="H525" s="640"/>
      <c r="I525" s="593" t="s">
        <v>258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550</v>
      </c>
      <c r="U525" s="640"/>
      <c r="V525" s="593" t="s">
        <v>607</v>
      </c>
      <c r="W525" s="737"/>
      <c r="X525" s="737"/>
      <c r="Y525" s="640"/>
      <c r="Z525" s="580" t="s">
        <v>666</v>
      </c>
      <c r="AA525" s="593" t="s">
        <v>736</v>
      </c>
      <c r="AB525" s="640"/>
      <c r="AC525" s="52"/>
      <c r="AF525" s="581"/>
    </row>
    <row r="526" spans="1:68" ht="14.25" customHeight="1" thickTop="1" x14ac:dyDescent="0.2">
      <c r="A526" s="852" t="s">
        <v>808</v>
      </c>
      <c r="B526" s="593" t="s">
        <v>62</v>
      </c>
      <c r="C526" s="593" t="s">
        <v>101</v>
      </c>
      <c r="D526" s="593" t="s">
        <v>116</v>
      </c>
      <c r="E526" s="593" t="s">
        <v>176</v>
      </c>
      <c r="F526" s="593" t="s">
        <v>199</v>
      </c>
      <c r="G526" s="593" t="s">
        <v>234</v>
      </c>
      <c r="H526" s="593" t="s">
        <v>100</v>
      </c>
      <c r="I526" s="593" t="s">
        <v>259</v>
      </c>
      <c r="J526" s="593" t="s">
        <v>299</v>
      </c>
      <c r="K526" s="593" t="s">
        <v>360</v>
      </c>
      <c r="L526" s="593" t="s">
        <v>403</v>
      </c>
      <c r="M526" s="593" t="s">
        <v>419</v>
      </c>
      <c r="N526" s="581"/>
      <c r="O526" s="593" t="s">
        <v>432</v>
      </c>
      <c r="P526" s="593" t="s">
        <v>442</v>
      </c>
      <c r="Q526" s="593" t="s">
        <v>449</v>
      </c>
      <c r="R526" s="593" t="s">
        <v>454</v>
      </c>
      <c r="S526" s="593" t="s">
        <v>540</v>
      </c>
      <c r="T526" s="593" t="s">
        <v>551</v>
      </c>
      <c r="U526" s="593" t="s">
        <v>585</v>
      </c>
      <c r="V526" s="593" t="s">
        <v>608</v>
      </c>
      <c r="W526" s="593" t="s">
        <v>640</v>
      </c>
      <c r="X526" s="593" t="s">
        <v>658</v>
      </c>
      <c r="Y526" s="593" t="s">
        <v>662</v>
      </c>
      <c r="Z526" s="593" t="s">
        <v>666</v>
      </c>
      <c r="AA526" s="593" t="s">
        <v>736</v>
      </c>
      <c r="AB526" s="593" t="s">
        <v>794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61.400000000000006</v>
      </c>
      <c r="E528" s="46">
        <f>IFERROR(Y89*1,"0")+IFERROR(Y90*1,"0")+IFERROR(Y91*1,"0")+IFERROR(Y95*1,"0")+IFERROR(Y96*1,"0")+IFERROR(Y97*1,"0")+IFERROR(Y98*1,"0")+IFERROR(Y99*1,"0")+IFERROR(Y100*1,"0")</f>
        <v>140.4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231.89999999999998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76.86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765.6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76.8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94.95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1590</v>
      </c>
      <c r="U528" s="46">
        <f>IFERROR(Y375*1,"0")+IFERROR(Y376*1,"0")+IFERROR(Y377*1,"0")+IFERROR(Y378*1,"0")+IFERROR(Y382*1,"0")+IFERROR(Y386*1,"0")+IFERROR(Y387*1,"0")+IFERROR(Y391*1,"0")</f>
        <v>135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29.1</v>
      </c>
      <c r="W528" s="46">
        <f>IFERROR(Y416*1,"0")+IFERROR(Y417*1,"0")+IFERROR(Y421*1,"0")+IFERROR(Y422*1,"0")+IFERROR(Y423*1,"0")+IFERROR(Y424*1,"0")</f>
        <v>0</v>
      </c>
      <c r="X528" s="46">
        <f>IFERROR(Y429*1,"0")</f>
        <v>3.5999999999999996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211.2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2025-06-27T08:00:14Z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