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518A46A-61DF-48AF-B525-FD5CBB54A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Y253" i="1" s="1"/>
  <c r="P246" i="1"/>
  <c r="X244" i="1"/>
  <c r="X243" i="1"/>
  <c r="BO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Y110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6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Y65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Y85" i="1"/>
  <c r="Z89" i="1"/>
  <c r="BN89" i="1"/>
  <c r="BP89" i="1"/>
  <c r="Z91" i="1"/>
  <c r="BN91" i="1"/>
  <c r="Y92" i="1"/>
  <c r="Z96" i="1"/>
  <c r="BN96" i="1"/>
  <c r="Z98" i="1"/>
  <c r="BN98" i="1"/>
  <c r="Z100" i="1"/>
  <c r="BN100" i="1"/>
  <c r="Y101" i="1"/>
  <c r="Z105" i="1"/>
  <c r="BN105" i="1"/>
  <c r="BP105" i="1"/>
  <c r="BP106" i="1"/>
  <c r="BN106" i="1"/>
  <c r="BP108" i="1"/>
  <c r="BN108" i="1"/>
  <c r="Z108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H9" i="1"/>
  <c r="Y45" i="1"/>
  <c r="Y58" i="1"/>
  <c r="Y522" i="1" s="1"/>
  <c r="Z90" i="1"/>
  <c r="BN90" i="1"/>
  <c r="Y519" i="1" s="1"/>
  <c r="Y93" i="1"/>
  <c r="Z95" i="1"/>
  <c r="Z101" i="1" s="1"/>
  <c r="BN95" i="1"/>
  <c r="BP95" i="1"/>
  <c r="Y520" i="1" s="1"/>
  <c r="Z97" i="1"/>
  <c r="BN97" i="1"/>
  <c r="Z99" i="1"/>
  <c r="BN99" i="1"/>
  <c r="F528" i="1"/>
  <c r="Y109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6" i="1"/>
  <c r="Y155" i="1"/>
  <c r="BP152" i="1"/>
  <c r="BN152" i="1"/>
  <c r="Z152" i="1"/>
  <c r="Z155" i="1" s="1"/>
  <c r="G528" i="1"/>
  <c r="Y13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Z209" i="1"/>
  <c r="Z217" i="1" s="1"/>
  <c r="BN209" i="1"/>
  <c r="BP209" i="1"/>
  <c r="Z211" i="1"/>
  <c r="BN211" i="1"/>
  <c r="Z213" i="1"/>
  <c r="BN213" i="1"/>
  <c r="Z215" i="1"/>
  <c r="BN215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BP242" i="1"/>
  <c r="BN242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Z388" i="1"/>
  <c r="Y162" i="1"/>
  <c r="Y189" i="1"/>
  <c r="Y234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BP306" i="1"/>
  <c r="BN306" i="1"/>
  <c r="Z306" i="1"/>
  <c r="Z310" i="1" s="1"/>
  <c r="Y310" i="1"/>
  <c r="Z318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Z357" i="1" s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Y379" i="1"/>
  <c r="BP387" i="1"/>
  <c r="BN387" i="1"/>
  <c r="Z387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Z425" i="1" s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75" i="1"/>
  <c r="Z379" i="1" s="1"/>
  <c r="BN375" i="1"/>
  <c r="BP375" i="1"/>
  <c r="Z377" i="1"/>
  <c r="BN377" i="1"/>
  <c r="Y380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77" i="1"/>
  <c r="Z461" i="1"/>
  <c r="Z455" i="1"/>
  <c r="Z252" i="1"/>
  <c r="Z332" i="1"/>
  <c r="Z276" i="1"/>
  <c r="Z269" i="1"/>
  <c r="Z233" i="1"/>
  <c r="Z205" i="1"/>
  <c r="Z123" i="1"/>
  <c r="Z115" i="1"/>
  <c r="Z92" i="1"/>
  <c r="Z58" i="1"/>
  <c r="Z44" i="1"/>
  <c r="Z523" i="1" s="1"/>
  <c r="Y518" i="1"/>
  <c r="Z504" i="1"/>
  <c r="Z407" i="1"/>
  <c r="Z345" i="1"/>
  <c r="Z109" i="1"/>
  <c r="X521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<sst xmlns="http://schemas.openxmlformats.org/spreadsheetml/2006/main" count="2342" uniqueCount="846">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</sst>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30</v>
      </c>
      <c r="Y41" s="58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11</v>
      </c>
      <c r="Y42" s="584">
        <f>IFERROR(IF(X42="",0,CEILING((X42/$H42),1)*$H42),"")</f>
        <v>11.100000000000001</v>
      </c>
      <c r="Z42" s="36">
        <f>IFERROR(IF(Y42=0,"",ROUNDUP(Y42/H42,0)*0.00902),"")</f>
        <v>2.7060000000000001E-2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11.624324324324325</v>
      </c>
      <c r="BN42" s="64">
        <f>IFERROR(Y42*I42/H42,"0")</f>
        <v>11.730000000000002</v>
      </c>
      <c r="BO42" s="64">
        <f>IFERROR(1/J42*(X42/H42),"0")</f>
        <v>2.2522522522522521E-2</v>
      </c>
      <c r="BP42" s="64">
        <f>IFERROR(1/J42*(Y42/H42),"0")</f>
        <v>2.2727272727272731E-2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5.7507507507507505</v>
      </c>
      <c r="Y44" s="585">
        <f>IFERROR(Y41/H41,"0")+IFERROR(Y42/H42,"0")+IFERROR(Y43/H43,"0")</f>
        <v>6.0000000000000009</v>
      </c>
      <c r="Z44" s="585">
        <f>IFERROR(IF(Z41="",0,Z41),"0")+IFERROR(IF(Z42="",0,Z42),"0")+IFERROR(IF(Z43="",0,Z43),"0")</f>
        <v>8.4000000000000005E-2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41</v>
      </c>
      <c r="Y45" s="585">
        <f>IFERROR(SUM(Y41:Y43),"0")</f>
        <v>43.500000000000007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30</v>
      </c>
      <c r="Y69" s="584">
        <f>IFERROR(IF(X69="",0,CEILING((X69/$H69),1)*$H69),"")</f>
        <v>30.6</v>
      </c>
      <c r="Z69" s="36">
        <f>IFERROR(IF(Y69=0,"",ROUNDUP(Y69/H69,0)*0.00502),"")</f>
        <v>8.5339999999999999E-2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31.666666666666664</v>
      </c>
      <c r="BN69" s="64">
        <f>IFERROR(Y69*I69/H69,"0")</f>
        <v>32.299999999999997</v>
      </c>
      <c r="BO69" s="64">
        <f>IFERROR(1/J69*(X69/H69),"0")</f>
        <v>7.122507122507124E-2</v>
      </c>
      <c r="BP69" s="64">
        <f>IFERROR(1/J69*(Y69/H69),"0")</f>
        <v>7.2649572649572655E-2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16.666666666666668</v>
      </c>
      <c r="Y71" s="585">
        <f>IFERROR(Y68/H68,"0")+IFERROR(Y69/H69,"0")+IFERROR(Y70/H70,"0")</f>
        <v>17</v>
      </c>
      <c r="Z71" s="585">
        <f>IFERROR(IF(Z68="",0,Z68),"0")+IFERROR(IF(Z69="",0,Z69),"0")+IFERROR(IF(Z70="",0,Z70),"0")</f>
        <v>8.5339999999999999E-2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30</v>
      </c>
      <c r="Y72" s="585">
        <f>IFERROR(SUM(Y68:Y70),"0")</f>
        <v>30.6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27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28.398214285714285</v>
      </c>
      <c r="BN75" s="64">
        <f t="shared" si="13"/>
        <v>35.340000000000003</v>
      </c>
      <c r="BO75" s="64">
        <f t="shared" si="14"/>
        <v>5.0223214285714281E-2</v>
      </c>
      <c r="BP75" s="64">
        <f t="shared" si="15"/>
        <v>6.25E-2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3.214285714285714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27</v>
      </c>
      <c r="Y81" s="585">
        <f>IFERROR(SUM(Y74:Y79),"0")</f>
        <v>33.6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25</v>
      </c>
      <c r="Y107" s="584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26.166666666666668</v>
      </c>
      <c r="BN107" s="64">
        <f>IFERROR(Y107*I107/H107,"0")</f>
        <v>28.26</v>
      </c>
      <c r="BO107" s="64">
        <f>IFERROR(1/J107*(X107/H107),"0")</f>
        <v>4.208754208754209E-2</v>
      </c>
      <c r="BP107" s="64">
        <f>IFERROR(1/J107*(Y107/H107),"0")</f>
        <v>4.5454545454545456E-2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5.5555555555555554</v>
      </c>
      <c r="Y109" s="585">
        <f>IFERROR(Y105/H105,"0")+IFERROR(Y106/H106,"0")+IFERROR(Y107/H107,"0")+IFERROR(Y108/H108,"0")</f>
        <v>6</v>
      </c>
      <c r="Z109" s="585">
        <f>IFERROR(IF(Z105="",0,Z105),"0")+IFERROR(IF(Z106="",0,Z106),"0")+IFERROR(IF(Z107="",0,Z107),"0")+IFERROR(IF(Z108="",0,Z108),"0")</f>
        <v>5.4120000000000001E-2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25</v>
      </c>
      <c r="Y110" s="585">
        <f>IFERROR(SUM(Y105:Y108),"0")</f>
        <v>27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30</v>
      </c>
      <c r="Y114" s="584">
        <f>IFERROR(IF(X114="",0,CEILING((X114/$H114),1)*$H114),"")</f>
        <v>31.2</v>
      </c>
      <c r="Z114" s="36">
        <f>IFERROR(IF(Y114=0,"",ROUNDUP(Y114/H114,0)*0.00651),"")</f>
        <v>8.4629999999999997E-2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32.250000000000007</v>
      </c>
      <c r="BN114" s="64">
        <f>IFERROR(Y114*I114/H114,"0")</f>
        <v>33.54</v>
      </c>
      <c r="BO114" s="64">
        <f>IFERROR(1/J114*(X114/H114),"0")</f>
        <v>6.8681318681318687E-2</v>
      </c>
      <c r="BP114" s="64">
        <f>IFERROR(1/J114*(Y114/H114),"0")</f>
        <v>7.1428571428571438E-2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12.5</v>
      </c>
      <c r="Y115" s="585">
        <f>IFERROR(Y112/H112,"0")+IFERROR(Y113/H113,"0")+IFERROR(Y114/H114,"0")</f>
        <v>13</v>
      </c>
      <c r="Z115" s="585">
        <f>IFERROR(IF(Z112="",0,Z112),"0")+IFERROR(IF(Z113="",0,Z113),"0")+IFERROR(IF(Z114="",0,Z114),"0")</f>
        <v>8.4629999999999997E-2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30</v>
      </c>
      <c r="Y116" s="585">
        <f>IFERROR(SUM(Y112:Y114),"0")</f>
        <v>31.2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69</v>
      </c>
      <c r="Y118" s="584">
        <f>IFERROR(IF(X118="",0,CEILING((X118/$H118),1)*$H118),"")</f>
        <v>72.899999999999991</v>
      </c>
      <c r="Z118" s="36">
        <f>IFERROR(IF(Y118=0,"",ROUNDUP(Y118/H118,0)*0.01898),"")</f>
        <v>0.17082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73.37</v>
      </c>
      <c r="BN118" s="64">
        <f>IFERROR(Y118*I118/H118,"0")</f>
        <v>77.516999999999982</v>
      </c>
      <c r="BO118" s="64">
        <f>IFERROR(1/J118*(X118/H118),"0")</f>
        <v>0.13310185185185186</v>
      </c>
      <c r="BP118" s="64">
        <f>IFERROR(1/J118*(Y118/H118),"0")</f>
        <v>0.140625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99</v>
      </c>
      <c r="Y121" s="584">
        <f>IFERROR(IF(X121="",0,CEILING((X121/$H121),1)*$H121),"")</f>
        <v>99.9</v>
      </c>
      <c r="Z121" s="36">
        <f>IFERROR(IF(Y121=0,"",ROUNDUP(Y121/H121,0)*0.00651),"")</f>
        <v>0.24087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108.24</v>
      </c>
      <c r="BN121" s="64">
        <f>IFERROR(Y121*I121/H121,"0")</f>
        <v>109.224</v>
      </c>
      <c r="BO121" s="64">
        <f>IFERROR(1/J121*(X121/H121),"0")</f>
        <v>0.20146520146520147</v>
      </c>
      <c r="BP121" s="64">
        <f>IFERROR(1/J121*(Y121/H121),"0")</f>
        <v>0.20329670329670332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45.185185185185183</v>
      </c>
      <c r="Y123" s="585">
        <f>IFERROR(Y118/H118,"0")+IFERROR(Y119/H119,"0")+IFERROR(Y120/H120,"0")+IFERROR(Y121/H121,"0")+IFERROR(Y122/H122,"0")</f>
        <v>46</v>
      </c>
      <c r="Z123" s="585">
        <f>IFERROR(IF(Z118="",0,Z118),"0")+IFERROR(IF(Z119="",0,Z119),"0")+IFERROR(IF(Z120="",0,Z120),"0")+IFERROR(IF(Z121="",0,Z121),"0")+IFERROR(IF(Z122="",0,Z122),"0")</f>
        <v>0.41169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168</v>
      </c>
      <c r="Y124" s="585">
        <f>IFERROR(SUM(Y118:Y122),"0")</f>
        <v>172.8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26</v>
      </c>
      <c r="Y164" s="584">
        <f t="shared" ref="Y164:Y172" si="21">IFERROR(IF(X164="",0,CEILING((X164/$H164),1)*$H164),"")</f>
        <v>29.400000000000002</v>
      </c>
      <c r="Z164" s="36">
        <f>IFERROR(IF(Y164=0,"",ROUNDUP(Y164/H164,0)*0.00902),"")</f>
        <v>6.3140000000000002E-2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27.671428571428571</v>
      </c>
      <c r="BN164" s="64">
        <f t="shared" ref="BN164:BN172" si="23">IFERROR(Y164*I164/H164,"0")</f>
        <v>31.29</v>
      </c>
      <c r="BO164" s="64">
        <f t="shared" ref="BO164:BO172" si="24">IFERROR(1/J164*(X164/H164),"0")</f>
        <v>4.6897546897546896E-2</v>
      </c>
      <c r="BP164" s="64">
        <f t="shared" ref="BP164:BP172" si="25">IFERROR(1/J164*(Y164/H164),"0")</f>
        <v>5.3030303030303032E-2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28</v>
      </c>
      <c r="Y166" s="584">
        <f t="shared" si="21"/>
        <v>29.400000000000002</v>
      </c>
      <c r="Z166" s="36">
        <f>IFERROR(IF(Y166=0,"",ROUNDUP(Y166/H166,0)*0.00902),"")</f>
        <v>6.3140000000000002E-2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29.4</v>
      </c>
      <c r="BN166" s="64">
        <f t="shared" si="23"/>
        <v>30.870000000000005</v>
      </c>
      <c r="BO166" s="64">
        <f t="shared" si="24"/>
        <v>5.0505050505050504E-2</v>
      </c>
      <c r="BP166" s="64">
        <f t="shared" si="25"/>
        <v>5.3030303030303032E-2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5</v>
      </c>
      <c r="Y169" s="584">
        <f t="shared" si="21"/>
        <v>5.4</v>
      </c>
      <c r="Z169" s="36">
        <f>IFERROR(IF(Y169=0,"",ROUNDUP(Y169/H169,0)*0.00502),"")</f>
        <v>1.506E-2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5.3611111111111116</v>
      </c>
      <c r="BN169" s="64">
        <f t="shared" si="23"/>
        <v>5.79</v>
      </c>
      <c r="BO169" s="64">
        <f t="shared" si="24"/>
        <v>1.1870845204178538E-2</v>
      </c>
      <c r="BP169" s="64">
        <f t="shared" si="25"/>
        <v>1.2820512820512822E-2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15.634920634920633</v>
      </c>
      <c r="Y173" s="585">
        <f>IFERROR(Y164/H164,"0")+IFERROR(Y165/H165,"0")+IFERROR(Y166/H166,"0")+IFERROR(Y167/H167,"0")+IFERROR(Y168/H168,"0")+IFERROR(Y169/H169,"0")+IFERROR(Y170/H170,"0")+IFERROR(Y171/H171,"0")+IFERROR(Y172/H172,"0")</f>
        <v>17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0.14133999999999999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59</v>
      </c>
      <c r="Y174" s="585">
        <f>IFERROR(SUM(Y164:Y172),"0")</f>
        <v>64.2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126</v>
      </c>
      <c r="Y197" s="584">
        <f t="shared" ref="Y197:Y204" si="26">IFERROR(IF(X197="",0,CEILING((X197/$H197),1)*$H197),"")</f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130.9</v>
      </c>
      <c r="BN197" s="64">
        <f t="shared" ref="BN197:BN204" si="28">IFERROR(Y197*I197/H197,"0")</f>
        <v>134.64000000000001</v>
      </c>
      <c r="BO197" s="64">
        <f t="shared" ref="BO197:BO204" si="29">IFERROR(1/J197*(X197/H197),"0")</f>
        <v>0.17676767676767677</v>
      </c>
      <c r="BP197" s="64">
        <f t="shared" ref="BP197:BP204" si="30">IFERROR(1/J197*(Y197/H197),"0")</f>
        <v>0.18181818181818185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176</v>
      </c>
      <c r="Y198" s="584">
        <f t="shared" si="26"/>
        <v>178.20000000000002</v>
      </c>
      <c r="Z198" s="36">
        <f>IFERROR(IF(Y198=0,"",ROUNDUP(Y198/H198,0)*0.00902),"")</f>
        <v>0.29766000000000004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182.84444444444443</v>
      </c>
      <c r="BN198" s="64">
        <f t="shared" si="28"/>
        <v>185.13</v>
      </c>
      <c r="BO198" s="64">
        <f t="shared" si="29"/>
        <v>0.24691358024691357</v>
      </c>
      <c r="BP198" s="64">
        <f t="shared" si="30"/>
        <v>0.25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8</v>
      </c>
      <c r="Y201" s="584">
        <f t="shared" si="26"/>
        <v>9</v>
      </c>
      <c r="Z201" s="36">
        <f>IFERROR(IF(Y201=0,"",ROUNDUP(Y201/H201,0)*0.00502),"")</f>
        <v>2.5100000000000001E-2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8.5777777777777775</v>
      </c>
      <c r="BN201" s="64">
        <f t="shared" si="28"/>
        <v>9.65</v>
      </c>
      <c r="BO201" s="64">
        <f t="shared" si="29"/>
        <v>1.8993352326685663E-2</v>
      </c>
      <c r="BP201" s="64">
        <f t="shared" si="30"/>
        <v>2.1367521367521368E-2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22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23.222222222222221</v>
      </c>
      <c r="BN202" s="64">
        <f t="shared" si="28"/>
        <v>24.7</v>
      </c>
      <c r="BO202" s="64">
        <f t="shared" si="29"/>
        <v>5.2231718898385564E-2</v>
      </c>
      <c r="BP202" s="64">
        <f t="shared" si="30"/>
        <v>5.5555555555555559E-2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9</v>
      </c>
      <c r="Y204" s="584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9.4999999999999982</v>
      </c>
      <c r="BN204" s="64">
        <f t="shared" si="28"/>
        <v>9.4999999999999982</v>
      </c>
      <c r="BO204" s="64">
        <f t="shared" si="29"/>
        <v>2.1367521367521368E-2</v>
      </c>
      <c r="BP204" s="64">
        <f t="shared" si="30"/>
        <v>2.1367521367521368E-2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77.592592592592581</v>
      </c>
      <c r="Y205" s="585">
        <f>IFERROR(Y197/H197,"0")+IFERROR(Y198/H198,"0")+IFERROR(Y199/H199,"0")+IFERROR(Y200/H200,"0")+IFERROR(Y201/H201,"0")+IFERROR(Y202/H202,"0")+IFERROR(Y203/H203,"0")+IFERROR(Y204/H204,"0")</f>
        <v>80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0.62960000000000005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341</v>
      </c>
      <c r="Y206" s="585">
        <f>IFERROR(SUM(Y197:Y204),"0")</f>
        <v>349.20000000000005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75</v>
      </c>
      <c r="Y211" s="584">
        <f t="shared" si="31"/>
        <v>76.8</v>
      </c>
      <c r="Z211" s="36">
        <f t="shared" ref="Z211:Z216" si="36">IFERROR(IF(Y211=0,"",ROUNDUP(Y211/H211,0)*0.00651),"")</f>
        <v>0.20832000000000001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83.4375</v>
      </c>
      <c r="BN211" s="64">
        <f t="shared" si="33"/>
        <v>85.44</v>
      </c>
      <c r="BO211" s="64">
        <f t="shared" si="34"/>
        <v>0.1717032967032967</v>
      </c>
      <c r="BP211" s="64">
        <f t="shared" si="35"/>
        <v>0.17582417582417584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27</v>
      </c>
      <c r="Y213" s="584">
        <f t="shared" si="31"/>
        <v>28.799999999999997</v>
      </c>
      <c r="Z213" s="36">
        <f t="shared" si="36"/>
        <v>7.8119999999999995E-2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29.835000000000001</v>
      </c>
      <c r="BN213" s="64">
        <f t="shared" si="33"/>
        <v>31.824000000000002</v>
      </c>
      <c r="BO213" s="64">
        <f t="shared" si="34"/>
        <v>6.1813186813186816E-2</v>
      </c>
      <c r="BP213" s="64">
        <f t="shared" si="35"/>
        <v>6.5934065934065936E-2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124</v>
      </c>
      <c r="Y214" s="584">
        <f t="shared" si="31"/>
        <v>124.8</v>
      </c>
      <c r="Z214" s="36">
        <f t="shared" si="36"/>
        <v>0.33851999999999999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137.02000000000001</v>
      </c>
      <c r="BN214" s="64">
        <f t="shared" si="33"/>
        <v>137.90400000000002</v>
      </c>
      <c r="BO214" s="64">
        <f t="shared" si="34"/>
        <v>0.28388278388278393</v>
      </c>
      <c r="BP214" s="64">
        <f t="shared" si="35"/>
        <v>0.28571428571428575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20</v>
      </c>
      <c r="Y215" s="584">
        <f t="shared" si="31"/>
        <v>21.599999999999998</v>
      </c>
      <c r="Z215" s="36">
        <f t="shared" si="36"/>
        <v>5.8590000000000003E-2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22.100000000000005</v>
      </c>
      <c r="BN215" s="64">
        <f t="shared" si="33"/>
        <v>23.868000000000002</v>
      </c>
      <c r="BO215" s="64">
        <f t="shared" si="34"/>
        <v>4.5787545787545791E-2</v>
      </c>
      <c r="BP215" s="64">
        <f t="shared" si="35"/>
        <v>4.9450549450549455E-2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39</v>
      </c>
      <c r="Y216" s="584">
        <f t="shared" si="31"/>
        <v>40.799999999999997</v>
      </c>
      <c r="Z216" s="36">
        <f t="shared" si="36"/>
        <v>0.11067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43.192499999999995</v>
      </c>
      <c r="BN216" s="64">
        <f t="shared" si="33"/>
        <v>45.185999999999993</v>
      </c>
      <c r="BO216" s="64">
        <f t="shared" si="34"/>
        <v>8.9285714285714288E-2</v>
      </c>
      <c r="BP216" s="64">
        <f t="shared" si="35"/>
        <v>9.3406593406593408E-2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118.75</v>
      </c>
      <c r="Y217" s="585">
        <f>IFERROR(Y208/H208,"0")+IFERROR(Y209/H209,"0")+IFERROR(Y210/H210,"0")+IFERROR(Y211/H211,"0")+IFERROR(Y212/H212,"0")+IFERROR(Y213/H213,"0")+IFERROR(Y214/H214,"0")+IFERROR(Y215/H215,"0")+IFERROR(Y216/H216,"0")</f>
        <v>122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0.79422000000000004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285</v>
      </c>
      <c r="Y218" s="585">
        <f>IFERROR(SUM(Y208:Y216),"0")</f>
        <v>292.79999999999995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42</v>
      </c>
      <c r="Y220" s="584">
        <f>IFERROR(IF(X220="",0,CEILING((X220/$H220),1)*$H220),"")</f>
        <v>43.199999999999996</v>
      </c>
      <c r="Z220" s="36">
        <f>IFERROR(IF(Y220=0,"",ROUNDUP(Y220/H220,0)*0.00651),"")</f>
        <v>0.11718000000000001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46.410000000000004</v>
      </c>
      <c r="BN220" s="64">
        <f>IFERROR(Y220*I220/H220,"0")</f>
        <v>47.736000000000004</v>
      </c>
      <c r="BO220" s="64">
        <f>IFERROR(1/J220*(X220/H220),"0")</f>
        <v>9.6153846153846159E-2</v>
      </c>
      <c r="BP220" s="64">
        <f>IFERROR(1/J220*(Y220/H220),"0")</f>
        <v>9.8901098901098911E-2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34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37.570000000000007</v>
      </c>
      <c r="BN221" s="64">
        <f>IFERROR(Y221*I221/H221,"0")</f>
        <v>39.780000000000008</v>
      </c>
      <c r="BO221" s="64">
        <f>IFERROR(1/J221*(X221/H221),"0")</f>
        <v>7.7838827838827854E-2</v>
      </c>
      <c r="BP221" s="64">
        <f>IFERROR(1/J221*(Y221/H221),"0")</f>
        <v>8.241758241758243E-2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31.666666666666668</v>
      </c>
      <c r="Y222" s="585">
        <f>IFERROR(Y220/H220,"0")+IFERROR(Y221/H221,"0")</f>
        <v>33</v>
      </c>
      <c r="Z222" s="585">
        <f>IFERROR(IF(Z220="",0,Z220),"0")+IFERROR(IF(Z221="",0,Z221),"0")</f>
        <v>0.21483000000000002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76</v>
      </c>
      <c r="Y223" s="585">
        <f>IFERROR(SUM(Y220:Y221),"0")</f>
        <v>79.199999999999989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25</v>
      </c>
      <c r="Y274" s="584">
        <f>IFERROR(IF(X274="",0,CEILING((X274/$H274),1)*$H274),"")</f>
        <v>26.4</v>
      </c>
      <c r="Z274" s="36">
        <f>IFERROR(IF(Y274=0,"",ROUNDUP(Y274/H274,0)*0.00651),"")</f>
        <v>7.1610000000000007E-2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27.625</v>
      </c>
      <c r="BN274" s="64">
        <f>IFERROR(Y274*I274/H274,"0")</f>
        <v>29.172000000000001</v>
      </c>
      <c r="BO274" s="64">
        <f>IFERROR(1/J274*(X274/H274),"0")</f>
        <v>5.7234432234432246E-2</v>
      </c>
      <c r="BP274" s="64">
        <f>IFERROR(1/J274*(Y274/H274),"0")</f>
        <v>6.0439560439560447E-2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3</v>
      </c>
      <c r="Y275" s="584">
        <f>IFERROR(IF(X275="",0,CEILING((X275/$H275),1)*$H275),"")</f>
        <v>4.8</v>
      </c>
      <c r="Z275" s="36">
        <f>IFERROR(IF(Y275=0,"",ROUNDUP(Y275/H275,0)*0.00651),"")</f>
        <v>1.302E-2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3.2250000000000001</v>
      </c>
      <c r="BN275" s="64">
        <f>IFERROR(Y275*I275/H275,"0")</f>
        <v>5.16</v>
      </c>
      <c r="BO275" s="64">
        <f>IFERROR(1/J275*(X275/H275),"0")</f>
        <v>6.8681318681318689E-3</v>
      </c>
      <c r="BP275" s="64">
        <f>IFERROR(1/J275*(Y275/H275),"0")</f>
        <v>1.098901098901099E-2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11.666666666666668</v>
      </c>
      <c r="Y276" s="585">
        <f>IFERROR(Y273/H273,"0")+IFERROR(Y274/H274,"0")+IFERROR(Y275/H275,"0")</f>
        <v>13</v>
      </c>
      <c r="Z276" s="585">
        <f>IFERROR(IF(Z273="",0,Z273),"0")+IFERROR(IF(Z274="",0,Z274),"0")+IFERROR(IF(Z275="",0,Z275),"0")</f>
        <v>8.4630000000000011E-2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28</v>
      </c>
      <c r="Y277" s="585">
        <f>IFERROR(SUM(Y273:Y275),"0")</f>
        <v>31.2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12</v>
      </c>
      <c r="Y294" s="584">
        <f t="shared" ref="Y294:Y299" si="48">IFERROR(IF(X294="",0,CEILING((X294/$H294),1)*$H294),"")</f>
        <v>21.6</v>
      </c>
      <c r="Z294" s="36">
        <f>IFERROR(IF(Y294=0,"",ROUNDUP(Y294/H294,0)*0.01898),"")</f>
        <v>3.7960000000000001E-2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12.483333333333333</v>
      </c>
      <c r="BN294" s="64">
        <f t="shared" ref="BN294:BN299" si="50">IFERROR(Y294*I294/H294,"0")</f>
        <v>22.47</v>
      </c>
      <c r="BO294" s="64">
        <f t="shared" ref="BO294:BO299" si="51">IFERROR(1/J294*(X294/H294),"0")</f>
        <v>1.7361111111111108E-2</v>
      </c>
      <c r="BP294" s="64">
        <f t="shared" ref="BP294:BP299" si="52">IFERROR(1/J294*(Y294/H294),"0")</f>
        <v>3.125E-2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4</v>
      </c>
      <c r="Y297" s="584">
        <f t="shared" si="48"/>
        <v>10.8</v>
      </c>
      <c r="Z297" s="36">
        <f>IFERROR(IF(Y297=0,"",ROUNDUP(Y297/H297,0)*0.01898),"")</f>
        <v>1.898E-2</v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4.1611111111111105</v>
      </c>
      <c r="BN297" s="64">
        <f t="shared" si="50"/>
        <v>11.234999999999999</v>
      </c>
      <c r="BO297" s="64">
        <f t="shared" si="51"/>
        <v>5.7870370370370367E-3</v>
      </c>
      <c r="BP297" s="64">
        <f t="shared" si="52"/>
        <v>1.5625E-2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1.4814814814814814</v>
      </c>
      <c r="Y300" s="585">
        <f>IFERROR(Y294/H294,"0")+IFERROR(Y295/H295,"0")+IFERROR(Y296/H296,"0")+IFERROR(Y297/H297,"0")+IFERROR(Y298/H298,"0")+IFERROR(Y299/H299,"0")</f>
        <v>3</v>
      </c>
      <c r="Z300" s="585">
        <f>IFERROR(IF(Z294="",0,Z294),"0")+IFERROR(IF(Z295="",0,Z295),"0")+IFERROR(IF(Z296="",0,Z296),"0")+IFERROR(IF(Z297="",0,Z297),"0")+IFERROR(IF(Z298="",0,Z298),"0")+IFERROR(IF(Z299="",0,Z299),"0")</f>
        <v>5.6940000000000004E-2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16</v>
      </c>
      <c r="Y301" s="585">
        <f>IFERROR(SUM(Y294:Y299),"0")</f>
        <v>32.400000000000006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5</v>
      </c>
      <c r="Y321" s="584">
        <f>IFERROR(IF(X321="",0,CEILING((X321/$H321),1)*$H321),"")</f>
        <v>8.4</v>
      </c>
      <c r="Z321" s="36">
        <f>IFERROR(IF(Y321=0,"",ROUNDUP(Y321/H321,0)*0.01898),"")</f>
        <v>1.898E-2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5.308928571428571</v>
      </c>
      <c r="BN321" s="64">
        <f>IFERROR(Y321*I321/H321,"0")</f>
        <v>8.9190000000000005</v>
      </c>
      <c r="BO321" s="64">
        <f>IFERROR(1/J321*(X321/H321),"0")</f>
        <v>9.300595238095238E-3</v>
      </c>
      <c r="BP321" s="64">
        <f>IFERROR(1/J321*(Y321/H321),"0")</f>
        <v>1.5625E-2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39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41.595000000000006</v>
      </c>
      <c r="BN322" s="64">
        <f>IFERROR(Y322*I322/H322,"0")</f>
        <v>41.595000000000006</v>
      </c>
      <c r="BO322" s="64">
        <f>IFERROR(1/J322*(X322/H322),"0")</f>
        <v>7.8125E-2</v>
      </c>
      <c r="BP322" s="64">
        <f>IFERROR(1/J322*(Y322/H322),"0")</f>
        <v>7.8125E-2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5.5952380952380949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44</v>
      </c>
      <c r="Y325" s="585">
        <f>IFERROR(SUM(Y321:Y323),"0")</f>
        <v>47.4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10</v>
      </c>
      <c r="Y327" s="584">
        <f>IFERROR(IF(X327="",0,CEILING((X327/$H327),1)*$H327),"")</f>
        <v>12.16</v>
      </c>
      <c r="Z327" s="36">
        <f>IFERROR(IF(Y327=0,"",ROUNDUP(Y327/H327,0)*0.00753),"")</f>
        <v>3.0120000000000001E-2</v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10.921052631578945</v>
      </c>
      <c r="BN327" s="64">
        <f>IFERROR(Y327*I327/H327,"0")</f>
        <v>13.280000000000001</v>
      </c>
      <c r="BO327" s="64">
        <f>IFERROR(1/J327*(X327/H327),"0")</f>
        <v>2.1086369770580295E-2</v>
      </c>
      <c r="BP327" s="64">
        <f>IFERROR(1/J327*(Y327/H327),"0")</f>
        <v>2.564102564102564E-2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3.2894736842105261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3.0120000000000001E-2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10</v>
      </c>
      <c r="Y333" s="585">
        <f>IFERROR(SUM(Y327:Y331),"0")</f>
        <v>12.16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193</v>
      </c>
      <c r="Y350" s="584">
        <f t="shared" ref="Y350:Y356" si="58">IFERROR(IF(X350="",0,CEILING((X350/$H350),1)*$H350),"")</f>
        <v>195</v>
      </c>
      <c r="Z350" s="36">
        <f>IFERROR(IF(Y350=0,"",ROUNDUP(Y350/H350,0)*0.02175),"")</f>
        <v>0.28275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199.17599999999999</v>
      </c>
      <c r="BN350" s="64">
        <f t="shared" ref="BN350:BN356" si="60">IFERROR(Y350*I350/H350,"0")</f>
        <v>201.23999999999998</v>
      </c>
      <c r="BO350" s="64">
        <f t="shared" ref="BO350:BO356" si="61">IFERROR(1/J350*(X350/H350),"0")</f>
        <v>0.26805555555555555</v>
      </c>
      <c r="BP350" s="64">
        <f t="shared" ref="BP350:BP356" si="62">IFERROR(1/J350*(Y350/H350),"0")</f>
        <v>0.27083333333333331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65</v>
      </c>
      <c r="Y353" s="584">
        <f t="shared" si="58"/>
        <v>75</v>
      </c>
      <c r="Z353" s="36">
        <f>IFERROR(IF(Y353=0,"",ROUNDUP(Y353/H353,0)*0.02175),"")</f>
        <v>0.10874999999999999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67.08</v>
      </c>
      <c r="BN353" s="64">
        <f t="shared" si="60"/>
        <v>77.400000000000006</v>
      </c>
      <c r="BO353" s="64">
        <f t="shared" si="61"/>
        <v>9.0277777777777762E-2</v>
      </c>
      <c r="BP353" s="64">
        <f t="shared" si="62"/>
        <v>0.10416666666666666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17.2</v>
      </c>
      <c r="Y357" s="585">
        <f>IFERROR(Y350/H350,"0")+IFERROR(Y351/H351,"0")+IFERROR(Y352/H352,"0")+IFERROR(Y353/H353,"0")+IFERROR(Y354/H354,"0")+IFERROR(Y355/H355,"0")+IFERROR(Y356/H356,"0")</f>
        <v>18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0.39149999999999996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258</v>
      </c>
      <c r="Y358" s="585">
        <f>IFERROR(SUM(Y350:Y356),"0")</f>
        <v>270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27</v>
      </c>
      <c r="Y360" s="584">
        <f>IFERROR(IF(X360="",0,CEILING((X360/$H360),1)*$H360),"")</f>
        <v>30</v>
      </c>
      <c r="Z360" s="36">
        <f>IFERROR(IF(Y360=0,"",ROUNDUP(Y360/H360,0)*0.02175),"")</f>
        <v>4.3499999999999997E-2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27.864000000000001</v>
      </c>
      <c r="BN360" s="64">
        <f>IFERROR(Y360*I360/H360,"0")</f>
        <v>30.96</v>
      </c>
      <c r="BO360" s="64">
        <f>IFERROR(1/J360*(X360/H360),"0")</f>
        <v>3.7499999999999999E-2</v>
      </c>
      <c r="BP360" s="64">
        <f>IFERROR(1/J360*(Y360/H360),"0")</f>
        <v>4.1666666666666664E-2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1.8</v>
      </c>
      <c r="Y362" s="585">
        <f>IFERROR(Y360/H360,"0")+IFERROR(Y361/H361,"0")</f>
        <v>2</v>
      </c>
      <c r="Z362" s="585">
        <f>IFERROR(IF(Z360="",0,Z360),"0")+IFERROR(IF(Z361="",0,Z361),"0")</f>
        <v>4.3499999999999997E-2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27</v>
      </c>
      <c r="Y363" s="585">
        <f>IFERROR(SUM(Y360:Y361),"0")</f>
        <v>30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175</v>
      </c>
      <c r="Y370" s="584">
        <f>IFERROR(IF(X370="",0,CEILING((X370/$H370),1)*$H370),"")</f>
        <v>180</v>
      </c>
      <c r="Z370" s="36">
        <f>IFERROR(IF(Y370=0,"",ROUNDUP(Y370/H370,0)*0.01898),"")</f>
        <v>0.37959999999999999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185.09166666666667</v>
      </c>
      <c r="BN370" s="64">
        <f>IFERROR(Y370*I370/H370,"0")</f>
        <v>190.38</v>
      </c>
      <c r="BO370" s="64">
        <f>IFERROR(1/J370*(X370/H370),"0")</f>
        <v>0.30381944444444442</v>
      </c>
      <c r="BP370" s="64">
        <f>IFERROR(1/J370*(Y370/H370),"0")</f>
        <v>0.3125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19.444444444444443</v>
      </c>
      <c r="Y371" s="585">
        <f>IFERROR(Y370/H370,"0")</f>
        <v>20</v>
      </c>
      <c r="Z371" s="585">
        <f>IFERROR(IF(Z370="",0,Z370),"0")</f>
        <v>0.37959999999999999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175</v>
      </c>
      <c r="Y372" s="585">
        <f>IFERROR(SUM(Y370:Y370),"0")</f>
        <v>180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332</v>
      </c>
      <c r="Y386" s="584">
        <f>IFERROR(IF(X386="",0,CEILING((X386/$H386),1)*$H386),"")</f>
        <v>333</v>
      </c>
      <c r="Z386" s="36">
        <f>IFERROR(IF(Y386=0,"",ROUNDUP(Y386/H386,0)*0.01898),"")</f>
        <v>0.70226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351.14533333333333</v>
      </c>
      <c r="BN386" s="64">
        <f>IFERROR(Y386*I386/H386,"0")</f>
        <v>352.20300000000003</v>
      </c>
      <c r="BO386" s="64">
        <f>IFERROR(1/J386*(X386/H386),"0")</f>
        <v>0.57638888888888884</v>
      </c>
      <c r="BP386" s="64">
        <f>IFERROR(1/J386*(Y386/H386),"0")</f>
        <v>0.578125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36.888888888888886</v>
      </c>
      <c r="Y388" s="585">
        <f>IFERROR(Y386/H386,"0")+IFERROR(Y387/H387,"0")</f>
        <v>37</v>
      </c>
      <c r="Z388" s="585">
        <f>IFERROR(IF(Z386="",0,Z386),"0")+IFERROR(IF(Z387="",0,Z387),"0")</f>
        <v>0.70226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332</v>
      </c>
      <c r="Y389" s="585">
        <f>IFERROR(SUM(Y386:Y387),"0")</f>
        <v>333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29</v>
      </c>
      <c r="Y421" s="584">
        <f>IFERROR(IF(X421="",0,CEILING((X421/$H421),1)*$H421),"")</f>
        <v>32.400000000000006</v>
      </c>
      <c r="Z421" s="36">
        <f>IFERROR(IF(Y421=0,"",ROUNDUP(Y421/H421,0)*0.00902),"")</f>
        <v>5.4120000000000001E-2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30.127777777777776</v>
      </c>
      <c r="BN421" s="64">
        <f>IFERROR(Y421*I421/H421,"0")</f>
        <v>33.660000000000004</v>
      </c>
      <c r="BO421" s="64">
        <f>IFERROR(1/J421*(X421/H421),"0")</f>
        <v>4.0684624017957353E-2</v>
      </c>
      <c r="BP421" s="64">
        <f>IFERROR(1/J421*(Y421/H421),"0")</f>
        <v>4.5454545454545463E-2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5.3703703703703702</v>
      </c>
      <c r="Y425" s="585">
        <f>IFERROR(Y421/H421,"0")+IFERROR(Y422/H422,"0")+IFERROR(Y423/H423,"0")+IFERROR(Y424/H424,"0")</f>
        <v>6.0000000000000009</v>
      </c>
      <c r="Z425" s="585">
        <f>IFERROR(IF(Z421="",0,Z421),"0")+IFERROR(IF(Z422="",0,Z422),"0")+IFERROR(IF(Z423="",0,Z423),"0")+IFERROR(IF(Z424="",0,Z424),"0")</f>
        <v>5.4120000000000001E-2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29</v>
      </c>
      <c r="Y426" s="585">
        <f>IFERROR(SUM(Y421:Y424),"0")</f>
        <v>32.400000000000006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44</v>
      </c>
      <c r="Y440" s="584">
        <f t="shared" ref="Y440:Y454" si="69">IFERROR(IF(X440="",0,CEILING((X440/$H440),1)*$H440),"")</f>
        <v>47.52</v>
      </c>
      <c r="Z440" s="36">
        <f t="shared" ref="Z440:Z446" si="70">IFERROR(IF(Y440=0,"",ROUNDUP(Y440/H440,0)*0.01196),"")</f>
        <v>0.10764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47</v>
      </c>
      <c r="BN440" s="64">
        <f t="shared" ref="BN440:BN454" si="72">IFERROR(Y440*I440/H440,"0")</f>
        <v>50.760000000000005</v>
      </c>
      <c r="BO440" s="64">
        <f t="shared" ref="BO440:BO454" si="73">IFERROR(1/J440*(X440/H440),"0")</f>
        <v>8.0128205128205121E-2</v>
      </c>
      <c r="BP440" s="64">
        <f t="shared" ref="BP440:BP454" si="74">IFERROR(1/J440*(Y440/H440),"0")</f>
        <v>8.6538461538461536E-2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75</v>
      </c>
      <c r="Y443" s="584">
        <f t="shared" si="69"/>
        <v>79.2</v>
      </c>
      <c r="Z443" s="36">
        <f t="shared" si="70"/>
        <v>0.1794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80.11363636363636</v>
      </c>
      <c r="BN443" s="64">
        <f t="shared" si="72"/>
        <v>84.6</v>
      </c>
      <c r="BO443" s="64">
        <f t="shared" si="73"/>
        <v>0.13658216783216784</v>
      </c>
      <c r="BP443" s="64">
        <f t="shared" si="74"/>
        <v>0.14423076923076925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161</v>
      </c>
      <c r="Y445" s="584">
        <f t="shared" si="69"/>
        <v>163.68</v>
      </c>
      <c r="Z445" s="36">
        <f t="shared" si="70"/>
        <v>0.37075999999999998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171.97727272727272</v>
      </c>
      <c r="BN445" s="64">
        <f t="shared" si="72"/>
        <v>174.84</v>
      </c>
      <c r="BO445" s="64">
        <f t="shared" si="73"/>
        <v>0.29319638694638694</v>
      </c>
      <c r="BP445" s="64">
        <f t="shared" si="74"/>
        <v>0.29807692307692307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53.030303030303031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0.65779999999999994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280</v>
      </c>
      <c r="Y456" s="585">
        <f>IFERROR(SUM(Y440:Y454),"0")</f>
        <v>290.39999999999998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3</v>
      </c>
      <c r="Y464" s="584">
        <f t="shared" ref="Y464:Y470" si="75">IFERROR(IF(X464="",0,CEILING((X464/$H464),1)*$H464),"")</f>
        <v>5.28</v>
      </c>
      <c r="Z464" s="36">
        <f>IFERROR(IF(Y464=0,"",ROUNDUP(Y464/H464,0)*0.01196),"")</f>
        <v>1.196E-2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3.2045454545454541</v>
      </c>
      <c r="BN464" s="64">
        <f t="shared" ref="BN464:BN470" si="77">IFERROR(Y464*I464/H464,"0")</f>
        <v>5.64</v>
      </c>
      <c r="BO464" s="64">
        <f t="shared" ref="BO464:BO470" si="78">IFERROR(1/J464*(X464/H464),"0")</f>
        <v>5.463286713286713E-3</v>
      </c>
      <c r="BP464" s="64">
        <f t="shared" ref="BP464:BP470" si="79">IFERROR(1/J464*(Y464/H464),"0")</f>
        <v>9.6153846153846159E-3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0.56818181818181812</v>
      </c>
      <c r="Y471" s="585">
        <f>IFERROR(Y464/H464,"0")+IFERROR(Y465/H465,"0")+IFERROR(Y466/H466,"0")+IFERROR(Y467/H467,"0")+IFERROR(Y468/H468,"0")+IFERROR(Y469/H469,"0")+IFERROR(Y470/H470,"0")</f>
        <v>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1.196E-2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3</v>
      </c>
      <c r="Y472" s="585">
        <f>IFERROR(SUM(Y464:Y470),"0")</f>
        <v>5.28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2285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2390.5000000000009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2429.1538103373364</v>
      </c>
      <c r="Y519" s="585">
        <f>IFERROR(SUM(BN22:BN515),"0")</f>
        <v>2540.788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2554.1538103373364</v>
      </c>
      <c r="Y521" s="585">
        <f>GrossWeightTotalR+PalletQtyTotalR*25</f>
        <v>2665.788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489.31463520937217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510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5.1079000000000008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43.500000000000007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64.2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231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64.2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721.2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31.2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91.960000000000008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480</v>
      </c>
      <c r="U528" s="46">
        <f>IFERROR(Y375*1,"0")+IFERROR(Y376*1,"0")+IFERROR(Y377*1,"0")+IFERROR(Y378*1,"0")+IFERROR(Y382*1,"0")+IFERROR(Y386*1,"0")+IFERROR(Y387*1,"0")+IFERROR(Y391*1,"0")</f>
        <v>333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32.400000000000006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295.67999999999995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