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Мелитополь\"/>
    </mc:Choice>
  </mc:AlternateContent>
  <xr:revisionPtr revIDLastSave="0" documentId="13_ncr:1_{8C349252-6422-49DD-BEEE-0A4520B7814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6" i="1"/>
  <c r="U41" i="1"/>
  <c r="U40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R5" i="1"/>
  <c r="R38" i="1" l="1"/>
  <c r="R36" i="1"/>
  <c r="R35" i="1"/>
  <c r="R31" i="1"/>
  <c r="R29" i="1"/>
  <c r="R26" i="1"/>
  <c r="R23" i="1"/>
  <c r="R22" i="1"/>
  <c r="R20" i="1"/>
  <c r="R19" i="1"/>
  <c r="R18" i="1"/>
  <c r="R17" i="1"/>
  <c r="R16" i="1"/>
  <c r="R15" i="1"/>
  <c r="R13" i="1"/>
  <c r="R11" i="1"/>
  <c r="R10" i="1"/>
  <c r="P41" i="1" l="1"/>
  <c r="V41" i="1" s="1"/>
  <c r="P40" i="1"/>
  <c r="V40" i="1" s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P23" i="1"/>
  <c r="V23" i="1" s="1"/>
  <c r="P24" i="1"/>
  <c r="V24" i="1" s="1"/>
  <c r="P26" i="1"/>
  <c r="V26" i="1" s="1"/>
  <c r="P28" i="1"/>
  <c r="P29" i="1"/>
  <c r="V29" i="1" s="1"/>
  <c r="P30" i="1"/>
  <c r="V30" i="1" s="1"/>
  <c r="P31" i="1"/>
  <c r="V31" i="1" s="1"/>
  <c r="P25" i="1"/>
  <c r="V25" i="1" s="1"/>
  <c r="P32" i="1"/>
  <c r="V32" i="1" s="1"/>
  <c r="P27" i="1"/>
  <c r="V27" i="1" s="1"/>
  <c r="P33" i="1"/>
  <c r="P34" i="1"/>
  <c r="P35" i="1"/>
  <c r="V35" i="1" s="1"/>
  <c r="P36" i="1"/>
  <c r="V36" i="1" s="1"/>
  <c r="P37" i="1"/>
  <c r="P38" i="1"/>
  <c r="P6" i="1"/>
  <c r="V6" i="1" s="1"/>
  <c r="K38" i="1"/>
  <c r="K37" i="1"/>
  <c r="K36" i="1"/>
  <c r="K35" i="1"/>
  <c r="K34" i="1"/>
  <c r="K33" i="1"/>
  <c r="K27" i="1"/>
  <c r="K32" i="1"/>
  <c r="K25" i="1"/>
  <c r="K31" i="1"/>
  <c r="K30" i="1"/>
  <c r="K29" i="1"/>
  <c r="K28" i="1"/>
  <c r="K26" i="1"/>
  <c r="K24" i="1"/>
  <c r="K23" i="1"/>
  <c r="K22" i="1"/>
  <c r="K21" i="1"/>
  <c r="K20" i="1"/>
  <c r="K19" i="1"/>
  <c r="K18" i="1"/>
  <c r="K17" i="1"/>
  <c r="K16" i="1"/>
  <c r="K15" i="1"/>
  <c r="K13" i="1"/>
  <c r="K12" i="1"/>
  <c r="K14" i="1"/>
  <c r="K11" i="1"/>
  <c r="K10" i="1"/>
  <c r="K41" i="1"/>
  <c r="K4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17" i="1" l="1"/>
  <c r="Q19" i="1"/>
  <c r="Q20" i="1"/>
  <c r="Q30" i="1"/>
  <c r="V37" i="1"/>
  <c r="Q37" i="1"/>
  <c r="V34" i="1"/>
  <c r="Q34" i="1"/>
  <c r="V22" i="1"/>
  <c r="Q22" i="1"/>
  <c r="Q21" i="1"/>
  <c r="V33" i="1"/>
  <c r="Q33" i="1"/>
  <c r="Q31" i="1"/>
  <c r="Q32" i="1"/>
  <c r="Q35" i="1"/>
  <c r="Q6" i="1"/>
  <c r="V38" i="1"/>
  <c r="Q38" i="1"/>
  <c r="V28" i="1"/>
  <c r="Q28" i="1"/>
  <c r="Q8" i="1"/>
  <c r="K5" i="1"/>
  <c r="P5" i="1"/>
  <c r="AH5" i="1" l="1"/>
  <c r="Q5" i="1"/>
</calcChain>
</file>

<file path=xl/sharedStrings.xml><?xml version="1.0" encoding="utf-8"?>
<sst xmlns="http://schemas.openxmlformats.org/spreadsheetml/2006/main" count="143" uniqueCount="92">
  <si>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</si>
  <si>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</si>
  <si>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</si>
  <si>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</si>
  <si>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</si>
  <si>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</si>
  <si>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</si>
  <si>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</si>
  <si>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</si>
  <si>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</si>
  <si>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</si>
  <si>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</si>
  <si>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</si>
  <si>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</si>
  <si>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</si>
  <si>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</si>
  <si>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</si>
  <si>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</si>
  <si>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</si>
  <si>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</si>
  <si>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</si>
  <si>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</si>
  <si>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</si>
  <si>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</si>
  <si>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</si>
  <si>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</si>
  <si>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</si>
  <si>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</si>
  <si>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</si>
  <si>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</si>
  <si>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</si>
  <si>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</si>
  <si>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</si>
  <si>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</si>
  <si>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9988421 Творожный Сыр 60 % С маринованными огурчиками и укропом  Останкино</t>
  </si>
  <si>
    <t>шт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</si>
  <si>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</si>
  <si>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</si>
  <si>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</si>
  <si>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</si>
  <si>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нужно увеличить продажи</t>
  </si>
  <si>
    <t>Cыр Перлини копченый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</si>
  <si>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</si>
  <si>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</si>
  <si>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</si>
  <si>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</si>
  <si>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</si>
  <si>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</si>
  <si>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</si>
  <si>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</si>
  <si>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</si>
  <si>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</si>
  <si>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</si>
  <si>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</si>
  <si>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</si>
  <si>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</si>
  <si>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</si>
  <si>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</si>
  <si>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</si>
  <si>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</si>
  <si>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</si>
  <si>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</si>
  <si>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</si>
  <si>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</si>
  <si>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</si>
  <si>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</si>
  <si>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</si>
  <si>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</si>
  <si>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</si>
  <si>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</si>
  <si>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</si>
  <si>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</si>
  <si>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</si>
  <si>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</si>
  <si>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</si>
  <si>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</si>
  <si>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</si>
  <si>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</si>
  <si>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</si>
  <si>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</si>
  <si>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21,06,25)</t>
  </si>
  <si>
    <t>нужно увеличить продажи!!! (до 13,06,25)</t>
  </si>
  <si>
    <t>нужно увеличить продажи!!! (до 12,06,25)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</si>
  <si>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03,03,25 завод не отгрузил</t>
    </r>
  </si>
  <si>
    <t>нужно увеличить продажи!!! (до 26,07,25)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</si>
  <si>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</si>
  <si>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rFont val="Arial"/>
        <family val="2"/>
        <charset val="204"/>
      </rPr>
      <t>нужно увеличить продажи (до 23,07,25)</t>
    </r>
    <r>
      <rPr>
        <sz val="10"/>
        <rFont val="Arial"/>
        <family val="2"/>
        <charset val="204"/>
      </rPr>
      <t xml:space="preserve"> / 17,03,25 завод не отгрузил / 17,02,25 завод не отгрузил</t>
    </r>
  </si>
  <si>
    <r>
      <rPr>
        <b/>
        <sz val="10"/>
        <rFont val="Arial"/>
        <family val="2"/>
        <charset val="204"/>
      </rPr>
      <t>нужно увеличить продажи (до 27,07,25)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</si>
  <si>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 (до 26,07,25)</t>
    </r>
    <r>
      <rPr>
        <sz val="10"/>
        <rFont val="Arial"/>
        <family val="2"/>
        <charset val="204"/>
      </rPr>
      <t xml:space="preserve"> / 13,01,25 завод не отгрузил</t>
    </r>
  </si>
  <si>
    <t>Потребность ТК</t>
  </si>
  <si>
    <t>заказ</t>
  </si>
  <si>
    <t>02,06,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</si>
</sst>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4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15" customWidth="1"/>
    <col min="21" max="22" width="5" customWidth="1"/>
    <col min="23" max="32" width="6" customWidth="1"/>
    <col min="33" max="33" width="38.71093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90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91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6385.5380000000005</v>
      </c>
      <c r="F5" s="4">
        <f>SUM(F6:F494)</f>
        <v>11716.369999999999</v>
      </c>
      <c r="G5" s="10"/>
      <c r="H5" s="1"/>
      <c r="I5" s="1"/>
      <c r="J5" s="4">
        <f t="shared" ref="J5:S5" si="0">SUM(J6:J494)</f>
        <v>6456</v>
      </c>
      <c r="K5" s="4">
        <f t="shared" si="0"/>
        <v>-70.462000000000046</v>
      </c>
      <c r="L5" s="4">
        <f t="shared" si="0"/>
        <v>0</v>
      </c>
      <c r="M5" s="4">
        <f t="shared" si="0"/>
        <v>0</v>
      </c>
      <c r="N5" s="4">
        <f t="shared" si="0"/>
        <v>2137.3999999999996</v>
      </c>
      <c r="O5" s="4">
        <f t="shared" si="0"/>
        <v>6162.2150000000001</v>
      </c>
      <c r="P5" s="4">
        <f t="shared" si="0"/>
        <v>1277.1076000000003</v>
      </c>
      <c r="Q5" s="4">
        <f t="shared" si="0"/>
        <v>2506.8860000000004</v>
      </c>
      <c r="R5" s="4">
        <f>SUM(R6:R38)</f>
        <v>2799.7960000000003</v>
      </c>
      <c r="S5" s="4">
        <f t="shared" si="0"/>
        <v>1400</v>
      </c>
      <c r="T5" s="1"/>
      <c r="U5" s="1"/>
      <c r="V5" s="1"/>
      <c r="W5" s="4">
        <f t="shared" ref="W5:AF5" si="1">SUM(W6:W494)</f>
        <v>1298.1440000000002</v>
      </c>
      <c r="X5" s="4">
        <f t="shared" si="1"/>
        <v>1044.5232000000001</v>
      </c>
      <c r="Y5" s="4">
        <f t="shared" si="1"/>
        <v>1158.9134000000004</v>
      </c>
      <c r="Z5" s="4">
        <f t="shared" si="1"/>
        <v>985.33639999999991</v>
      </c>
      <c r="AA5" s="4">
        <f t="shared" si="1"/>
        <v>1788.6390000000001</v>
      </c>
      <c r="AB5" s="4">
        <f t="shared" si="1"/>
        <v>1781.9564</v>
      </c>
      <c r="AC5" s="4">
        <f t="shared" si="1"/>
        <v>1196.7842000000001</v>
      </c>
      <c r="AD5" s="4">
        <f t="shared" si="1"/>
        <v>1286.5581999999999</v>
      </c>
      <c r="AE5" s="4">
        <f t="shared" si="1"/>
        <v>1341.2426</v>
      </c>
      <c r="AF5" s="4">
        <f t="shared" si="1"/>
        <v>1235.6686</v>
      </c>
      <c r="AG5" s="1"/>
      <c r="AH5" s="4">
        <f>SUM(AH6:AH494)</f>
        <v>1130.864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77</v>
      </c>
      <c r="D6" s="1"/>
      <c r="E6" s="1">
        <v>57</v>
      </c>
      <c r="F6" s="1">
        <v>20</v>
      </c>
      <c r="G6" s="10">
        <v>0.14000000000000001</v>
      </c>
      <c r="H6" s="1">
        <v>180</v>
      </c>
      <c r="I6" s="1">
        <v>9988421</v>
      </c>
      <c r="J6" s="1">
        <v>63</v>
      </c>
      <c r="K6" s="1">
        <f t="shared" ref="K6:K38" si="2">E6-J6</f>
        <v>-6</v>
      </c>
      <c r="L6" s="1"/>
      <c r="M6" s="1"/>
      <c r="N6" s="1">
        <v>113</v>
      </c>
      <c r="O6" s="1"/>
      <c r="P6" s="1">
        <f>E6/5</f>
        <v>11.4</v>
      </c>
      <c r="Q6" s="5">
        <f>20*P6-O6-N6-F6</f>
        <v>95</v>
      </c>
      <c r="R6" s="5">
        <v>100</v>
      </c>
      <c r="S6" s="5">
        <v>100</v>
      </c>
      <c r="T6" s="1"/>
      <c r="U6" s="1">
        <f>(F6+N6+O6+R6)/P6</f>
        <v>20.438596491228068</v>
      </c>
      <c r="V6" s="1">
        <f>(F6+N6+O6)/P6</f>
        <v>11.666666666666666</v>
      </c>
      <c r="W6" s="1">
        <v>8.4</v>
      </c>
      <c r="X6" s="1">
        <v>11.6</v>
      </c>
      <c r="Y6" s="1">
        <v>9.4</v>
      </c>
      <c r="Z6" s="1">
        <v>3.6</v>
      </c>
      <c r="AA6" s="1">
        <v>9.8000000000000007</v>
      </c>
      <c r="AB6" s="1">
        <v>9.8000000000000007</v>
      </c>
      <c r="AC6" s="1">
        <v>2.4</v>
      </c>
      <c r="AD6" s="1">
        <v>6</v>
      </c>
      <c r="AE6" s="1">
        <v>8.4</v>
      </c>
      <c r="AF6" s="1">
        <v>8.6</v>
      </c>
      <c r="AG6" s="1" t="s">
        <v>36</v>
      </c>
      <c r="AH6" s="1">
        <f>G6*R6</f>
        <v>14.000000000000002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353</v>
      </c>
      <c r="D7" s="1"/>
      <c r="E7" s="1">
        <v>72</v>
      </c>
      <c r="F7" s="1">
        <v>281</v>
      </c>
      <c r="G7" s="10">
        <v>0.18</v>
      </c>
      <c r="H7" s="1">
        <v>270</v>
      </c>
      <c r="I7" s="1">
        <v>9988438</v>
      </c>
      <c r="J7" s="1">
        <v>72</v>
      </c>
      <c r="K7" s="1">
        <f t="shared" si="2"/>
        <v>0</v>
      </c>
      <c r="L7" s="1"/>
      <c r="M7" s="1"/>
      <c r="N7" s="1"/>
      <c r="O7" s="1"/>
      <c r="P7" s="1">
        <f t="shared" ref="P7:P38" si="3">E7/5</f>
        <v>14.4</v>
      </c>
      <c r="Q7" s="5"/>
      <c r="R7" s="5">
        <v>30</v>
      </c>
      <c r="S7" s="5">
        <v>50</v>
      </c>
      <c r="T7" s="1"/>
      <c r="U7" s="1">
        <f t="shared" ref="U7:U41" si="4">(F7+N7+O7+R7)/P7</f>
        <v>21.597222222222221</v>
      </c>
      <c r="V7" s="1">
        <f t="shared" ref="V7:V38" si="5">(F7+N7+O7)/P7</f>
        <v>19.513888888888889</v>
      </c>
      <c r="W7" s="1">
        <v>17.600000000000001</v>
      </c>
      <c r="X7" s="1">
        <v>12.4</v>
      </c>
      <c r="Y7" s="1">
        <v>11.6</v>
      </c>
      <c r="Z7" s="1">
        <v>7.6</v>
      </c>
      <c r="AA7" s="1">
        <v>27.8</v>
      </c>
      <c r="AB7" s="1">
        <v>28.4</v>
      </c>
      <c r="AC7" s="1">
        <v>11.2</v>
      </c>
      <c r="AD7" s="1">
        <v>17</v>
      </c>
      <c r="AE7" s="1">
        <v>23.8</v>
      </c>
      <c r="AF7" s="1">
        <v>19.8</v>
      </c>
      <c r="AG7" s="27" t="s">
        <v>38</v>
      </c>
      <c r="AH7" s="1">
        <f t="shared" ref="AH7:AH38" si="6">G7*R7</f>
        <v>5.3999999999999995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240</v>
      </c>
      <c r="D8" s="1"/>
      <c r="E8" s="1">
        <v>87</v>
      </c>
      <c r="F8" s="1">
        <v>153</v>
      </c>
      <c r="G8" s="10">
        <v>0.18</v>
      </c>
      <c r="H8" s="1">
        <v>270</v>
      </c>
      <c r="I8" s="1">
        <v>9988445</v>
      </c>
      <c r="J8" s="1">
        <v>87</v>
      </c>
      <c r="K8" s="1">
        <f t="shared" si="2"/>
        <v>0</v>
      </c>
      <c r="L8" s="1"/>
      <c r="M8" s="1"/>
      <c r="N8" s="1"/>
      <c r="O8" s="1">
        <v>164</v>
      </c>
      <c r="P8" s="1">
        <f t="shared" si="3"/>
        <v>17.399999999999999</v>
      </c>
      <c r="Q8" s="5">
        <f t="shared" ref="Q8" si="7">20*P8-O8-N8-F8</f>
        <v>31</v>
      </c>
      <c r="R8" s="5">
        <v>50</v>
      </c>
      <c r="S8" s="5">
        <v>50</v>
      </c>
      <c r="T8" s="1"/>
      <c r="U8" s="1">
        <f t="shared" si="4"/>
        <v>21.091954022988507</v>
      </c>
      <c r="V8" s="1">
        <f t="shared" si="5"/>
        <v>18.218390804597703</v>
      </c>
      <c r="W8" s="1">
        <v>20.2</v>
      </c>
      <c r="X8" s="1">
        <v>12.2</v>
      </c>
      <c r="Y8" s="1">
        <v>14.2</v>
      </c>
      <c r="Z8" s="1">
        <v>8.6</v>
      </c>
      <c r="AA8" s="1">
        <v>23.2</v>
      </c>
      <c r="AB8" s="1">
        <v>28.2</v>
      </c>
      <c r="AC8" s="1">
        <v>10.8</v>
      </c>
      <c r="AD8" s="1">
        <v>14.4</v>
      </c>
      <c r="AE8" s="1">
        <v>23.6</v>
      </c>
      <c r="AF8" s="1">
        <v>22.8</v>
      </c>
      <c r="AG8" s="1"/>
      <c r="AH8" s="1">
        <f t="shared" si="6"/>
        <v>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7" t="s">
        <v>41</v>
      </c>
      <c r="B9" s="7" t="s">
        <v>35</v>
      </c>
      <c r="C9" s="7">
        <v>5</v>
      </c>
      <c r="D9" s="7"/>
      <c r="E9" s="7">
        <v>2</v>
      </c>
      <c r="F9" s="7">
        <v>3</v>
      </c>
      <c r="G9" s="12">
        <v>0</v>
      </c>
      <c r="H9" s="7" t="e">
        <v>#N/A</v>
      </c>
      <c r="I9" s="7" t="s">
        <v>42</v>
      </c>
      <c r="J9" s="7">
        <v>2</v>
      </c>
      <c r="K9" s="7">
        <f t="shared" si="2"/>
        <v>0</v>
      </c>
      <c r="L9" s="7"/>
      <c r="M9" s="7"/>
      <c r="N9" s="7"/>
      <c r="O9" s="7"/>
      <c r="P9" s="7">
        <f t="shared" si="3"/>
        <v>0.4</v>
      </c>
      <c r="Q9" s="8"/>
      <c r="R9" s="8"/>
      <c r="S9" s="8"/>
      <c r="T9" s="7"/>
      <c r="U9" s="1">
        <f t="shared" si="4"/>
        <v>7.5</v>
      </c>
      <c r="V9" s="7">
        <f t="shared" si="5"/>
        <v>7.5</v>
      </c>
      <c r="W9" s="7">
        <v>0.4</v>
      </c>
      <c r="X9" s="7">
        <v>0</v>
      </c>
      <c r="Y9" s="7">
        <v>1.4</v>
      </c>
      <c r="Z9" s="7">
        <v>1.8</v>
      </c>
      <c r="AA9" s="7">
        <v>1.2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/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35</v>
      </c>
      <c r="C10" s="1">
        <v>212</v>
      </c>
      <c r="D10" s="1"/>
      <c r="E10" s="1">
        <v>23</v>
      </c>
      <c r="F10" s="1">
        <v>188</v>
      </c>
      <c r="G10" s="10">
        <v>0.4</v>
      </c>
      <c r="H10" s="1">
        <v>270</v>
      </c>
      <c r="I10" s="1">
        <v>9988452</v>
      </c>
      <c r="J10" s="1">
        <v>24</v>
      </c>
      <c r="K10" s="1">
        <f t="shared" si="2"/>
        <v>-1</v>
      </c>
      <c r="L10" s="1"/>
      <c r="M10" s="1"/>
      <c r="N10" s="1"/>
      <c r="O10" s="1"/>
      <c r="P10" s="1">
        <f t="shared" si="3"/>
        <v>4.5999999999999996</v>
      </c>
      <c r="Q10" s="5"/>
      <c r="R10" s="5">
        <f t="shared" ref="R10:R13" si="8">Q10</f>
        <v>0</v>
      </c>
      <c r="S10" s="5"/>
      <c r="T10" s="1"/>
      <c r="U10" s="1">
        <f t="shared" si="4"/>
        <v>40.869565217391305</v>
      </c>
      <c r="V10" s="1">
        <f t="shared" si="5"/>
        <v>40.869565217391305</v>
      </c>
      <c r="W10" s="1">
        <v>8.4</v>
      </c>
      <c r="X10" s="1">
        <v>6.6</v>
      </c>
      <c r="Y10" s="1">
        <v>5.8</v>
      </c>
      <c r="Z10" s="1">
        <v>2.4</v>
      </c>
      <c r="AA10" s="1">
        <v>20</v>
      </c>
      <c r="AB10" s="1">
        <v>8.4</v>
      </c>
      <c r="AC10" s="1">
        <v>2.8</v>
      </c>
      <c r="AD10" s="1">
        <v>8.1999999999999993</v>
      </c>
      <c r="AE10" s="1">
        <v>10.199999999999999</v>
      </c>
      <c r="AF10" s="1">
        <v>13.8</v>
      </c>
      <c r="AG10" s="27" t="s">
        <v>38</v>
      </c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35</v>
      </c>
      <c r="C11" s="1">
        <v>127</v>
      </c>
      <c r="D11" s="1"/>
      <c r="E11" s="1"/>
      <c r="F11" s="1">
        <v>127</v>
      </c>
      <c r="G11" s="10">
        <v>0.4</v>
      </c>
      <c r="H11" s="1">
        <v>270</v>
      </c>
      <c r="I11" s="1">
        <v>9988476</v>
      </c>
      <c r="J11" s="1">
        <v>2</v>
      </c>
      <c r="K11" s="1">
        <f t="shared" si="2"/>
        <v>-2</v>
      </c>
      <c r="L11" s="1"/>
      <c r="M11" s="1"/>
      <c r="N11" s="1">
        <v>44</v>
      </c>
      <c r="O11" s="1"/>
      <c r="P11" s="1">
        <f t="shared" si="3"/>
        <v>0</v>
      </c>
      <c r="Q11" s="5"/>
      <c r="R11" s="5">
        <f t="shared" si="8"/>
        <v>0</v>
      </c>
      <c r="S11" s="5"/>
      <c r="T11" s="1"/>
      <c r="U11" s="1" t="e">
        <f t="shared" si="4"/>
        <v>#DIV/0!</v>
      </c>
      <c r="V11" s="1" t="e">
        <f t="shared" si="5"/>
        <v>#DIV/0!</v>
      </c>
      <c r="W11" s="1">
        <v>5</v>
      </c>
      <c r="X11" s="1">
        <v>9.8000000000000007</v>
      </c>
      <c r="Y11" s="1">
        <v>12.2</v>
      </c>
      <c r="Z11" s="1">
        <v>1.4</v>
      </c>
      <c r="AA11" s="1">
        <v>14.8</v>
      </c>
      <c r="AB11" s="1">
        <v>6</v>
      </c>
      <c r="AC11" s="1">
        <v>2.6</v>
      </c>
      <c r="AD11" s="1">
        <v>2.8</v>
      </c>
      <c r="AE11" s="1">
        <v>0</v>
      </c>
      <c r="AF11" s="1">
        <v>0</v>
      </c>
      <c r="AG11" s="29" t="s">
        <v>83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thickBot="1" x14ac:dyDescent="0.3">
      <c r="A12" s="1" t="s">
        <v>50</v>
      </c>
      <c r="B12" s="1" t="s">
        <v>35</v>
      </c>
      <c r="C12" s="1"/>
      <c r="D12" s="1"/>
      <c r="E12" s="1">
        <v>-1</v>
      </c>
      <c r="F12" s="1"/>
      <c r="G12" s="10">
        <v>0.18</v>
      </c>
      <c r="H12" s="1">
        <v>150</v>
      </c>
      <c r="I12" s="1">
        <v>5034819</v>
      </c>
      <c r="J12" s="1"/>
      <c r="K12" s="1">
        <f t="shared" si="2"/>
        <v>-1</v>
      </c>
      <c r="L12" s="1"/>
      <c r="M12" s="1"/>
      <c r="N12" s="1">
        <v>440.19999999999987</v>
      </c>
      <c r="O12" s="1"/>
      <c r="P12" s="1">
        <f t="shared" si="3"/>
        <v>-0.2</v>
      </c>
      <c r="Q12" s="5"/>
      <c r="R12" s="5">
        <v>100</v>
      </c>
      <c r="S12" s="30">
        <v>200</v>
      </c>
      <c r="T12" s="31" t="s">
        <v>89</v>
      </c>
      <c r="U12" s="1">
        <f t="shared" si="4"/>
        <v>-2700.9999999999991</v>
      </c>
      <c r="V12" s="1">
        <f t="shared" si="5"/>
        <v>-2200.9999999999991</v>
      </c>
      <c r="W12" s="1">
        <v>18.8</v>
      </c>
      <c r="X12" s="1">
        <v>30.4</v>
      </c>
      <c r="Y12" s="1">
        <v>19.2</v>
      </c>
      <c r="Z12" s="1">
        <v>-1</v>
      </c>
      <c r="AA12" s="1">
        <v>-0.2</v>
      </c>
      <c r="AB12" s="1">
        <v>11.8</v>
      </c>
      <c r="AC12" s="1">
        <v>24.4</v>
      </c>
      <c r="AD12" s="1">
        <v>40.200000000000003</v>
      </c>
      <c r="AE12" s="1">
        <v>40.799999999999997</v>
      </c>
      <c r="AF12" s="1">
        <v>31.4</v>
      </c>
      <c r="AG12" s="1" t="s">
        <v>51</v>
      </c>
      <c r="AH12" s="1">
        <f t="shared" si="6"/>
        <v>18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52</v>
      </c>
      <c r="B13" s="16" t="s">
        <v>47</v>
      </c>
      <c r="C13" s="16"/>
      <c r="D13" s="16"/>
      <c r="E13" s="16"/>
      <c r="F13" s="17"/>
      <c r="G13" s="10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/>
      <c r="P13" s="1">
        <f t="shared" si="3"/>
        <v>0</v>
      </c>
      <c r="Q13" s="5"/>
      <c r="R13" s="5">
        <f t="shared" si="8"/>
        <v>0</v>
      </c>
      <c r="S13" s="5"/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 t="s">
        <v>36</v>
      </c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24" t="s">
        <v>49</v>
      </c>
      <c r="B14" s="25" t="s">
        <v>47</v>
      </c>
      <c r="C14" s="25">
        <v>90.7</v>
      </c>
      <c r="D14" s="25"/>
      <c r="E14" s="25">
        <v>7.7640000000000002</v>
      </c>
      <c r="F14" s="26">
        <v>82.936000000000007</v>
      </c>
      <c r="G14" s="12">
        <v>0</v>
      </c>
      <c r="H14" s="7" t="e">
        <v>#N/A</v>
      </c>
      <c r="I14" s="7" t="s">
        <v>48</v>
      </c>
      <c r="J14" s="7">
        <v>7</v>
      </c>
      <c r="K14" s="7">
        <f>E14-J14</f>
        <v>0.76400000000000023</v>
      </c>
      <c r="L14" s="7"/>
      <c r="M14" s="7"/>
      <c r="N14" s="7"/>
      <c r="O14" s="7"/>
      <c r="P14" s="7">
        <f t="shared" si="3"/>
        <v>1.5528</v>
      </c>
      <c r="Q14" s="8"/>
      <c r="R14" s="8"/>
      <c r="S14" s="8"/>
      <c r="T14" s="7"/>
      <c r="U14" s="1">
        <f t="shared" si="4"/>
        <v>53.410613086038133</v>
      </c>
      <c r="V14" s="7">
        <f t="shared" si="5"/>
        <v>53.410613086038133</v>
      </c>
      <c r="W14" s="7">
        <v>0</v>
      </c>
      <c r="X14" s="7">
        <v>1.8912</v>
      </c>
      <c r="Y14" s="7">
        <v>2.9769999999999999</v>
      </c>
      <c r="Z14" s="7">
        <v>0</v>
      </c>
      <c r="AA14" s="7">
        <v>0.97560000000000002</v>
      </c>
      <c r="AB14" s="7">
        <v>2.3740000000000001</v>
      </c>
      <c r="AC14" s="7">
        <v>0.51680000000000004</v>
      </c>
      <c r="AD14" s="7">
        <v>0.90879999999999994</v>
      </c>
      <c r="AE14" s="7">
        <v>1.9148000000000001</v>
      </c>
      <c r="AF14" s="7">
        <v>3</v>
      </c>
      <c r="AG14" s="27" t="s">
        <v>84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35</v>
      </c>
      <c r="C15" s="1">
        <v>103</v>
      </c>
      <c r="D15" s="1"/>
      <c r="E15" s="1">
        <v>29</v>
      </c>
      <c r="F15" s="1">
        <v>66</v>
      </c>
      <c r="G15" s="10">
        <v>0.1</v>
      </c>
      <c r="H15" s="1">
        <v>90</v>
      </c>
      <c r="I15" s="1">
        <v>8444163</v>
      </c>
      <c r="J15" s="1">
        <v>33</v>
      </c>
      <c r="K15" s="1">
        <f t="shared" si="2"/>
        <v>-4</v>
      </c>
      <c r="L15" s="1"/>
      <c r="M15" s="1"/>
      <c r="N15" s="1"/>
      <c r="O15" s="1">
        <v>39.800000000000011</v>
      </c>
      <c r="P15" s="1">
        <f t="shared" si="3"/>
        <v>5.8</v>
      </c>
      <c r="Q15" s="5"/>
      <c r="R15" s="5">
        <f t="shared" ref="R15:R23" si="9">Q15</f>
        <v>0</v>
      </c>
      <c r="S15" s="5">
        <v>50</v>
      </c>
      <c r="T15" s="1"/>
      <c r="U15" s="1">
        <f t="shared" si="4"/>
        <v>18.241379310344829</v>
      </c>
      <c r="V15" s="1">
        <f t="shared" si="5"/>
        <v>18.241379310344829</v>
      </c>
      <c r="W15" s="1">
        <v>8.4</v>
      </c>
      <c r="X15" s="1">
        <v>5.2</v>
      </c>
      <c r="Y15" s="1">
        <v>6.8</v>
      </c>
      <c r="Z15" s="1">
        <v>8.4</v>
      </c>
      <c r="AA15" s="1">
        <v>8.4</v>
      </c>
      <c r="AB15" s="1">
        <v>17</v>
      </c>
      <c r="AC15" s="1">
        <v>7.2</v>
      </c>
      <c r="AD15" s="1">
        <v>10.4</v>
      </c>
      <c r="AE15" s="1">
        <v>10.4</v>
      </c>
      <c r="AF15" s="1">
        <v>7.2</v>
      </c>
      <c r="AG15" s="27" t="s">
        <v>80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35</v>
      </c>
      <c r="C16" s="1">
        <v>851</v>
      </c>
      <c r="D16" s="1"/>
      <c r="E16" s="1">
        <v>330</v>
      </c>
      <c r="F16" s="1">
        <v>520</v>
      </c>
      <c r="G16" s="10">
        <v>0.18</v>
      </c>
      <c r="H16" s="1">
        <v>150</v>
      </c>
      <c r="I16" s="1">
        <v>5038411</v>
      </c>
      <c r="J16" s="1">
        <v>333</v>
      </c>
      <c r="K16" s="1">
        <f t="shared" si="2"/>
        <v>-3</v>
      </c>
      <c r="L16" s="1"/>
      <c r="M16" s="1"/>
      <c r="N16" s="1"/>
      <c r="O16" s="1">
        <v>837</v>
      </c>
      <c r="P16" s="1">
        <f t="shared" si="3"/>
        <v>66</v>
      </c>
      <c r="Q16" s="5"/>
      <c r="R16" s="5">
        <f t="shared" si="9"/>
        <v>0</v>
      </c>
      <c r="S16" s="5"/>
      <c r="T16" s="1"/>
      <c r="U16" s="1">
        <f t="shared" si="4"/>
        <v>20.560606060606062</v>
      </c>
      <c r="V16" s="1">
        <f t="shared" si="5"/>
        <v>20.560606060606062</v>
      </c>
      <c r="W16" s="1">
        <v>84.4</v>
      </c>
      <c r="X16" s="1">
        <v>62.8</v>
      </c>
      <c r="Y16" s="1">
        <v>69.599999999999994</v>
      </c>
      <c r="Z16" s="1">
        <v>65</v>
      </c>
      <c r="AA16" s="1">
        <v>122.2</v>
      </c>
      <c r="AB16" s="1">
        <v>85.8</v>
      </c>
      <c r="AC16" s="1">
        <v>64.599999999999994</v>
      </c>
      <c r="AD16" s="1">
        <v>76.400000000000006</v>
      </c>
      <c r="AE16" s="1">
        <v>72.599999999999994</v>
      </c>
      <c r="AF16" s="1">
        <v>67.2</v>
      </c>
      <c r="AG16" s="1"/>
      <c r="AH16" s="1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35</v>
      </c>
      <c r="C17" s="1">
        <v>1087</v>
      </c>
      <c r="D17" s="1"/>
      <c r="E17" s="1">
        <v>350</v>
      </c>
      <c r="F17" s="1">
        <v>733</v>
      </c>
      <c r="G17" s="10">
        <v>0.18</v>
      </c>
      <c r="H17" s="1">
        <v>150</v>
      </c>
      <c r="I17" s="1">
        <v>5038459</v>
      </c>
      <c r="J17" s="1">
        <v>356</v>
      </c>
      <c r="K17" s="1">
        <f t="shared" si="2"/>
        <v>-6</v>
      </c>
      <c r="L17" s="1"/>
      <c r="M17" s="1"/>
      <c r="N17" s="1"/>
      <c r="O17" s="1">
        <v>573</v>
      </c>
      <c r="P17" s="1">
        <f t="shared" si="3"/>
        <v>70</v>
      </c>
      <c r="Q17" s="5">
        <f t="shared" ref="Q17:Q21" si="10">20*P17-O17-N17-F17</f>
        <v>94</v>
      </c>
      <c r="R17" s="5">
        <f t="shared" si="9"/>
        <v>94</v>
      </c>
      <c r="S17" s="5"/>
      <c r="T17" s="1"/>
      <c r="U17" s="1">
        <f t="shared" si="4"/>
        <v>20</v>
      </c>
      <c r="V17" s="1">
        <f t="shared" si="5"/>
        <v>18.657142857142858</v>
      </c>
      <c r="W17" s="1">
        <v>83</v>
      </c>
      <c r="X17" s="1">
        <v>70.599999999999994</v>
      </c>
      <c r="Y17" s="1">
        <v>77.599999999999994</v>
      </c>
      <c r="Z17" s="1">
        <v>60.8</v>
      </c>
      <c r="AA17" s="1">
        <v>131.80000000000001</v>
      </c>
      <c r="AB17" s="1">
        <v>110</v>
      </c>
      <c r="AC17" s="1">
        <v>76</v>
      </c>
      <c r="AD17" s="1">
        <v>68.8</v>
      </c>
      <c r="AE17" s="1">
        <v>92.2</v>
      </c>
      <c r="AF17" s="1">
        <v>1.8</v>
      </c>
      <c r="AG17" s="1" t="s">
        <v>56</v>
      </c>
      <c r="AH17" s="1">
        <f t="shared" si="6"/>
        <v>16.919999999999998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35</v>
      </c>
      <c r="C18" s="1">
        <v>1141</v>
      </c>
      <c r="D18" s="1"/>
      <c r="E18" s="1">
        <v>236</v>
      </c>
      <c r="F18" s="1">
        <v>894</v>
      </c>
      <c r="G18" s="10">
        <v>0.18</v>
      </c>
      <c r="H18" s="1">
        <v>150</v>
      </c>
      <c r="I18" s="1">
        <v>5038831</v>
      </c>
      <c r="J18" s="1">
        <v>248</v>
      </c>
      <c r="K18" s="1">
        <f t="shared" si="2"/>
        <v>-12</v>
      </c>
      <c r="L18" s="1"/>
      <c r="M18" s="1"/>
      <c r="N18" s="1"/>
      <c r="O18" s="1"/>
      <c r="P18" s="1">
        <f t="shared" si="3"/>
        <v>47.2</v>
      </c>
      <c r="Q18" s="5"/>
      <c r="R18" s="5">
        <f t="shared" si="9"/>
        <v>0</v>
      </c>
      <c r="S18" s="5"/>
      <c r="T18" s="1"/>
      <c r="U18" s="1">
        <f t="shared" si="4"/>
        <v>18.940677966101696</v>
      </c>
      <c r="V18" s="1">
        <f t="shared" si="5"/>
        <v>18.940677966101696</v>
      </c>
      <c r="W18" s="1">
        <v>41.6</v>
      </c>
      <c r="X18" s="1">
        <v>26.2</v>
      </c>
      <c r="Y18" s="1">
        <v>39.799999999999997</v>
      </c>
      <c r="Z18" s="1">
        <v>25.6</v>
      </c>
      <c r="AA18" s="1">
        <v>98.8</v>
      </c>
      <c r="AB18" s="1">
        <v>74.599999999999994</v>
      </c>
      <c r="AC18" s="1">
        <v>46.4</v>
      </c>
      <c r="AD18" s="1">
        <v>50</v>
      </c>
      <c r="AE18" s="1">
        <v>44.8</v>
      </c>
      <c r="AF18" s="1">
        <v>49.8</v>
      </c>
      <c r="AG18" s="27" t="s">
        <v>81</v>
      </c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35</v>
      </c>
      <c r="C19" s="1">
        <v>825</v>
      </c>
      <c r="D19" s="1"/>
      <c r="E19" s="1">
        <v>170</v>
      </c>
      <c r="F19" s="1">
        <v>617</v>
      </c>
      <c r="G19" s="10">
        <v>0.18</v>
      </c>
      <c r="H19" s="1">
        <v>120</v>
      </c>
      <c r="I19" s="1">
        <v>5038855</v>
      </c>
      <c r="J19" s="1">
        <v>211</v>
      </c>
      <c r="K19" s="1">
        <f t="shared" si="2"/>
        <v>-41</v>
      </c>
      <c r="L19" s="1"/>
      <c r="M19" s="1"/>
      <c r="N19" s="1"/>
      <c r="O19" s="1">
        <v>19</v>
      </c>
      <c r="P19" s="1">
        <f t="shared" si="3"/>
        <v>34</v>
      </c>
      <c r="Q19" s="5">
        <f t="shared" si="10"/>
        <v>44</v>
      </c>
      <c r="R19" s="5">
        <f t="shared" si="9"/>
        <v>44</v>
      </c>
      <c r="S19" s="5"/>
      <c r="T19" s="1"/>
      <c r="U19" s="1">
        <f t="shared" si="4"/>
        <v>20</v>
      </c>
      <c r="V19" s="1">
        <f t="shared" si="5"/>
        <v>18.705882352941178</v>
      </c>
      <c r="W19" s="1">
        <v>42.2</v>
      </c>
      <c r="X19" s="1">
        <v>55.4</v>
      </c>
      <c r="Y19" s="1">
        <v>49.6</v>
      </c>
      <c r="Z19" s="1">
        <v>17.600000000000001</v>
      </c>
      <c r="AA19" s="1">
        <v>86</v>
      </c>
      <c r="AB19" s="1">
        <v>67</v>
      </c>
      <c r="AC19" s="1">
        <v>41.4</v>
      </c>
      <c r="AD19" s="1">
        <v>26.4</v>
      </c>
      <c r="AE19" s="1">
        <v>22.6</v>
      </c>
      <c r="AF19" s="1">
        <v>55.8</v>
      </c>
      <c r="AG19" s="1"/>
      <c r="AH19" s="1">
        <f t="shared" si="6"/>
        <v>7.92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35</v>
      </c>
      <c r="C20" s="1">
        <v>1001</v>
      </c>
      <c r="D20" s="1"/>
      <c r="E20" s="1">
        <v>551</v>
      </c>
      <c r="F20" s="1">
        <v>448</v>
      </c>
      <c r="G20" s="10">
        <v>0.18</v>
      </c>
      <c r="H20" s="1">
        <v>150</v>
      </c>
      <c r="I20" s="1">
        <v>5038435</v>
      </c>
      <c r="J20" s="1">
        <v>556</v>
      </c>
      <c r="K20" s="1">
        <f t="shared" si="2"/>
        <v>-5</v>
      </c>
      <c r="L20" s="1"/>
      <c r="M20" s="1"/>
      <c r="N20" s="1">
        <v>436</v>
      </c>
      <c r="O20" s="1">
        <v>919</v>
      </c>
      <c r="P20" s="1">
        <f t="shared" si="3"/>
        <v>110.2</v>
      </c>
      <c r="Q20" s="5">
        <f t="shared" si="10"/>
        <v>401</v>
      </c>
      <c r="R20" s="5">
        <f t="shared" si="9"/>
        <v>401</v>
      </c>
      <c r="S20" s="5"/>
      <c r="T20" s="1"/>
      <c r="U20" s="1">
        <f t="shared" si="4"/>
        <v>20</v>
      </c>
      <c r="V20" s="1">
        <f t="shared" si="5"/>
        <v>16.361161524500908</v>
      </c>
      <c r="W20" s="1">
        <v>117.8</v>
      </c>
      <c r="X20" s="1">
        <v>101.6</v>
      </c>
      <c r="Y20" s="1">
        <v>116.2</v>
      </c>
      <c r="Z20" s="1">
        <v>86</v>
      </c>
      <c r="AA20" s="1">
        <v>170.6</v>
      </c>
      <c r="AB20" s="1">
        <v>141.6</v>
      </c>
      <c r="AC20" s="1">
        <v>102.4</v>
      </c>
      <c r="AD20" s="1">
        <v>110.2</v>
      </c>
      <c r="AE20" s="1">
        <v>126.4</v>
      </c>
      <c r="AF20" s="1">
        <v>95</v>
      </c>
      <c r="AG20" s="1"/>
      <c r="AH20" s="1">
        <f t="shared" si="6"/>
        <v>72.179999999999993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35</v>
      </c>
      <c r="C21" s="1">
        <v>403</v>
      </c>
      <c r="D21" s="1"/>
      <c r="E21" s="1">
        <v>248</v>
      </c>
      <c r="F21" s="1">
        <v>152</v>
      </c>
      <c r="G21" s="10">
        <v>0.18</v>
      </c>
      <c r="H21" s="1">
        <v>120</v>
      </c>
      <c r="I21" s="1">
        <v>5038398</v>
      </c>
      <c r="J21" s="1">
        <v>248.5</v>
      </c>
      <c r="K21" s="1">
        <f t="shared" si="2"/>
        <v>-0.5</v>
      </c>
      <c r="L21" s="1"/>
      <c r="M21" s="1"/>
      <c r="N21" s="1">
        <v>251</v>
      </c>
      <c r="O21" s="1">
        <v>474</v>
      </c>
      <c r="P21" s="1">
        <f t="shared" si="3"/>
        <v>49.6</v>
      </c>
      <c r="Q21" s="5">
        <f t="shared" si="10"/>
        <v>115</v>
      </c>
      <c r="R21" s="5">
        <v>150</v>
      </c>
      <c r="S21" s="5">
        <v>150</v>
      </c>
      <c r="T21" s="1"/>
      <c r="U21" s="1">
        <f t="shared" si="4"/>
        <v>20.70564516129032</v>
      </c>
      <c r="V21" s="1">
        <f t="shared" si="5"/>
        <v>17.681451612903224</v>
      </c>
      <c r="W21" s="1">
        <v>56.4</v>
      </c>
      <c r="X21" s="1">
        <v>47.2</v>
      </c>
      <c r="Y21" s="1">
        <v>60.6</v>
      </c>
      <c r="Z21" s="1">
        <v>39.200000000000003</v>
      </c>
      <c r="AA21" s="1">
        <v>67.8</v>
      </c>
      <c r="AB21" s="1">
        <v>68.8</v>
      </c>
      <c r="AC21" s="1">
        <v>54.6</v>
      </c>
      <c r="AD21" s="1">
        <v>42.4</v>
      </c>
      <c r="AE21" s="1">
        <v>50.2</v>
      </c>
      <c r="AF21" s="1">
        <v>49.4</v>
      </c>
      <c r="AG21" s="1"/>
      <c r="AH21" s="1">
        <f t="shared" si="6"/>
        <v>27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47</v>
      </c>
      <c r="C22" s="1">
        <v>200</v>
      </c>
      <c r="D22" s="1"/>
      <c r="E22" s="1">
        <v>91.628</v>
      </c>
      <c r="F22" s="1">
        <v>108.372</v>
      </c>
      <c r="G22" s="10">
        <v>1</v>
      </c>
      <c r="H22" s="1">
        <v>150</v>
      </c>
      <c r="I22" s="1">
        <v>5038572</v>
      </c>
      <c r="J22" s="1">
        <v>87.5</v>
      </c>
      <c r="K22" s="1">
        <f t="shared" si="2"/>
        <v>4.1280000000000001</v>
      </c>
      <c r="L22" s="1"/>
      <c r="M22" s="1"/>
      <c r="N22" s="1"/>
      <c r="O22" s="1"/>
      <c r="P22" s="1">
        <f t="shared" si="3"/>
        <v>18.325600000000001</v>
      </c>
      <c r="Q22" s="5">
        <f>15*P22-O22-N22-F22</f>
        <v>166.512</v>
      </c>
      <c r="R22" s="5">
        <f t="shared" si="9"/>
        <v>166.512</v>
      </c>
      <c r="S22" s="5"/>
      <c r="T22" s="1"/>
      <c r="U22" s="1">
        <f t="shared" si="4"/>
        <v>15</v>
      </c>
      <c r="V22" s="1">
        <f t="shared" si="5"/>
        <v>5.9136945038634474</v>
      </c>
      <c r="W22" s="1">
        <v>9.1067999999999998</v>
      </c>
      <c r="X22" s="1">
        <v>7.6242000000000001</v>
      </c>
      <c r="Y22" s="1">
        <v>6.1372</v>
      </c>
      <c r="Z22" s="1">
        <v>12.8978</v>
      </c>
      <c r="AA22" s="1">
        <v>19.7638</v>
      </c>
      <c r="AB22" s="1">
        <v>13.5702</v>
      </c>
      <c r="AC22" s="1">
        <v>8.004999999999999</v>
      </c>
      <c r="AD22" s="1">
        <v>0</v>
      </c>
      <c r="AE22" s="1">
        <v>0</v>
      </c>
      <c r="AF22" s="1">
        <v>0</v>
      </c>
      <c r="AG22" s="28" t="s">
        <v>36</v>
      </c>
      <c r="AH22" s="1">
        <f t="shared" si="6"/>
        <v>166.512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62</v>
      </c>
      <c r="B23" s="1" t="s">
        <v>47</v>
      </c>
      <c r="C23" s="1">
        <v>166.66</v>
      </c>
      <c r="D23" s="1"/>
      <c r="E23" s="1">
        <v>24.401</v>
      </c>
      <c r="F23" s="1">
        <v>142.02699999999999</v>
      </c>
      <c r="G23" s="10">
        <v>1</v>
      </c>
      <c r="H23" s="1">
        <v>150</v>
      </c>
      <c r="I23" s="1">
        <v>5038596</v>
      </c>
      <c r="J23" s="1">
        <v>25</v>
      </c>
      <c r="K23" s="1">
        <f t="shared" si="2"/>
        <v>-0.5990000000000002</v>
      </c>
      <c r="L23" s="1"/>
      <c r="M23" s="1"/>
      <c r="N23" s="1"/>
      <c r="O23" s="1"/>
      <c r="P23" s="1">
        <f t="shared" si="3"/>
        <v>4.8802000000000003</v>
      </c>
      <c r="Q23" s="5"/>
      <c r="R23" s="5">
        <f t="shared" si="9"/>
        <v>0</v>
      </c>
      <c r="S23" s="5"/>
      <c r="T23" s="1"/>
      <c r="U23" s="1">
        <f t="shared" si="4"/>
        <v>29.102700708987332</v>
      </c>
      <c r="V23" s="1">
        <f t="shared" si="5"/>
        <v>29.102700708987332</v>
      </c>
      <c r="W23" s="1">
        <v>6.3159999999999998</v>
      </c>
      <c r="X23" s="1">
        <v>7.9831999999999992</v>
      </c>
      <c r="Y23" s="1">
        <v>7.1159999999999997</v>
      </c>
      <c r="Z23" s="1">
        <v>10.288</v>
      </c>
      <c r="AA23" s="1">
        <v>9.5207999999999995</v>
      </c>
      <c r="AB23" s="1">
        <v>6.2939999999999996</v>
      </c>
      <c r="AC23" s="1">
        <v>2.0529999999999999</v>
      </c>
      <c r="AD23" s="1">
        <v>7.4847999999999999</v>
      </c>
      <c r="AE23" s="1">
        <v>18.3734</v>
      </c>
      <c r="AF23" s="1">
        <v>15.5282</v>
      </c>
      <c r="AG23" s="29" t="s">
        <v>85</v>
      </c>
      <c r="AH23" s="1">
        <f t="shared" si="6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63</v>
      </c>
      <c r="B24" s="22" t="s">
        <v>47</v>
      </c>
      <c r="C24" s="22"/>
      <c r="D24" s="22"/>
      <c r="E24" s="22"/>
      <c r="F24" s="23"/>
      <c r="G24" s="19">
        <v>1</v>
      </c>
      <c r="H24" s="18">
        <v>120</v>
      </c>
      <c r="I24" s="18">
        <v>8785204</v>
      </c>
      <c r="J24" s="18"/>
      <c r="K24" s="18">
        <f t="shared" si="2"/>
        <v>0</v>
      </c>
      <c r="L24" s="18"/>
      <c r="M24" s="18"/>
      <c r="N24" s="18"/>
      <c r="O24" s="18"/>
      <c r="P24" s="18">
        <f t="shared" si="3"/>
        <v>0</v>
      </c>
      <c r="Q24" s="20"/>
      <c r="R24" s="20"/>
      <c r="S24" s="20"/>
      <c r="T24" s="18"/>
      <c r="U24" s="1" t="e">
        <f t="shared" si="4"/>
        <v>#DIV/0!</v>
      </c>
      <c r="V24" s="18" t="e">
        <f t="shared" si="5"/>
        <v>#DIV/0!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-0.5776</v>
      </c>
      <c r="AE24" s="18">
        <v>0</v>
      </c>
      <c r="AF24" s="18">
        <v>0</v>
      </c>
      <c r="AG24" s="18" t="s">
        <v>64</v>
      </c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70</v>
      </c>
      <c r="B25" s="25" t="s">
        <v>47</v>
      </c>
      <c r="C25" s="25">
        <v>96.1</v>
      </c>
      <c r="D25" s="25"/>
      <c r="E25" s="25">
        <v>95.119</v>
      </c>
      <c r="F25" s="26">
        <v>0.98099999999999998</v>
      </c>
      <c r="G25" s="12">
        <v>0</v>
      </c>
      <c r="H25" s="7" t="e">
        <v>#N/A</v>
      </c>
      <c r="I25" s="7" t="s">
        <v>48</v>
      </c>
      <c r="J25" s="7">
        <v>94.5</v>
      </c>
      <c r="K25" s="7">
        <f>E25-J25</f>
        <v>0.61899999999999977</v>
      </c>
      <c r="L25" s="7"/>
      <c r="M25" s="7"/>
      <c r="N25" s="7"/>
      <c r="O25" s="7"/>
      <c r="P25" s="7">
        <f>E25/5</f>
        <v>19.023800000000001</v>
      </c>
      <c r="Q25" s="8"/>
      <c r="R25" s="8"/>
      <c r="S25" s="8"/>
      <c r="T25" s="7"/>
      <c r="U25" s="1">
        <f t="shared" si="4"/>
        <v>5.1566984514134918E-2</v>
      </c>
      <c r="V25" s="7">
        <f>(F25+N25+O25)/P25</f>
        <v>5.1566984514134918E-2</v>
      </c>
      <c r="W25" s="7">
        <v>22.2422</v>
      </c>
      <c r="X25" s="7">
        <v>9.0191999999999997</v>
      </c>
      <c r="Y25" s="7">
        <v>10.777200000000001</v>
      </c>
      <c r="Z25" s="7">
        <v>0</v>
      </c>
      <c r="AA25" s="7">
        <v>0</v>
      </c>
      <c r="AB25" s="7">
        <v>32.8934</v>
      </c>
      <c r="AC25" s="7">
        <v>14.801600000000001</v>
      </c>
      <c r="AD25" s="7">
        <v>16.104199999999999</v>
      </c>
      <c r="AE25" s="7">
        <v>0</v>
      </c>
      <c r="AF25" s="7">
        <v>0</v>
      </c>
      <c r="AG25" s="7"/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65</v>
      </c>
      <c r="B26" s="16" t="s">
        <v>47</v>
      </c>
      <c r="C26" s="16">
        <v>87</v>
      </c>
      <c r="D26" s="16"/>
      <c r="E26" s="16">
        <v>31.960999999999999</v>
      </c>
      <c r="F26" s="17">
        <v>55.039000000000001</v>
      </c>
      <c r="G26" s="10">
        <v>1</v>
      </c>
      <c r="H26" s="1">
        <v>180</v>
      </c>
      <c r="I26" s="1">
        <v>5038619</v>
      </c>
      <c r="J26" s="1">
        <v>29.5</v>
      </c>
      <c r="K26" s="1">
        <f t="shared" si="2"/>
        <v>2.4609999999999985</v>
      </c>
      <c r="L26" s="1"/>
      <c r="M26" s="1"/>
      <c r="N26" s="1"/>
      <c r="O26" s="1"/>
      <c r="P26" s="1">
        <f t="shared" si="3"/>
        <v>6.3921999999999999</v>
      </c>
      <c r="Q26" s="5">
        <v>100</v>
      </c>
      <c r="R26" s="5">
        <f>Q26</f>
        <v>100</v>
      </c>
      <c r="S26" s="5">
        <v>100</v>
      </c>
      <c r="T26" s="1"/>
      <c r="U26" s="1">
        <f t="shared" si="4"/>
        <v>24.254403804636901</v>
      </c>
      <c r="V26" s="1">
        <f t="shared" si="5"/>
        <v>8.6103375989487194</v>
      </c>
      <c r="W26" s="1">
        <v>3.0973999999999999</v>
      </c>
      <c r="X26" s="1">
        <v>2.6960000000000002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1.26</v>
      </c>
      <c r="AG26" s="29" t="s">
        <v>40</v>
      </c>
      <c r="AH26" s="1">
        <f t="shared" si="6"/>
        <v>100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72</v>
      </c>
      <c r="B27" s="25" t="s">
        <v>47</v>
      </c>
      <c r="C27" s="25">
        <v>145</v>
      </c>
      <c r="D27" s="25"/>
      <c r="E27" s="25">
        <v>76.823999999999998</v>
      </c>
      <c r="F27" s="26">
        <v>68.176000000000002</v>
      </c>
      <c r="G27" s="12">
        <v>0</v>
      </c>
      <c r="H27" s="7" t="e">
        <v>#N/A</v>
      </c>
      <c r="I27" s="7" t="s">
        <v>48</v>
      </c>
      <c r="J27" s="7">
        <v>66.5</v>
      </c>
      <c r="K27" s="7">
        <f>E27-J27</f>
        <v>10.323999999999998</v>
      </c>
      <c r="L27" s="7"/>
      <c r="M27" s="7"/>
      <c r="N27" s="7"/>
      <c r="O27" s="7"/>
      <c r="P27" s="7">
        <f>E27/5</f>
        <v>15.364799999999999</v>
      </c>
      <c r="Q27" s="8"/>
      <c r="R27" s="8"/>
      <c r="S27" s="8"/>
      <c r="T27" s="7"/>
      <c r="U27" s="1">
        <f t="shared" si="4"/>
        <v>4.4371550557117576</v>
      </c>
      <c r="V27" s="7">
        <f>(F27+N27+O27)/P27</f>
        <v>4.4371550557117576</v>
      </c>
      <c r="W27" s="7">
        <v>3.9628000000000001</v>
      </c>
      <c r="X27" s="7">
        <v>2.8923999999999999</v>
      </c>
      <c r="Y27" s="7">
        <v>5.3404000000000007</v>
      </c>
      <c r="Z27" s="7">
        <v>9.5449999999999999</v>
      </c>
      <c r="AA27" s="7">
        <v>16.442</v>
      </c>
      <c r="AB27" s="7">
        <v>8.0256000000000007</v>
      </c>
      <c r="AC27" s="7">
        <v>5.3906000000000001</v>
      </c>
      <c r="AD27" s="7">
        <v>8.855599999999999</v>
      </c>
      <c r="AE27" s="7">
        <v>20.479199999999999</v>
      </c>
      <c r="AF27" s="7">
        <v>8.1663999999999994</v>
      </c>
      <c r="AG27" s="27" t="s">
        <v>82</v>
      </c>
      <c r="AH27" s="1">
        <f t="shared" si="6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82</v>
      </c>
      <c r="D28" s="1"/>
      <c r="E28" s="1">
        <v>54</v>
      </c>
      <c r="F28" s="1">
        <v>21</v>
      </c>
      <c r="G28" s="10">
        <v>0.1</v>
      </c>
      <c r="H28" s="1">
        <v>60</v>
      </c>
      <c r="I28" s="1">
        <v>8444170</v>
      </c>
      <c r="J28" s="1">
        <v>57</v>
      </c>
      <c r="K28" s="1">
        <f t="shared" si="2"/>
        <v>-3</v>
      </c>
      <c r="L28" s="1"/>
      <c r="M28" s="1"/>
      <c r="N28" s="1"/>
      <c r="O28" s="1">
        <v>97.199999999999989</v>
      </c>
      <c r="P28" s="1">
        <f t="shared" si="3"/>
        <v>10.8</v>
      </c>
      <c r="Q28" s="5">
        <f>15*P28-O28-N28-F28</f>
        <v>43.800000000000011</v>
      </c>
      <c r="R28" s="5">
        <v>60</v>
      </c>
      <c r="S28" s="5">
        <v>100</v>
      </c>
      <c r="T28" s="1"/>
      <c r="U28" s="1">
        <f t="shared" si="4"/>
        <v>16.499999999999996</v>
      </c>
      <c r="V28" s="1">
        <f t="shared" si="5"/>
        <v>10.944444444444443</v>
      </c>
      <c r="W28" s="1">
        <v>11.2</v>
      </c>
      <c r="X28" s="1">
        <v>5.6</v>
      </c>
      <c r="Y28" s="1">
        <v>8</v>
      </c>
      <c r="Z28" s="1">
        <v>-2</v>
      </c>
      <c r="AA28" s="1">
        <v>6.8</v>
      </c>
      <c r="AB28" s="1">
        <v>18.2</v>
      </c>
      <c r="AC28" s="1">
        <v>5.8</v>
      </c>
      <c r="AD28" s="1">
        <v>9.1999999999999993</v>
      </c>
      <c r="AE28" s="1">
        <v>12.6</v>
      </c>
      <c r="AF28" s="1">
        <v>7.8</v>
      </c>
      <c r="AG28" s="1"/>
      <c r="AH28" s="1">
        <f t="shared" si="6"/>
        <v>6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47</v>
      </c>
      <c r="C29" s="1">
        <v>442</v>
      </c>
      <c r="D29" s="1"/>
      <c r="E29" s="1">
        <v>73.388999999999996</v>
      </c>
      <c r="F29" s="1">
        <v>363.83100000000002</v>
      </c>
      <c r="G29" s="10">
        <v>1</v>
      </c>
      <c r="H29" s="1">
        <v>120</v>
      </c>
      <c r="I29" s="1">
        <v>5522704</v>
      </c>
      <c r="J29" s="1">
        <v>78</v>
      </c>
      <c r="K29" s="1">
        <f t="shared" si="2"/>
        <v>-4.6110000000000042</v>
      </c>
      <c r="L29" s="1"/>
      <c r="M29" s="1"/>
      <c r="N29" s="1"/>
      <c r="O29" s="1"/>
      <c r="P29" s="1">
        <f t="shared" si="3"/>
        <v>14.6778</v>
      </c>
      <c r="Q29" s="5"/>
      <c r="R29" s="5">
        <f t="shared" ref="R29:R38" si="11">Q29</f>
        <v>0</v>
      </c>
      <c r="S29" s="5"/>
      <c r="T29" s="1"/>
      <c r="U29" s="1">
        <f t="shared" si="4"/>
        <v>24.7878428647345</v>
      </c>
      <c r="V29" s="1">
        <f t="shared" si="5"/>
        <v>24.7878428647345</v>
      </c>
      <c r="W29" s="1">
        <v>19.623000000000001</v>
      </c>
      <c r="X29" s="1">
        <v>17.326000000000001</v>
      </c>
      <c r="Y29" s="1">
        <v>24.252400000000002</v>
      </c>
      <c r="Z29" s="1">
        <v>19.9162</v>
      </c>
      <c r="AA29" s="1">
        <v>38.097799999999999</v>
      </c>
      <c r="AB29" s="1">
        <v>34.113999999999997</v>
      </c>
      <c r="AC29" s="1">
        <v>30.2958</v>
      </c>
      <c r="AD29" s="1">
        <v>20.64</v>
      </c>
      <c r="AE29" s="1">
        <v>19.345199999999998</v>
      </c>
      <c r="AF29" s="1">
        <v>29.959800000000001</v>
      </c>
      <c r="AG29" s="27" t="s">
        <v>38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190</v>
      </c>
      <c r="D30" s="1"/>
      <c r="E30" s="1">
        <v>82</v>
      </c>
      <c r="F30" s="1">
        <v>108</v>
      </c>
      <c r="G30" s="10">
        <v>0.14000000000000001</v>
      </c>
      <c r="H30" s="1">
        <v>180</v>
      </c>
      <c r="I30" s="1">
        <v>9988391</v>
      </c>
      <c r="J30" s="1">
        <v>91</v>
      </c>
      <c r="K30" s="1">
        <f t="shared" si="2"/>
        <v>-9</v>
      </c>
      <c r="L30" s="1"/>
      <c r="M30" s="1"/>
      <c r="N30" s="1"/>
      <c r="O30" s="1">
        <v>41.799999999999983</v>
      </c>
      <c r="P30" s="1">
        <f t="shared" si="3"/>
        <v>16.399999999999999</v>
      </c>
      <c r="Q30" s="5">
        <f t="shared" ref="Q30:Q35" si="12">20*P30-O30-N30-F30</f>
        <v>178.20000000000005</v>
      </c>
      <c r="R30" s="5">
        <v>200</v>
      </c>
      <c r="S30" s="5">
        <v>200</v>
      </c>
      <c r="T30" s="1"/>
      <c r="U30" s="1">
        <f t="shared" si="4"/>
        <v>21.329268292682926</v>
      </c>
      <c r="V30" s="1">
        <f t="shared" si="5"/>
        <v>9.1341463414634152</v>
      </c>
      <c r="W30" s="1">
        <v>12.2</v>
      </c>
      <c r="X30" s="1">
        <v>11</v>
      </c>
      <c r="Y30" s="1">
        <v>8</v>
      </c>
      <c r="Z30" s="1">
        <v>10.199999999999999</v>
      </c>
      <c r="AA30" s="1">
        <v>18.2</v>
      </c>
      <c r="AB30" s="1">
        <v>21.8</v>
      </c>
      <c r="AC30" s="1">
        <v>11.8</v>
      </c>
      <c r="AD30" s="1">
        <v>10.6</v>
      </c>
      <c r="AE30" s="1">
        <v>11</v>
      </c>
      <c r="AF30" s="1">
        <v>8</v>
      </c>
      <c r="AG30" s="1"/>
      <c r="AH30" s="1">
        <f t="shared" si="6"/>
        <v>28.000000000000004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524</v>
      </c>
      <c r="D31" s="1"/>
      <c r="E31" s="1">
        <v>198</v>
      </c>
      <c r="F31" s="1">
        <v>326</v>
      </c>
      <c r="G31" s="10">
        <v>0.18</v>
      </c>
      <c r="H31" s="1">
        <v>270</v>
      </c>
      <c r="I31" s="1">
        <v>9988681</v>
      </c>
      <c r="J31" s="1">
        <v>200</v>
      </c>
      <c r="K31" s="1">
        <f t="shared" si="2"/>
        <v>-2</v>
      </c>
      <c r="L31" s="1"/>
      <c r="M31" s="1"/>
      <c r="N31" s="1"/>
      <c r="O31" s="1">
        <v>342.4</v>
      </c>
      <c r="P31" s="1">
        <f t="shared" si="3"/>
        <v>39.6</v>
      </c>
      <c r="Q31" s="5">
        <f t="shared" si="12"/>
        <v>123.60000000000002</v>
      </c>
      <c r="R31" s="5">
        <f t="shared" si="11"/>
        <v>123.60000000000002</v>
      </c>
      <c r="S31" s="5"/>
      <c r="T31" s="1"/>
      <c r="U31" s="1">
        <f t="shared" si="4"/>
        <v>20</v>
      </c>
      <c r="V31" s="1">
        <f t="shared" si="5"/>
        <v>16.878787878787879</v>
      </c>
      <c r="W31" s="1">
        <v>45.6</v>
      </c>
      <c r="X31" s="1">
        <v>36</v>
      </c>
      <c r="Y31" s="1">
        <v>32</v>
      </c>
      <c r="Z31" s="1">
        <v>30</v>
      </c>
      <c r="AA31" s="1">
        <v>63.2</v>
      </c>
      <c r="AB31" s="1">
        <v>46.8</v>
      </c>
      <c r="AC31" s="1">
        <v>41.2</v>
      </c>
      <c r="AD31" s="1">
        <v>30.6</v>
      </c>
      <c r="AE31" s="1">
        <v>34.799999999999997</v>
      </c>
      <c r="AF31" s="1">
        <v>47.6</v>
      </c>
      <c r="AG31" s="1"/>
      <c r="AH31" s="1">
        <f t="shared" si="6"/>
        <v>22.248000000000005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47</v>
      </c>
      <c r="C32" s="1">
        <v>242</v>
      </c>
      <c r="D32" s="1"/>
      <c r="E32" s="1">
        <v>89.340999999999994</v>
      </c>
      <c r="F32" s="1">
        <v>152.65899999999999</v>
      </c>
      <c r="G32" s="10">
        <v>1</v>
      </c>
      <c r="H32" s="1">
        <v>120</v>
      </c>
      <c r="I32" s="1">
        <v>8785198</v>
      </c>
      <c r="J32" s="1">
        <v>68.5</v>
      </c>
      <c r="K32" s="1">
        <f t="shared" si="2"/>
        <v>20.840999999999994</v>
      </c>
      <c r="L32" s="1"/>
      <c r="M32" s="1"/>
      <c r="N32" s="1"/>
      <c r="O32" s="1">
        <v>177.61500000000001</v>
      </c>
      <c r="P32" s="1">
        <f t="shared" si="3"/>
        <v>17.868199999999998</v>
      </c>
      <c r="Q32" s="5">
        <f t="shared" si="12"/>
        <v>27.089999999999975</v>
      </c>
      <c r="R32" s="5">
        <v>50</v>
      </c>
      <c r="S32" s="5">
        <v>50</v>
      </c>
      <c r="T32" s="1"/>
      <c r="U32" s="1">
        <f t="shared" si="4"/>
        <v>21.282166082761556</v>
      </c>
      <c r="V32" s="1">
        <f t="shared" si="5"/>
        <v>18.483898769881691</v>
      </c>
      <c r="W32" s="1">
        <v>22.085000000000001</v>
      </c>
      <c r="X32" s="1">
        <v>13.0434</v>
      </c>
      <c r="Y32" s="1">
        <v>18.978200000000001</v>
      </c>
      <c r="Z32" s="1">
        <v>17.318000000000001</v>
      </c>
      <c r="AA32" s="1">
        <v>29.2422</v>
      </c>
      <c r="AB32" s="1">
        <v>25.956399999999999</v>
      </c>
      <c r="AC32" s="1">
        <v>13.663</v>
      </c>
      <c r="AD32" s="1">
        <v>16.5136</v>
      </c>
      <c r="AE32" s="1">
        <v>15.784800000000001</v>
      </c>
      <c r="AF32" s="1">
        <v>11.644</v>
      </c>
      <c r="AG32" s="1"/>
      <c r="AH32" s="1">
        <f t="shared" si="6"/>
        <v>50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35</v>
      </c>
      <c r="C33" s="1">
        <v>130</v>
      </c>
      <c r="D33" s="1"/>
      <c r="E33" s="1">
        <v>84</v>
      </c>
      <c r="F33" s="1">
        <v>45</v>
      </c>
      <c r="G33" s="10">
        <v>0.1</v>
      </c>
      <c r="H33" s="1">
        <v>60</v>
      </c>
      <c r="I33" s="1">
        <v>8444187</v>
      </c>
      <c r="J33" s="1">
        <v>94</v>
      </c>
      <c r="K33" s="1">
        <f t="shared" si="2"/>
        <v>-10</v>
      </c>
      <c r="L33" s="1"/>
      <c r="M33" s="1"/>
      <c r="N33" s="1"/>
      <c r="O33" s="1">
        <v>151.6</v>
      </c>
      <c r="P33" s="1">
        <f t="shared" si="3"/>
        <v>16.8</v>
      </c>
      <c r="Q33" s="5">
        <f>15*P33-O33-N33-F33</f>
        <v>55.400000000000006</v>
      </c>
      <c r="R33" s="5">
        <v>70</v>
      </c>
      <c r="S33" s="5">
        <v>100</v>
      </c>
      <c r="T33" s="1"/>
      <c r="U33" s="1">
        <f t="shared" si="4"/>
        <v>15.86904761904762</v>
      </c>
      <c r="V33" s="1">
        <f t="shared" si="5"/>
        <v>11.702380952380951</v>
      </c>
      <c r="W33" s="1">
        <v>17.600000000000001</v>
      </c>
      <c r="X33" s="1">
        <v>12</v>
      </c>
      <c r="Y33" s="1">
        <v>20.2</v>
      </c>
      <c r="Z33" s="1">
        <v>20.8</v>
      </c>
      <c r="AA33" s="1">
        <v>27.6</v>
      </c>
      <c r="AB33" s="1">
        <v>26</v>
      </c>
      <c r="AC33" s="1">
        <v>13.8</v>
      </c>
      <c r="AD33" s="1">
        <v>9</v>
      </c>
      <c r="AE33" s="1">
        <v>30.6</v>
      </c>
      <c r="AF33" s="1">
        <v>23.8</v>
      </c>
      <c r="AG33" s="1"/>
      <c r="AH33" s="1">
        <f t="shared" si="6"/>
        <v>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35</v>
      </c>
      <c r="C34" s="1">
        <v>119</v>
      </c>
      <c r="D34" s="1"/>
      <c r="E34" s="1">
        <v>80</v>
      </c>
      <c r="F34" s="1">
        <v>39</v>
      </c>
      <c r="G34" s="10">
        <v>0.1</v>
      </c>
      <c r="H34" s="1">
        <v>90</v>
      </c>
      <c r="I34" s="1">
        <v>8444194</v>
      </c>
      <c r="J34" s="1">
        <v>89</v>
      </c>
      <c r="K34" s="1">
        <f t="shared" si="2"/>
        <v>-9</v>
      </c>
      <c r="L34" s="1"/>
      <c r="M34" s="1"/>
      <c r="N34" s="1">
        <v>65.199999999999989</v>
      </c>
      <c r="O34" s="1">
        <v>139.80000000000001</v>
      </c>
      <c r="P34" s="1">
        <f t="shared" si="3"/>
        <v>16</v>
      </c>
      <c r="Q34" s="5">
        <f>17*P34-O34-N34-F34</f>
        <v>28</v>
      </c>
      <c r="R34" s="5">
        <v>40</v>
      </c>
      <c r="S34" s="5">
        <v>100</v>
      </c>
      <c r="T34" s="1"/>
      <c r="U34" s="1">
        <f t="shared" si="4"/>
        <v>17.75</v>
      </c>
      <c r="V34" s="1">
        <f t="shared" si="5"/>
        <v>15.25</v>
      </c>
      <c r="W34" s="1">
        <v>18</v>
      </c>
      <c r="X34" s="1">
        <v>14.4</v>
      </c>
      <c r="Y34" s="1">
        <v>22</v>
      </c>
      <c r="Z34" s="1">
        <v>18.399999999999999</v>
      </c>
      <c r="AA34" s="1">
        <v>24.2</v>
      </c>
      <c r="AB34" s="1">
        <v>28.8</v>
      </c>
      <c r="AC34" s="1">
        <v>19.600000000000001</v>
      </c>
      <c r="AD34" s="1">
        <v>26.4</v>
      </c>
      <c r="AE34" s="1">
        <v>35.200000000000003</v>
      </c>
      <c r="AF34" s="1">
        <v>27.4</v>
      </c>
      <c r="AG34" s="1"/>
      <c r="AH34" s="1">
        <f t="shared" si="6"/>
        <v>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35</v>
      </c>
      <c r="C35" s="1">
        <v>226</v>
      </c>
      <c r="D35" s="1"/>
      <c r="E35" s="1">
        <v>225</v>
      </c>
      <c r="F35" s="1">
        <v>1</v>
      </c>
      <c r="G35" s="10">
        <v>0.2</v>
      </c>
      <c r="H35" s="1">
        <v>120</v>
      </c>
      <c r="I35" s="1">
        <v>783798</v>
      </c>
      <c r="J35" s="1">
        <v>233</v>
      </c>
      <c r="K35" s="1">
        <f t="shared" si="2"/>
        <v>-8</v>
      </c>
      <c r="L35" s="1"/>
      <c r="M35" s="1"/>
      <c r="N35" s="1">
        <v>188</v>
      </c>
      <c r="O35" s="1">
        <v>286</v>
      </c>
      <c r="P35" s="1">
        <f t="shared" si="3"/>
        <v>45</v>
      </c>
      <c r="Q35" s="5">
        <f t="shared" si="12"/>
        <v>425</v>
      </c>
      <c r="R35" s="5">
        <f t="shared" si="11"/>
        <v>425</v>
      </c>
      <c r="S35" s="5"/>
      <c r="T35" s="1"/>
      <c r="U35" s="1">
        <f t="shared" si="4"/>
        <v>20</v>
      </c>
      <c r="V35" s="1">
        <f t="shared" si="5"/>
        <v>10.555555555555555</v>
      </c>
      <c r="W35" s="1">
        <v>35</v>
      </c>
      <c r="X35" s="1">
        <v>29.6</v>
      </c>
      <c r="Y35" s="1">
        <v>40.200000000000003</v>
      </c>
      <c r="Z35" s="1">
        <v>36.200000000000003</v>
      </c>
      <c r="AA35" s="1">
        <v>42.4</v>
      </c>
      <c r="AB35" s="1">
        <v>45</v>
      </c>
      <c r="AC35" s="1">
        <v>39</v>
      </c>
      <c r="AD35" s="1">
        <v>33.4</v>
      </c>
      <c r="AE35" s="1">
        <v>39.799999999999997</v>
      </c>
      <c r="AF35" s="1">
        <v>28</v>
      </c>
      <c r="AG35" s="1" t="s">
        <v>76</v>
      </c>
      <c r="AH35" s="1">
        <f t="shared" si="6"/>
        <v>85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47</v>
      </c>
      <c r="C36" s="1">
        <v>498</v>
      </c>
      <c r="D36" s="1"/>
      <c r="E36" s="1">
        <v>69.090999999999994</v>
      </c>
      <c r="F36" s="1">
        <v>427.36900000000003</v>
      </c>
      <c r="G36" s="10">
        <v>1</v>
      </c>
      <c r="H36" s="1">
        <v>120</v>
      </c>
      <c r="I36" s="1">
        <v>783811</v>
      </c>
      <c r="J36" s="1">
        <v>73.5</v>
      </c>
      <c r="K36" s="1">
        <f t="shared" si="2"/>
        <v>-4.409000000000006</v>
      </c>
      <c r="L36" s="1"/>
      <c r="M36" s="1"/>
      <c r="N36" s="1"/>
      <c r="O36" s="1"/>
      <c r="P36" s="1">
        <f t="shared" si="3"/>
        <v>13.818199999999999</v>
      </c>
      <c r="Q36" s="5"/>
      <c r="R36" s="5">
        <f t="shared" si="11"/>
        <v>0</v>
      </c>
      <c r="S36" s="5"/>
      <c r="T36" s="1"/>
      <c r="U36" s="1">
        <f t="shared" si="4"/>
        <v>30.927979042132844</v>
      </c>
      <c r="V36" s="1">
        <f t="shared" si="5"/>
        <v>30.927979042132844</v>
      </c>
      <c r="W36" s="1">
        <v>19.9694</v>
      </c>
      <c r="X36" s="1">
        <v>6.3895999999999997</v>
      </c>
      <c r="Y36" s="1">
        <v>10.301</v>
      </c>
      <c r="Z36" s="1">
        <v>15.679600000000001</v>
      </c>
      <c r="AA36" s="1">
        <v>17.388200000000001</v>
      </c>
      <c r="AB36" s="1">
        <v>19.626000000000001</v>
      </c>
      <c r="AC36" s="1">
        <v>18.836400000000001</v>
      </c>
      <c r="AD36" s="1">
        <v>24.780999999999999</v>
      </c>
      <c r="AE36" s="1">
        <v>23.311199999999999</v>
      </c>
      <c r="AF36" s="1">
        <v>9.2146000000000008</v>
      </c>
      <c r="AG36" s="29" t="s">
        <v>88</v>
      </c>
      <c r="AH36" s="1">
        <f t="shared" si="6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35</v>
      </c>
      <c r="C37" s="1">
        <v>425</v>
      </c>
      <c r="D37" s="1"/>
      <c r="E37" s="1">
        <v>128</v>
      </c>
      <c r="F37" s="1">
        <v>296</v>
      </c>
      <c r="G37" s="10">
        <v>0.2</v>
      </c>
      <c r="H37" s="1">
        <v>120</v>
      </c>
      <c r="I37" s="1">
        <v>783804</v>
      </c>
      <c r="J37" s="1">
        <v>128</v>
      </c>
      <c r="K37" s="1">
        <f t="shared" si="2"/>
        <v>0</v>
      </c>
      <c r="L37" s="1"/>
      <c r="M37" s="1"/>
      <c r="N37" s="1"/>
      <c r="O37" s="1"/>
      <c r="P37" s="1">
        <f t="shared" si="3"/>
        <v>25.6</v>
      </c>
      <c r="Q37" s="5">
        <f>16*P37-O37-N37-F37</f>
        <v>113.60000000000002</v>
      </c>
      <c r="R37" s="5">
        <v>130</v>
      </c>
      <c r="S37" s="5">
        <v>150</v>
      </c>
      <c r="T37" s="1"/>
      <c r="U37" s="1">
        <f t="shared" si="4"/>
        <v>16.640625</v>
      </c>
      <c r="V37" s="1">
        <f t="shared" si="5"/>
        <v>11.5625</v>
      </c>
      <c r="W37" s="1">
        <v>18.8</v>
      </c>
      <c r="X37" s="1">
        <v>18.8</v>
      </c>
      <c r="Y37" s="1">
        <v>18.399999999999999</v>
      </c>
      <c r="Z37" s="1">
        <v>12.6</v>
      </c>
      <c r="AA37" s="1">
        <v>36.4</v>
      </c>
      <c r="AB37" s="1">
        <v>26.6</v>
      </c>
      <c r="AC37" s="1">
        <v>18.2</v>
      </c>
      <c r="AD37" s="1">
        <v>18.399999999999999</v>
      </c>
      <c r="AE37" s="1">
        <v>28.4</v>
      </c>
      <c r="AF37" s="1">
        <v>19.8</v>
      </c>
      <c r="AG37" s="29" t="s">
        <v>87</v>
      </c>
      <c r="AH37" s="1">
        <f t="shared" si="6"/>
        <v>26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47</v>
      </c>
      <c r="C38" s="1">
        <v>1143</v>
      </c>
      <c r="D38" s="1"/>
      <c r="E38" s="1">
        <v>383.02</v>
      </c>
      <c r="F38" s="1">
        <v>759.98</v>
      </c>
      <c r="G38" s="10">
        <v>1</v>
      </c>
      <c r="H38" s="1">
        <v>120</v>
      </c>
      <c r="I38" s="1">
        <v>783828</v>
      </c>
      <c r="J38" s="1">
        <v>371.5</v>
      </c>
      <c r="K38" s="1">
        <f t="shared" si="2"/>
        <v>11.519999999999982</v>
      </c>
      <c r="L38" s="1"/>
      <c r="M38" s="1"/>
      <c r="N38" s="1"/>
      <c r="O38" s="1"/>
      <c r="P38" s="1">
        <f t="shared" si="3"/>
        <v>76.603999999999999</v>
      </c>
      <c r="Q38" s="5">
        <f>16*P38-O38-N38-F38</f>
        <v>465.68399999999997</v>
      </c>
      <c r="R38" s="5">
        <f t="shared" si="11"/>
        <v>465.68399999999997</v>
      </c>
      <c r="S38" s="5"/>
      <c r="T38" s="1"/>
      <c r="U38" s="1">
        <f t="shared" si="4"/>
        <v>16</v>
      </c>
      <c r="V38" s="1">
        <f t="shared" si="5"/>
        <v>9.9208918594329276</v>
      </c>
      <c r="W38" s="1">
        <v>51.3414</v>
      </c>
      <c r="X38" s="1">
        <v>37.457999999999998</v>
      </c>
      <c r="Y38" s="1">
        <v>36.033999999999999</v>
      </c>
      <c r="Z38" s="1">
        <v>45.291800000000002</v>
      </c>
      <c r="AA38" s="1">
        <v>87.608599999999996</v>
      </c>
      <c r="AB38" s="1">
        <v>89.902799999999999</v>
      </c>
      <c r="AC38" s="1">
        <v>74.622</v>
      </c>
      <c r="AD38" s="1">
        <v>66.047799999999995</v>
      </c>
      <c r="AE38" s="1">
        <v>84.834000000000003</v>
      </c>
      <c r="AF38" s="1">
        <v>55.695599999999999</v>
      </c>
      <c r="AG38" s="29" t="s">
        <v>86</v>
      </c>
      <c r="AH38" s="1">
        <f t="shared" si="6"/>
        <v>465.68399999999997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/>
      <c r="B39" s="9"/>
      <c r="C39" s="9"/>
      <c r="D39" s="9"/>
      <c r="E39" s="9"/>
      <c r="F39" s="9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43</v>
      </c>
      <c r="B40" s="1" t="s">
        <v>35</v>
      </c>
      <c r="C40" s="1">
        <v>1287</v>
      </c>
      <c r="D40" s="1"/>
      <c r="E40" s="1">
        <v>625</v>
      </c>
      <c r="F40" s="1">
        <v>662</v>
      </c>
      <c r="G40" s="10">
        <v>0.18</v>
      </c>
      <c r="H40" s="1">
        <v>120</v>
      </c>
      <c r="I40" s="1"/>
      <c r="J40" s="1">
        <v>620</v>
      </c>
      <c r="K40" s="1">
        <f>E40-J40</f>
        <v>5</v>
      </c>
      <c r="L40" s="1"/>
      <c r="M40" s="1"/>
      <c r="N40" s="1">
        <v>600</v>
      </c>
      <c r="O40" s="1">
        <v>700</v>
      </c>
      <c r="P40" s="1">
        <f t="shared" ref="P40:P41" si="13">E40/5</f>
        <v>125</v>
      </c>
      <c r="Q40" s="5"/>
      <c r="R40" s="5">
        <v>500</v>
      </c>
      <c r="S40" s="5"/>
      <c r="T40" s="1"/>
      <c r="U40" s="1">
        <f t="shared" si="4"/>
        <v>19.696000000000002</v>
      </c>
      <c r="V40" s="1">
        <f t="shared" ref="V40:V41" si="14">(F40+N40+O40)/P40</f>
        <v>15.696</v>
      </c>
      <c r="W40" s="1">
        <v>126.2</v>
      </c>
      <c r="X40" s="1">
        <v>100.4</v>
      </c>
      <c r="Y40" s="1">
        <v>90.2</v>
      </c>
      <c r="Z40" s="1">
        <v>119.8</v>
      </c>
      <c r="AA40" s="1">
        <v>111.8</v>
      </c>
      <c r="AB40" s="1">
        <v>205.8</v>
      </c>
      <c r="AC40" s="1">
        <v>0</v>
      </c>
      <c r="AD40" s="1">
        <v>2</v>
      </c>
      <c r="AE40" s="1">
        <v>10.199999999999999</v>
      </c>
      <c r="AF40" s="1">
        <v>128.19999999999999</v>
      </c>
      <c r="AG40" s="1">
        <v>2860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44</v>
      </c>
      <c r="B41" s="1" t="s">
        <v>35</v>
      </c>
      <c r="C41" s="1">
        <v>5670</v>
      </c>
      <c r="D41" s="1"/>
      <c r="E41" s="1">
        <v>1813</v>
      </c>
      <c r="F41" s="1">
        <v>3855</v>
      </c>
      <c r="G41" s="10">
        <v>0.18</v>
      </c>
      <c r="H41" s="1">
        <v>120</v>
      </c>
      <c r="I41" s="1"/>
      <c r="J41" s="1">
        <v>1807</v>
      </c>
      <c r="K41" s="1">
        <f>E41-J41</f>
        <v>6</v>
      </c>
      <c r="L41" s="1"/>
      <c r="M41" s="1"/>
      <c r="N41" s="1"/>
      <c r="O41" s="1">
        <v>1200</v>
      </c>
      <c r="P41" s="1">
        <f t="shared" si="13"/>
        <v>362.6</v>
      </c>
      <c r="Q41" s="5"/>
      <c r="R41" s="5">
        <v>2100</v>
      </c>
      <c r="S41" s="5"/>
      <c r="T41" s="1"/>
      <c r="U41" s="1">
        <f t="shared" si="4"/>
        <v>19.732487589630445</v>
      </c>
      <c r="V41" s="1">
        <f t="shared" si="14"/>
        <v>13.940981798124655</v>
      </c>
      <c r="W41" s="1">
        <v>343.2</v>
      </c>
      <c r="X41" s="1">
        <v>258.39999999999998</v>
      </c>
      <c r="Y41" s="1">
        <v>304</v>
      </c>
      <c r="Z41" s="1">
        <v>281.39999999999998</v>
      </c>
      <c r="AA41" s="1">
        <v>456.8</v>
      </c>
      <c r="AB41" s="1">
        <v>472.8</v>
      </c>
      <c r="AC41" s="1">
        <v>432.4</v>
      </c>
      <c r="AD41" s="1">
        <v>513</v>
      </c>
      <c r="AE41" s="1">
        <v>428.6</v>
      </c>
      <c r="AF41" s="1">
        <v>388</v>
      </c>
      <c r="AG41" s="1">
        <v>2860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38" xr:uid="{9DB7E502-7D5D-4FC3-AE94-230B6FF6A2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2025-05-26T13:40:09Z</dcterms:created>
  <dcterms:modified xsi:type="dcterms:W3CDTF">2025-06-02T12:23:24Z</dcterms:modified>
</cp:coreProperties>
</file>