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5,25 Ост СЫР филиалы\"/>
    </mc:Choice>
  </mc:AlternateContent>
  <xr:revisionPtr revIDLastSave="0" documentId="13_ncr:1_{AFB07301-F9C3-4319-BF4D-43860D47DA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Sheet!$A$3:$AG$50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P54" i="1" l="1"/>
  <c r="U54" i="1" s="1"/>
  <c r="P53" i="1"/>
  <c r="T53" i="1" s="1"/>
  <c r="P52" i="1"/>
  <c r="U52" i="1" s="1"/>
  <c r="P7" i="1"/>
  <c r="U7" i="1" s="1"/>
  <c r="P8" i="1"/>
  <c r="U8" i="1" s="1"/>
  <c r="P9" i="1"/>
  <c r="U9" i="1" s="1"/>
  <c r="P10" i="1"/>
  <c r="U10" i="1" s="1"/>
  <c r="P11" i="1"/>
  <c r="U11" i="1" s="1"/>
  <c r="P28" i="1"/>
  <c r="U28" i="1" s="1"/>
  <c r="P12" i="1"/>
  <c r="U12" i="1" s="1"/>
  <c r="P13" i="1"/>
  <c r="U13" i="1" s="1"/>
  <c r="P31" i="1"/>
  <c r="U31" i="1" s="1"/>
  <c r="P16" i="1"/>
  <c r="U16" i="1" s="1"/>
  <c r="P14" i="1"/>
  <c r="U14" i="1" s="1"/>
  <c r="P15" i="1"/>
  <c r="U15" i="1" s="1"/>
  <c r="P17" i="1"/>
  <c r="U17" i="1" s="1"/>
  <c r="P18" i="1"/>
  <c r="U18" i="1" s="1"/>
  <c r="P20" i="1"/>
  <c r="U20" i="1" s="1"/>
  <c r="P22" i="1"/>
  <c r="U22" i="1" s="1"/>
  <c r="P23" i="1"/>
  <c r="U23" i="1" s="1"/>
  <c r="P24" i="1"/>
  <c r="U24" i="1" s="1"/>
  <c r="P26" i="1"/>
  <c r="U26" i="1" s="1"/>
  <c r="P35" i="1"/>
  <c r="U35" i="1" s="1"/>
  <c r="P27" i="1"/>
  <c r="U27" i="1" s="1"/>
  <c r="P29" i="1"/>
  <c r="U29" i="1" s="1"/>
  <c r="P32" i="1"/>
  <c r="U32" i="1" s="1"/>
  <c r="P19" i="1"/>
  <c r="U19" i="1" s="1"/>
  <c r="P34" i="1"/>
  <c r="U34" i="1" s="1"/>
  <c r="P21" i="1"/>
  <c r="U21" i="1" s="1"/>
  <c r="P25" i="1"/>
  <c r="U25" i="1" s="1"/>
  <c r="P38" i="1"/>
  <c r="U38" i="1" s="1"/>
  <c r="P36" i="1"/>
  <c r="U36" i="1" s="1"/>
  <c r="P37" i="1"/>
  <c r="U37" i="1" s="1"/>
  <c r="P39" i="1"/>
  <c r="U39" i="1" s="1"/>
  <c r="P40" i="1"/>
  <c r="U40" i="1" s="1"/>
  <c r="P41" i="1"/>
  <c r="U41" i="1" s="1"/>
  <c r="P30" i="1"/>
  <c r="U30" i="1" s="1"/>
  <c r="P42" i="1"/>
  <c r="U42" i="1" s="1"/>
  <c r="P33" i="1"/>
  <c r="U33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6" i="1"/>
  <c r="T6" i="1" s="1"/>
  <c r="Q23" i="1" l="1"/>
  <c r="Q46" i="1"/>
  <c r="T46" i="1" s="1"/>
  <c r="Q44" i="1"/>
  <c r="T44" i="1" s="1"/>
  <c r="Q14" i="1"/>
  <c r="T14" i="1" s="1"/>
  <c r="Q37" i="1"/>
  <c r="Q48" i="1"/>
  <c r="T48" i="1" s="1"/>
  <c r="Q17" i="1"/>
  <c r="AG17" i="1" s="1"/>
  <c r="T50" i="1"/>
  <c r="T47" i="1"/>
  <c r="T43" i="1"/>
  <c r="T37" i="1"/>
  <c r="T25" i="1"/>
  <c r="T19" i="1"/>
  <c r="T35" i="1"/>
  <c r="T22" i="1"/>
  <c r="T15" i="1"/>
  <c r="T13" i="1"/>
  <c r="T10" i="1"/>
  <c r="T45" i="1"/>
  <c r="T42" i="1"/>
  <c r="T40" i="1"/>
  <c r="T21" i="1"/>
  <c r="T29" i="1"/>
  <c r="T24" i="1"/>
  <c r="T18" i="1"/>
  <c r="T16" i="1"/>
  <c r="T28" i="1"/>
  <c r="T8" i="1"/>
  <c r="T52" i="1"/>
  <c r="U6" i="1"/>
  <c r="T49" i="1"/>
  <c r="T33" i="1"/>
  <c r="T30" i="1"/>
  <c r="T41" i="1"/>
  <c r="T39" i="1"/>
  <c r="T36" i="1"/>
  <c r="T38" i="1"/>
  <c r="T34" i="1"/>
  <c r="T32" i="1"/>
  <c r="T27" i="1"/>
  <c r="T26" i="1"/>
  <c r="T23" i="1"/>
  <c r="T20" i="1"/>
  <c r="T17" i="1"/>
  <c r="T31" i="1"/>
  <c r="T12" i="1"/>
  <c r="T11" i="1"/>
  <c r="T9" i="1"/>
  <c r="T7" i="1"/>
  <c r="T54" i="1"/>
  <c r="U53" i="1"/>
  <c r="K50" i="1"/>
  <c r="AG49" i="1"/>
  <c r="K49" i="1"/>
  <c r="AG48" i="1"/>
  <c r="K48" i="1"/>
  <c r="AG47" i="1"/>
  <c r="K47" i="1"/>
  <c r="AG46" i="1"/>
  <c r="K46" i="1"/>
  <c r="K45" i="1"/>
  <c r="K44" i="1"/>
  <c r="AG43" i="1"/>
  <c r="K43" i="1"/>
  <c r="K33" i="1"/>
  <c r="AG42" i="1"/>
  <c r="K42" i="1"/>
  <c r="K30" i="1"/>
  <c r="AG41" i="1"/>
  <c r="K41" i="1"/>
  <c r="K40" i="1"/>
  <c r="AG39" i="1"/>
  <c r="K39" i="1"/>
  <c r="AG37" i="1"/>
  <c r="K37" i="1"/>
  <c r="AG36" i="1"/>
  <c r="K36" i="1"/>
  <c r="K38" i="1"/>
  <c r="K25" i="1"/>
  <c r="K21" i="1"/>
  <c r="AG34" i="1"/>
  <c r="K34" i="1"/>
  <c r="K19" i="1"/>
  <c r="AG32" i="1"/>
  <c r="K32" i="1"/>
  <c r="AG29" i="1"/>
  <c r="K29" i="1"/>
  <c r="AG27" i="1"/>
  <c r="K27" i="1"/>
  <c r="K35" i="1"/>
  <c r="AG26" i="1"/>
  <c r="K26" i="1"/>
  <c r="AG24" i="1"/>
  <c r="K24" i="1"/>
  <c r="AG23" i="1"/>
  <c r="K23" i="1"/>
  <c r="AG22" i="1"/>
  <c r="K22" i="1"/>
  <c r="AG20" i="1"/>
  <c r="K20" i="1"/>
  <c r="AG18" i="1"/>
  <c r="K18" i="1"/>
  <c r="K17" i="1"/>
  <c r="AG15" i="1"/>
  <c r="K15" i="1"/>
  <c r="K14" i="1"/>
  <c r="K16" i="1"/>
  <c r="K31" i="1"/>
  <c r="AG13" i="1"/>
  <c r="K13" i="1"/>
  <c r="AG12" i="1"/>
  <c r="K12" i="1"/>
  <c r="K54" i="1"/>
  <c r="K52" i="1"/>
  <c r="K28" i="1"/>
  <c r="K11" i="1"/>
  <c r="K10" i="1"/>
  <c r="K9" i="1"/>
  <c r="AG8" i="1"/>
  <c r="K8" i="1"/>
  <c r="AG7" i="1"/>
  <c r="K7" i="1"/>
  <c r="AG6" i="1"/>
  <c r="K6" i="1"/>
  <c r="K53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14" i="1" l="1"/>
  <c r="AG44" i="1"/>
  <c r="AG5" i="1" s="1"/>
  <c r="K5" i="1"/>
</calcChain>
</file>

<file path=xl/sharedStrings.xml><?xml version="1.0" encoding="utf-8"?>
<sst xmlns="http://schemas.openxmlformats.org/spreadsheetml/2006/main" count="190" uniqueCount="101">
  <si>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</si>
  <si>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</si>
  <si>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</si>
  <si>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</si>
  <si>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</si>
  <si>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</si>
  <si>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</si>
  <si>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</si>
  <si>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</si>
  <si>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</si>
  <si>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</si>
  <si>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</si>
  <si>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</si>
  <si>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</si>
  <si>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</si>
  <si>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</si>
  <si>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</si>
  <si>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</si>
  <si>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</si>
  <si>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</si>
  <si>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</si>
  <si>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</si>
  <si>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</si>
  <si>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</si>
  <si>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</si>
  <si>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</si>
  <si>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</si>
  <si>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</si>
  <si>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</si>
  <si>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</si>
  <si>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</si>
  <si>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</si>
  <si>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</si>
  <si>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</si>
  <si>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</si>
  <si>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</si>
  <si>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</si>
  <si>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</si>
  <si>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</si>
  <si>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</si>
  <si>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</si>
  <si>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</si>
  <si>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</si>
  <si>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</si>
  <si>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</si>
  <si>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</si>
  <si>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Голландский Премиум 45% тм Папа Может , брус(2шт)  Останкино</t>
  </si>
  <si>
    <t>кг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</si>
  <si>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</si>
  <si>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</si>
  <si>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</si>
  <si>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</si>
  <si>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</si>
  <si>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</si>
  <si>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</si>
  <si>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</si>
  <si>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</si>
  <si>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</si>
  <si>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</si>
  <si>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</si>
  <si>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</si>
  <si>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</si>
  <si>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</si>
  <si>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</si>
  <si>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</si>
  <si>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</si>
  <si>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</si>
  <si>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</si>
  <si>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</si>
  <si>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</si>
  <si>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</si>
  <si>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</si>
  <si>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</si>
  <si>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</si>
  <si>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</si>
  <si>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</si>
  <si>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</si>
  <si>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</si>
  <si>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</si>
  <si>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</si>
  <si>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</si>
  <si>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</si>
  <si>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</si>
  <si>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</si>
  <si>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</si>
  <si>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</si>
  <si>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</si>
  <si>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</si>
  <si>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</si>
  <si>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</si>
  <si>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</si>
  <si>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</si>
  <si>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</si>
  <si>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 2860</t>
    </r>
  </si>
  <si>
    <t>нужно увеличить продажи / 14,04,25 завод не отгрузит / 07,04,25 завод не отгрузит / 31,03,25 завод не отгрузил / 24,03,25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</si>
  <si>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 завод не отгрузил / 17,02,25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</si>
  <si>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</si>
  <si>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нужно увеличить продажи / 17,03,25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</si>
  <si>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17,03,25 завод не отгрузил / 13,01,25 завод не отгрузил</t>
    </r>
  </si>
  <si>
    <t>заказ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</si>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</sst>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21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99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100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1031.7910000000002</v>
      </c>
      <c r="F5" s="4">
        <f>SUM(F6:F494)</f>
        <v>3711.6439999999998</v>
      </c>
      <c r="G5" s="7"/>
      <c r="H5" s="1"/>
      <c r="I5" s="1"/>
      <c r="J5" s="4">
        <f t="shared" ref="J5:R5" si="0">SUM(J6:J494)</f>
        <v>5</v>
      </c>
      <c r="K5" s="4">
        <f t="shared" si="0"/>
        <v>1026.7910000000002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439.20000000000005</v>
      </c>
      <c r="P5" s="4">
        <f t="shared" si="0"/>
        <v>206.35820000000007</v>
      </c>
      <c r="Q5" s="4">
        <f>SUM(Q6:Q50)</f>
        <v>739.40599999999995</v>
      </c>
      <c r="R5" s="4">
        <f t="shared" si="0"/>
        <v>0</v>
      </c>
      <c r="S5" s="1"/>
      <c r="T5" s="1"/>
      <c r="U5" s="1"/>
      <c r="V5" s="4">
        <f t="shared" ref="V5:AE5" si="1">SUM(V6:V494)</f>
        <v>162.76160000000004</v>
      </c>
      <c r="W5" s="4">
        <f t="shared" si="1"/>
        <v>199.92619999999997</v>
      </c>
      <c r="X5" s="4">
        <f t="shared" si="1"/>
        <v>284.95000000000005</v>
      </c>
      <c r="Y5" s="4">
        <f t="shared" si="1"/>
        <v>222.73080000000002</v>
      </c>
      <c r="Z5" s="4">
        <f t="shared" si="1"/>
        <v>371.41399999999993</v>
      </c>
      <c r="AA5" s="4">
        <f t="shared" si="1"/>
        <v>388.61859999999996</v>
      </c>
      <c r="AB5" s="4">
        <f t="shared" si="1"/>
        <v>403.10140000000001</v>
      </c>
      <c r="AC5" s="4">
        <f t="shared" si="1"/>
        <v>271.74319999999994</v>
      </c>
      <c r="AD5" s="4">
        <f t="shared" si="1"/>
        <v>367.37219999999996</v>
      </c>
      <c r="AE5" s="4">
        <f t="shared" si="1"/>
        <v>337.20719999999994</v>
      </c>
      <c r="AF5" s="1"/>
      <c r="AG5" s="4">
        <f>SUM(AG6:AG494)</f>
        <v>112.518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35</v>
      </c>
      <c r="C6" s="1">
        <v>43</v>
      </c>
      <c r="D6" s="1"/>
      <c r="E6" s="1">
        <v>11</v>
      </c>
      <c r="F6" s="1">
        <v>32</v>
      </c>
      <c r="G6" s="7">
        <v>0.14000000000000001</v>
      </c>
      <c r="H6" s="1">
        <v>180</v>
      </c>
      <c r="I6" s="1">
        <v>9988421</v>
      </c>
      <c r="J6" s="1"/>
      <c r="K6" s="1">
        <f t="shared" ref="K6:K34" si="2">E6-J6</f>
        <v>11</v>
      </c>
      <c r="L6" s="1"/>
      <c r="M6" s="1"/>
      <c r="N6" s="1"/>
      <c r="O6" s="1">
        <v>16</v>
      </c>
      <c r="P6" s="1">
        <f>E6/5</f>
        <v>2.2000000000000002</v>
      </c>
      <c r="Q6" s="5"/>
      <c r="R6" s="5"/>
      <c r="S6" s="1"/>
      <c r="T6" s="1">
        <f>(F6+O6+Q6)/P6</f>
        <v>21.818181818181817</v>
      </c>
      <c r="U6" s="1">
        <f>(F6+O6)/P6</f>
        <v>21.818181818181817</v>
      </c>
      <c r="V6" s="1">
        <v>2.4</v>
      </c>
      <c r="W6" s="1">
        <v>3</v>
      </c>
      <c r="X6" s="1">
        <v>2.8</v>
      </c>
      <c r="Y6" s="1">
        <v>3</v>
      </c>
      <c r="Z6" s="1">
        <v>3.6</v>
      </c>
      <c r="AA6" s="1">
        <v>3.2</v>
      </c>
      <c r="AB6" s="1">
        <v>6.4</v>
      </c>
      <c r="AC6" s="1">
        <v>3.2</v>
      </c>
      <c r="AD6" s="1">
        <v>3.6</v>
      </c>
      <c r="AE6" s="1">
        <v>4.4000000000000004</v>
      </c>
      <c r="AF6" s="1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35</v>
      </c>
      <c r="C7" s="1">
        <v>123</v>
      </c>
      <c r="D7" s="1"/>
      <c r="E7" s="1">
        <v>22</v>
      </c>
      <c r="F7" s="1">
        <v>101</v>
      </c>
      <c r="G7" s="7">
        <v>0.18</v>
      </c>
      <c r="H7" s="1">
        <v>270</v>
      </c>
      <c r="I7" s="1">
        <v>9988438</v>
      </c>
      <c r="J7" s="1"/>
      <c r="K7" s="1">
        <f t="shared" si="2"/>
        <v>22</v>
      </c>
      <c r="L7" s="1"/>
      <c r="M7" s="1"/>
      <c r="N7" s="1"/>
      <c r="O7" s="1"/>
      <c r="P7" s="1">
        <f t="shared" ref="P7:P50" si="3">E7/5</f>
        <v>4.4000000000000004</v>
      </c>
      <c r="Q7" s="5"/>
      <c r="R7" s="5"/>
      <c r="S7" s="1"/>
      <c r="T7" s="1">
        <f t="shared" ref="T7:T50" si="4">(F7+O7+Q7)/P7</f>
        <v>22.954545454545453</v>
      </c>
      <c r="U7" s="1">
        <f t="shared" ref="U7:U50" si="5">(F7+O7)/P7</f>
        <v>22.954545454545453</v>
      </c>
      <c r="V7" s="1">
        <v>4.4000000000000004</v>
      </c>
      <c r="W7" s="1">
        <v>5</v>
      </c>
      <c r="X7" s="1">
        <v>3.8</v>
      </c>
      <c r="Y7" s="1">
        <v>3.2</v>
      </c>
      <c r="Z7" s="1">
        <v>8.8000000000000007</v>
      </c>
      <c r="AA7" s="1">
        <v>5</v>
      </c>
      <c r="AB7" s="1">
        <v>6.2</v>
      </c>
      <c r="AC7" s="1">
        <v>5.4</v>
      </c>
      <c r="AD7" s="1">
        <v>5.6</v>
      </c>
      <c r="AE7" s="1">
        <v>8.8000000000000007</v>
      </c>
      <c r="AF7" s="21" t="s">
        <v>37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35</v>
      </c>
      <c r="C8" s="1">
        <v>112</v>
      </c>
      <c r="D8" s="1"/>
      <c r="E8" s="1">
        <v>21</v>
      </c>
      <c r="F8" s="1">
        <v>91</v>
      </c>
      <c r="G8" s="7">
        <v>0.18</v>
      </c>
      <c r="H8" s="1">
        <v>270</v>
      </c>
      <c r="I8" s="1">
        <v>9988445</v>
      </c>
      <c r="J8" s="1"/>
      <c r="K8" s="1">
        <f t="shared" si="2"/>
        <v>21</v>
      </c>
      <c r="L8" s="1"/>
      <c r="M8" s="1"/>
      <c r="N8" s="1"/>
      <c r="O8" s="1"/>
      <c r="P8" s="1">
        <f t="shared" si="3"/>
        <v>4.2</v>
      </c>
      <c r="Q8" s="5"/>
      <c r="R8" s="5"/>
      <c r="S8" s="1"/>
      <c r="T8" s="1">
        <f t="shared" si="4"/>
        <v>21.666666666666664</v>
      </c>
      <c r="U8" s="1">
        <f t="shared" si="5"/>
        <v>21.666666666666664</v>
      </c>
      <c r="V8" s="1">
        <v>4</v>
      </c>
      <c r="W8" s="1">
        <v>3.4</v>
      </c>
      <c r="X8" s="1">
        <v>3.8</v>
      </c>
      <c r="Y8" s="1">
        <v>2.6</v>
      </c>
      <c r="Z8" s="1">
        <v>8.1999999999999993</v>
      </c>
      <c r="AA8" s="1">
        <v>4.5999999999999996</v>
      </c>
      <c r="AB8" s="1">
        <v>5</v>
      </c>
      <c r="AC8" s="1">
        <v>4.8</v>
      </c>
      <c r="AD8" s="1">
        <v>4.4000000000000004</v>
      </c>
      <c r="AE8" s="1">
        <v>8.8000000000000007</v>
      </c>
      <c r="AF8" s="21" t="s">
        <v>37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42</v>
      </c>
      <c r="B9" s="15" t="s">
        <v>35</v>
      </c>
      <c r="C9" s="15">
        <v>16</v>
      </c>
      <c r="D9" s="15"/>
      <c r="E9" s="15">
        <v>5</v>
      </c>
      <c r="F9" s="15">
        <v>-5</v>
      </c>
      <c r="G9" s="16">
        <v>0</v>
      </c>
      <c r="H9" s="15" t="e">
        <v>#N/A</v>
      </c>
      <c r="I9" s="15" t="s">
        <v>43</v>
      </c>
      <c r="J9" s="15"/>
      <c r="K9" s="15">
        <f t="shared" si="2"/>
        <v>5</v>
      </c>
      <c r="L9" s="15"/>
      <c r="M9" s="15"/>
      <c r="N9" s="15"/>
      <c r="O9" s="15"/>
      <c r="P9" s="15">
        <f t="shared" si="3"/>
        <v>1</v>
      </c>
      <c r="Q9" s="17"/>
      <c r="R9" s="17"/>
      <c r="S9" s="15"/>
      <c r="T9" s="15">
        <f t="shared" si="4"/>
        <v>-5</v>
      </c>
      <c r="U9" s="15">
        <f t="shared" si="5"/>
        <v>-5</v>
      </c>
      <c r="V9" s="15">
        <v>0</v>
      </c>
      <c r="W9" s="15">
        <v>0.6</v>
      </c>
      <c r="X9" s="15">
        <v>2.4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/>
      <c r="AG9" s="1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44</v>
      </c>
      <c r="B10" s="15" t="s">
        <v>35</v>
      </c>
      <c r="C10" s="15">
        <v>2</v>
      </c>
      <c r="D10" s="15"/>
      <c r="E10" s="15"/>
      <c r="F10" s="15"/>
      <c r="G10" s="16">
        <v>0</v>
      </c>
      <c r="H10" s="15" t="e">
        <v>#N/A</v>
      </c>
      <c r="I10" s="15" t="s">
        <v>43</v>
      </c>
      <c r="J10" s="15"/>
      <c r="K10" s="15">
        <f t="shared" si="2"/>
        <v>0</v>
      </c>
      <c r="L10" s="15"/>
      <c r="M10" s="15"/>
      <c r="N10" s="15"/>
      <c r="O10" s="15"/>
      <c r="P10" s="15">
        <f t="shared" si="3"/>
        <v>0</v>
      </c>
      <c r="Q10" s="17"/>
      <c r="R10" s="17"/>
      <c r="S10" s="15"/>
      <c r="T10" s="15" t="e">
        <f t="shared" si="4"/>
        <v>#DIV/0!</v>
      </c>
      <c r="U10" s="15" t="e">
        <f t="shared" si="5"/>
        <v>#DIV/0!</v>
      </c>
      <c r="V10" s="15">
        <v>0</v>
      </c>
      <c r="W10" s="15">
        <v>2</v>
      </c>
      <c r="X10" s="15">
        <v>3.8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/>
      <c r="AG10" s="1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45</v>
      </c>
      <c r="B11" s="15" t="s">
        <v>35</v>
      </c>
      <c r="C11" s="15">
        <v>-1</v>
      </c>
      <c r="D11" s="15">
        <v>1</v>
      </c>
      <c r="E11" s="15"/>
      <c r="F11" s="15"/>
      <c r="G11" s="16">
        <v>0</v>
      </c>
      <c r="H11" s="15" t="e">
        <v>#N/A</v>
      </c>
      <c r="I11" s="15" t="s">
        <v>43</v>
      </c>
      <c r="J11" s="15">
        <v>3</v>
      </c>
      <c r="K11" s="15">
        <f t="shared" si="2"/>
        <v>-3</v>
      </c>
      <c r="L11" s="15"/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1.8</v>
      </c>
      <c r="X11" s="15">
        <v>4.2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/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35</v>
      </c>
      <c r="C12" s="1">
        <v>30</v>
      </c>
      <c r="D12" s="1"/>
      <c r="E12" s="1">
        <v>6</v>
      </c>
      <c r="F12" s="1">
        <v>24</v>
      </c>
      <c r="G12" s="7">
        <v>0.4</v>
      </c>
      <c r="H12" s="1">
        <v>270</v>
      </c>
      <c r="I12" s="1">
        <v>9988452</v>
      </c>
      <c r="J12" s="1">
        <v>2</v>
      </c>
      <c r="K12" s="1">
        <f t="shared" si="2"/>
        <v>4</v>
      </c>
      <c r="L12" s="1"/>
      <c r="M12" s="1"/>
      <c r="N12" s="1"/>
      <c r="O12" s="1">
        <v>22</v>
      </c>
      <c r="P12" s="1">
        <f t="shared" si="3"/>
        <v>1.2</v>
      </c>
      <c r="Q12" s="5"/>
      <c r="R12" s="5"/>
      <c r="S12" s="1"/>
      <c r="T12" s="1">
        <f t="shared" si="4"/>
        <v>38.333333333333336</v>
      </c>
      <c r="U12" s="1">
        <f t="shared" si="5"/>
        <v>38.333333333333336</v>
      </c>
      <c r="V12" s="1">
        <v>2.6</v>
      </c>
      <c r="W12" s="1">
        <v>2.8</v>
      </c>
      <c r="X12" s="1">
        <v>0.8</v>
      </c>
      <c r="Y12" s="1">
        <v>0.4</v>
      </c>
      <c r="Z12" s="1">
        <v>2.6</v>
      </c>
      <c r="AA12" s="1">
        <v>2</v>
      </c>
      <c r="AB12" s="1">
        <v>2.8</v>
      </c>
      <c r="AC12" s="1">
        <v>0.6</v>
      </c>
      <c r="AD12" s="1">
        <v>3.8</v>
      </c>
      <c r="AE12" s="1">
        <v>3.2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35</v>
      </c>
      <c r="C13" s="1">
        <v>29</v>
      </c>
      <c r="D13" s="1"/>
      <c r="E13" s="1">
        <v>2</v>
      </c>
      <c r="F13" s="1">
        <v>27</v>
      </c>
      <c r="G13" s="7">
        <v>0.4</v>
      </c>
      <c r="H13" s="1">
        <v>270</v>
      </c>
      <c r="I13" s="1">
        <v>9988476</v>
      </c>
      <c r="J13" s="1"/>
      <c r="K13" s="1">
        <f t="shared" si="2"/>
        <v>2</v>
      </c>
      <c r="L13" s="1"/>
      <c r="M13" s="1"/>
      <c r="N13" s="1"/>
      <c r="O13" s="1"/>
      <c r="P13" s="1">
        <f t="shared" si="3"/>
        <v>0.4</v>
      </c>
      <c r="Q13" s="5"/>
      <c r="R13" s="5"/>
      <c r="S13" s="1"/>
      <c r="T13" s="1">
        <f t="shared" si="4"/>
        <v>67.5</v>
      </c>
      <c r="U13" s="1">
        <f t="shared" si="5"/>
        <v>67.5</v>
      </c>
      <c r="V13" s="1">
        <v>0.8</v>
      </c>
      <c r="W13" s="1">
        <v>1.4</v>
      </c>
      <c r="X13" s="1">
        <v>0</v>
      </c>
      <c r="Y13" s="1">
        <v>2</v>
      </c>
      <c r="Z13" s="1">
        <v>0.2</v>
      </c>
      <c r="AA13" s="1">
        <v>2.8</v>
      </c>
      <c r="AB13" s="1">
        <v>0.6</v>
      </c>
      <c r="AC13" s="1">
        <v>1</v>
      </c>
      <c r="AD13" s="1">
        <v>1.2</v>
      </c>
      <c r="AE13" s="1">
        <v>2</v>
      </c>
      <c r="AF13" s="21" t="s">
        <v>37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54</v>
      </c>
      <c r="B14" s="1" t="s">
        <v>35</v>
      </c>
      <c r="C14" s="1">
        <v>97</v>
      </c>
      <c r="D14" s="1"/>
      <c r="E14" s="1">
        <v>35</v>
      </c>
      <c r="F14" s="1">
        <v>62</v>
      </c>
      <c r="G14" s="7">
        <v>0.18</v>
      </c>
      <c r="H14" s="1">
        <v>150</v>
      </c>
      <c r="I14" s="1">
        <v>5034819</v>
      </c>
      <c r="J14" s="1"/>
      <c r="K14" s="1">
        <f>E14-J14</f>
        <v>35</v>
      </c>
      <c r="L14" s="1"/>
      <c r="M14" s="1"/>
      <c r="N14" s="1"/>
      <c r="O14" s="1"/>
      <c r="P14" s="1">
        <f>E14/5</f>
        <v>7</v>
      </c>
      <c r="Q14" s="5">
        <f>18*P14-O14-F14</f>
        <v>64</v>
      </c>
      <c r="R14" s="5"/>
      <c r="S14" s="1"/>
      <c r="T14" s="1">
        <f>(F14+O14+Q14)/P14</f>
        <v>18</v>
      </c>
      <c r="U14" s="1">
        <f>(F14+O14)/P14</f>
        <v>8.8571428571428577</v>
      </c>
      <c r="V14" s="1">
        <v>2.6</v>
      </c>
      <c r="W14" s="1">
        <v>1.4</v>
      </c>
      <c r="X14" s="1">
        <v>0</v>
      </c>
      <c r="Y14" s="1">
        <v>0</v>
      </c>
      <c r="Z14" s="1">
        <v>1.2</v>
      </c>
      <c r="AA14" s="1">
        <v>6</v>
      </c>
      <c r="AB14" s="1">
        <v>6.4</v>
      </c>
      <c r="AC14" s="1">
        <v>6.2</v>
      </c>
      <c r="AD14" s="1">
        <v>6</v>
      </c>
      <c r="AE14" s="1">
        <v>1.8</v>
      </c>
      <c r="AF14" s="34" t="s">
        <v>94</v>
      </c>
      <c r="AG14" s="1">
        <f>G14*Q14</f>
        <v>11.52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5" t="s">
        <v>55</v>
      </c>
      <c r="B15" s="26" t="s">
        <v>47</v>
      </c>
      <c r="C15" s="26"/>
      <c r="D15" s="26"/>
      <c r="E15" s="26"/>
      <c r="F15" s="2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 t="s">
        <v>39</v>
      </c>
      <c r="AG15" s="1">
        <f t="shared" ref="AG15:AG26" si="6"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8" t="s">
        <v>53</v>
      </c>
      <c r="B16" s="19" t="s">
        <v>47</v>
      </c>
      <c r="C16" s="19">
        <v>24.51</v>
      </c>
      <c r="D16" s="19"/>
      <c r="E16" s="19"/>
      <c r="F16" s="20">
        <v>24.51</v>
      </c>
      <c r="G16" s="16">
        <v>0</v>
      </c>
      <c r="H16" s="15" t="e">
        <v>#N/A</v>
      </c>
      <c r="I16" s="15" t="s">
        <v>36</v>
      </c>
      <c r="J16" s="15"/>
      <c r="K16" s="15">
        <f>E16-J16</f>
        <v>0</v>
      </c>
      <c r="L16" s="15"/>
      <c r="M16" s="15"/>
      <c r="N16" s="15"/>
      <c r="O16" s="15"/>
      <c r="P16" s="15">
        <f>E16/5</f>
        <v>0</v>
      </c>
      <c r="Q16" s="17"/>
      <c r="R16" s="17"/>
      <c r="S16" s="15"/>
      <c r="T16" s="15" t="e">
        <f>(F16+O16+Q16)/P16</f>
        <v>#DIV/0!</v>
      </c>
      <c r="U16" s="15" t="e">
        <f>(F16+O16)/P16</f>
        <v>#DIV/0!</v>
      </c>
      <c r="V16" s="15">
        <v>0</v>
      </c>
      <c r="W16" s="15">
        <v>0</v>
      </c>
      <c r="X16" s="15">
        <v>0</v>
      </c>
      <c r="Y16" s="15">
        <v>0.48799999999999999</v>
      </c>
      <c r="Z16" s="15">
        <v>0</v>
      </c>
      <c r="AA16" s="15">
        <v>0</v>
      </c>
      <c r="AB16" s="15">
        <v>1.546</v>
      </c>
      <c r="AC16" s="15">
        <v>0</v>
      </c>
      <c r="AD16" s="15">
        <v>0.96</v>
      </c>
      <c r="AE16" s="15">
        <v>0</v>
      </c>
      <c r="AF16" s="21" t="s">
        <v>37</v>
      </c>
      <c r="AG16" s="1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" t="s">
        <v>56</v>
      </c>
      <c r="B17" s="1" t="s">
        <v>35</v>
      </c>
      <c r="C17" s="1">
        <v>328</v>
      </c>
      <c r="D17" s="1"/>
      <c r="E17" s="1">
        <v>125</v>
      </c>
      <c r="F17" s="1">
        <v>203</v>
      </c>
      <c r="G17" s="7">
        <v>0.1</v>
      </c>
      <c r="H17" s="1">
        <v>90</v>
      </c>
      <c r="I17" s="1">
        <v>8444163</v>
      </c>
      <c r="J17" s="1"/>
      <c r="K17" s="1">
        <f t="shared" si="2"/>
        <v>125</v>
      </c>
      <c r="L17" s="1"/>
      <c r="M17" s="1"/>
      <c r="N17" s="1"/>
      <c r="O17" s="1"/>
      <c r="P17" s="1">
        <f t="shared" si="3"/>
        <v>25</v>
      </c>
      <c r="Q17" s="5">
        <f>17*P17-O17-F17</f>
        <v>222</v>
      </c>
      <c r="R17" s="5"/>
      <c r="S17" s="1"/>
      <c r="T17" s="1">
        <f t="shared" si="4"/>
        <v>17</v>
      </c>
      <c r="U17" s="1">
        <f t="shared" si="5"/>
        <v>8.1199999999999992</v>
      </c>
      <c r="V17" s="1">
        <v>17.8</v>
      </c>
      <c r="W17" s="1">
        <v>15</v>
      </c>
      <c r="X17" s="1">
        <v>31.6</v>
      </c>
      <c r="Y17" s="1">
        <v>19.600000000000001</v>
      </c>
      <c r="Z17" s="1">
        <v>26.6</v>
      </c>
      <c r="AA17" s="1">
        <v>44</v>
      </c>
      <c r="AB17" s="1">
        <v>23.4</v>
      </c>
      <c r="AC17" s="1">
        <v>22.4</v>
      </c>
      <c r="AD17" s="1">
        <v>32.4</v>
      </c>
      <c r="AE17" s="1">
        <v>15</v>
      </c>
      <c r="AF17" s="1"/>
      <c r="AG17" s="1">
        <f t="shared" si="6"/>
        <v>22.200000000000003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58</v>
      </c>
      <c r="B18" s="11" t="s">
        <v>35</v>
      </c>
      <c r="C18" s="11">
        <v>208</v>
      </c>
      <c r="D18" s="11"/>
      <c r="E18" s="11">
        <v>45</v>
      </c>
      <c r="F18" s="12">
        <v>163</v>
      </c>
      <c r="G18" s="7">
        <v>0.18</v>
      </c>
      <c r="H18" s="1">
        <v>150</v>
      </c>
      <c r="I18" s="1">
        <v>5038411</v>
      </c>
      <c r="J18" s="1"/>
      <c r="K18" s="1">
        <f t="shared" si="2"/>
        <v>45</v>
      </c>
      <c r="L18" s="1"/>
      <c r="M18" s="1"/>
      <c r="N18" s="1"/>
      <c r="O18" s="1"/>
      <c r="P18" s="1">
        <f t="shared" si="3"/>
        <v>9</v>
      </c>
      <c r="Q18" s="5"/>
      <c r="R18" s="5"/>
      <c r="S18" s="1"/>
      <c r="T18" s="1">
        <f t="shared" si="4"/>
        <v>18.111111111111111</v>
      </c>
      <c r="U18" s="1">
        <f t="shared" si="5"/>
        <v>18.111111111111111</v>
      </c>
      <c r="V18" s="1">
        <v>6.6</v>
      </c>
      <c r="W18" s="1">
        <v>7.4</v>
      </c>
      <c r="X18" s="1">
        <v>9.8000000000000007</v>
      </c>
      <c r="Y18" s="1">
        <v>7</v>
      </c>
      <c r="Z18" s="1">
        <v>16</v>
      </c>
      <c r="AA18" s="1">
        <v>9.1999999999999993</v>
      </c>
      <c r="AB18" s="1">
        <v>17.600000000000001</v>
      </c>
      <c r="AC18" s="1">
        <v>9.1999999999999993</v>
      </c>
      <c r="AD18" s="1">
        <v>15.4</v>
      </c>
      <c r="AE18" s="1">
        <v>2</v>
      </c>
      <c r="AF18" s="34" t="s">
        <v>57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8" t="s">
        <v>69</v>
      </c>
      <c r="B19" s="19" t="s">
        <v>35</v>
      </c>
      <c r="C19" s="19">
        <v>-1</v>
      </c>
      <c r="D19" s="19">
        <v>3</v>
      </c>
      <c r="E19" s="19">
        <v>2</v>
      </c>
      <c r="F19" s="20"/>
      <c r="G19" s="16">
        <v>0</v>
      </c>
      <c r="H19" s="15" t="e">
        <v>#N/A</v>
      </c>
      <c r="I19" s="15" t="s">
        <v>36</v>
      </c>
      <c r="J19" s="15"/>
      <c r="K19" s="15">
        <f>E19-J19</f>
        <v>2</v>
      </c>
      <c r="L19" s="15"/>
      <c r="M19" s="15"/>
      <c r="N19" s="15"/>
      <c r="O19" s="15"/>
      <c r="P19" s="15">
        <f>E19/5</f>
        <v>0.4</v>
      </c>
      <c r="Q19" s="17"/>
      <c r="R19" s="17"/>
      <c r="S19" s="15"/>
      <c r="T19" s="15">
        <f>(F19+O19+Q19)/P19</f>
        <v>0</v>
      </c>
      <c r="U19" s="15">
        <f>(F19+O19)/P19</f>
        <v>0</v>
      </c>
      <c r="V19" s="15">
        <v>0.2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/>
      <c r="AG19" s="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59</v>
      </c>
      <c r="B20" s="11" t="s">
        <v>35</v>
      </c>
      <c r="C20" s="11">
        <v>229</v>
      </c>
      <c r="D20" s="11"/>
      <c r="E20" s="11">
        <v>42</v>
      </c>
      <c r="F20" s="12">
        <v>187</v>
      </c>
      <c r="G20" s="7">
        <v>0.18</v>
      </c>
      <c r="H20" s="1">
        <v>150</v>
      </c>
      <c r="I20" s="1">
        <v>5038459</v>
      </c>
      <c r="J20" s="1"/>
      <c r="K20" s="1">
        <f t="shared" si="2"/>
        <v>42</v>
      </c>
      <c r="L20" s="1"/>
      <c r="M20" s="1"/>
      <c r="N20" s="1"/>
      <c r="O20" s="1"/>
      <c r="P20" s="1">
        <f t="shared" si="3"/>
        <v>8.4</v>
      </c>
      <c r="Q20" s="5"/>
      <c r="R20" s="5"/>
      <c r="S20" s="1"/>
      <c r="T20" s="1">
        <f t="shared" si="4"/>
        <v>22.261904761904759</v>
      </c>
      <c r="U20" s="1">
        <f t="shared" si="5"/>
        <v>22.261904761904759</v>
      </c>
      <c r="V20" s="1">
        <v>7.8</v>
      </c>
      <c r="W20" s="1">
        <v>7.4</v>
      </c>
      <c r="X20" s="1">
        <v>6.8</v>
      </c>
      <c r="Y20" s="1">
        <v>9.4</v>
      </c>
      <c r="Z20" s="1">
        <v>17</v>
      </c>
      <c r="AA20" s="1">
        <v>10.8</v>
      </c>
      <c r="AB20" s="1">
        <v>19.399999999999999</v>
      </c>
      <c r="AC20" s="1">
        <v>0.8</v>
      </c>
      <c r="AD20" s="1">
        <v>0.2</v>
      </c>
      <c r="AE20" s="1">
        <v>-0.2</v>
      </c>
      <c r="AF20" s="34" t="s">
        <v>95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71</v>
      </c>
      <c r="B21" s="19" t="s">
        <v>35</v>
      </c>
      <c r="C21" s="19">
        <v>-2</v>
      </c>
      <c r="D21" s="19">
        <v>4</v>
      </c>
      <c r="E21" s="19">
        <v>2</v>
      </c>
      <c r="F21" s="20"/>
      <c r="G21" s="16">
        <v>0</v>
      </c>
      <c r="H21" s="15" t="e">
        <v>#N/A</v>
      </c>
      <c r="I21" s="15" t="s">
        <v>36</v>
      </c>
      <c r="J21" s="15"/>
      <c r="K21" s="15">
        <f>E21-J21</f>
        <v>2</v>
      </c>
      <c r="L21" s="15"/>
      <c r="M21" s="15"/>
      <c r="N21" s="15"/>
      <c r="O21" s="15"/>
      <c r="P21" s="15">
        <f>E21/5</f>
        <v>0.4</v>
      </c>
      <c r="Q21" s="17"/>
      <c r="R21" s="17"/>
      <c r="S21" s="15"/>
      <c r="T21" s="15">
        <f>(F21+O21+Q21)/P21</f>
        <v>0</v>
      </c>
      <c r="U21" s="15">
        <f>(F21+O21)/P21</f>
        <v>0</v>
      </c>
      <c r="V21" s="15">
        <v>0.4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35</v>
      </c>
      <c r="C22" s="1">
        <v>175</v>
      </c>
      <c r="D22" s="1"/>
      <c r="E22" s="1">
        <v>11</v>
      </c>
      <c r="F22" s="1">
        <v>126</v>
      </c>
      <c r="G22" s="7">
        <v>0.18</v>
      </c>
      <c r="H22" s="1">
        <v>150</v>
      </c>
      <c r="I22" s="1">
        <v>5038831</v>
      </c>
      <c r="J22" s="1"/>
      <c r="K22" s="1">
        <f t="shared" si="2"/>
        <v>11</v>
      </c>
      <c r="L22" s="1"/>
      <c r="M22" s="1"/>
      <c r="N22" s="1"/>
      <c r="O22" s="1"/>
      <c r="P22" s="1">
        <f t="shared" si="3"/>
        <v>2.2000000000000002</v>
      </c>
      <c r="Q22" s="5"/>
      <c r="R22" s="5"/>
      <c r="S22" s="1"/>
      <c r="T22" s="1">
        <f t="shared" si="4"/>
        <v>57.272727272727266</v>
      </c>
      <c r="U22" s="1">
        <f t="shared" si="5"/>
        <v>57.272727272727266</v>
      </c>
      <c r="V22" s="1">
        <v>2.6</v>
      </c>
      <c r="W22" s="1">
        <v>4</v>
      </c>
      <c r="X22" s="1">
        <v>4.8</v>
      </c>
      <c r="Y22" s="1">
        <v>5.4</v>
      </c>
      <c r="Z22" s="1">
        <v>11.6</v>
      </c>
      <c r="AA22" s="1">
        <v>5.8</v>
      </c>
      <c r="AB22" s="1">
        <v>6.2</v>
      </c>
      <c r="AC22" s="1">
        <v>0</v>
      </c>
      <c r="AD22" s="1">
        <v>2.4</v>
      </c>
      <c r="AE22" s="1">
        <v>11.8</v>
      </c>
      <c r="AF22" s="21" t="s">
        <v>37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61</v>
      </c>
      <c r="B23" s="1" t="s">
        <v>35</v>
      </c>
      <c r="C23" s="1">
        <v>33</v>
      </c>
      <c r="D23" s="1"/>
      <c r="E23" s="1">
        <v>9</v>
      </c>
      <c r="F23" s="1">
        <v>24</v>
      </c>
      <c r="G23" s="7">
        <v>0.18</v>
      </c>
      <c r="H23" s="1">
        <v>120</v>
      </c>
      <c r="I23" s="1">
        <v>5038855</v>
      </c>
      <c r="J23" s="1"/>
      <c r="K23" s="1">
        <f t="shared" si="2"/>
        <v>9</v>
      </c>
      <c r="L23" s="1"/>
      <c r="M23" s="1"/>
      <c r="N23" s="1"/>
      <c r="O23" s="1"/>
      <c r="P23" s="1">
        <f t="shared" si="3"/>
        <v>1.8</v>
      </c>
      <c r="Q23" s="5">
        <f>18*P23-O23-F23</f>
        <v>8.3999999999999986</v>
      </c>
      <c r="R23" s="5"/>
      <c r="S23" s="1"/>
      <c r="T23" s="1">
        <f t="shared" si="4"/>
        <v>18</v>
      </c>
      <c r="U23" s="1">
        <f t="shared" si="5"/>
        <v>13.333333333333332</v>
      </c>
      <c r="V23" s="1">
        <v>1</v>
      </c>
      <c r="W23" s="1">
        <v>0.8</v>
      </c>
      <c r="X23" s="1">
        <v>0.8</v>
      </c>
      <c r="Y23" s="1">
        <v>1.2</v>
      </c>
      <c r="Z23" s="1">
        <v>3</v>
      </c>
      <c r="AA23" s="1">
        <v>2.8</v>
      </c>
      <c r="AB23" s="1">
        <v>5.6</v>
      </c>
      <c r="AC23" s="1">
        <v>3.6</v>
      </c>
      <c r="AD23" s="1">
        <v>5.6</v>
      </c>
      <c r="AE23" s="1">
        <v>6.8</v>
      </c>
      <c r="AF23" s="34" t="s">
        <v>57</v>
      </c>
      <c r="AG23" s="1">
        <f t="shared" si="6"/>
        <v>1.5119999999999998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62</v>
      </c>
      <c r="B24" s="11" t="s">
        <v>35</v>
      </c>
      <c r="C24" s="11">
        <v>260</v>
      </c>
      <c r="D24" s="11"/>
      <c r="E24" s="11">
        <v>42</v>
      </c>
      <c r="F24" s="12">
        <v>218</v>
      </c>
      <c r="G24" s="7">
        <v>0.18</v>
      </c>
      <c r="H24" s="1">
        <v>150</v>
      </c>
      <c r="I24" s="1">
        <v>5038435</v>
      </c>
      <c r="J24" s="1"/>
      <c r="K24" s="1">
        <f t="shared" si="2"/>
        <v>42</v>
      </c>
      <c r="L24" s="1"/>
      <c r="M24" s="1"/>
      <c r="N24" s="1"/>
      <c r="O24" s="1"/>
      <c r="P24" s="1">
        <f t="shared" si="3"/>
        <v>8.4</v>
      </c>
      <c r="Q24" s="5"/>
      <c r="R24" s="5"/>
      <c r="S24" s="1"/>
      <c r="T24" s="1">
        <f t="shared" si="4"/>
        <v>25.952380952380953</v>
      </c>
      <c r="U24" s="1">
        <f t="shared" si="5"/>
        <v>25.952380952380953</v>
      </c>
      <c r="V24" s="1">
        <v>6.2</v>
      </c>
      <c r="W24" s="1">
        <v>8.4</v>
      </c>
      <c r="X24" s="1">
        <v>10</v>
      </c>
      <c r="Y24" s="1">
        <v>7.4</v>
      </c>
      <c r="Z24" s="1">
        <v>18.600000000000001</v>
      </c>
      <c r="AA24" s="1">
        <v>12.4</v>
      </c>
      <c r="AB24" s="1">
        <v>10.6</v>
      </c>
      <c r="AC24" s="1">
        <v>9</v>
      </c>
      <c r="AD24" s="1">
        <v>17.2</v>
      </c>
      <c r="AE24" s="1">
        <v>4.8</v>
      </c>
      <c r="AF24" s="21" t="s">
        <v>37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72</v>
      </c>
      <c r="B25" s="19" t="s">
        <v>35</v>
      </c>
      <c r="C25" s="19">
        <v>-2</v>
      </c>
      <c r="D25" s="19">
        <v>4</v>
      </c>
      <c r="E25" s="19">
        <v>2</v>
      </c>
      <c r="F25" s="20"/>
      <c r="G25" s="16">
        <v>0</v>
      </c>
      <c r="H25" s="15" t="e">
        <v>#N/A</v>
      </c>
      <c r="I25" s="15" t="s">
        <v>36</v>
      </c>
      <c r="J25" s="15"/>
      <c r="K25" s="15">
        <f>E25-J25</f>
        <v>2</v>
      </c>
      <c r="L25" s="15"/>
      <c r="M25" s="15"/>
      <c r="N25" s="15"/>
      <c r="O25" s="15"/>
      <c r="P25" s="15">
        <f>E25/5</f>
        <v>0.4</v>
      </c>
      <c r="Q25" s="17"/>
      <c r="R25" s="17"/>
      <c r="S25" s="15"/>
      <c r="T25" s="15">
        <f>(F25+O25+Q25)/P25</f>
        <v>0</v>
      </c>
      <c r="U25" s="15">
        <f>(F25+O25)/P25</f>
        <v>0</v>
      </c>
      <c r="V25" s="15">
        <v>0.4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63</v>
      </c>
      <c r="B26" s="1" t="s">
        <v>35</v>
      </c>
      <c r="C26" s="1">
        <v>104</v>
      </c>
      <c r="D26" s="1"/>
      <c r="E26" s="1">
        <v>22</v>
      </c>
      <c r="F26" s="1">
        <v>82</v>
      </c>
      <c r="G26" s="7">
        <v>0.18</v>
      </c>
      <c r="H26" s="1">
        <v>120</v>
      </c>
      <c r="I26" s="1">
        <v>5038398</v>
      </c>
      <c r="J26" s="1"/>
      <c r="K26" s="1">
        <f t="shared" si="2"/>
        <v>22</v>
      </c>
      <c r="L26" s="1"/>
      <c r="M26" s="1"/>
      <c r="N26" s="1"/>
      <c r="O26" s="1"/>
      <c r="P26" s="1">
        <f t="shared" si="3"/>
        <v>4.4000000000000004</v>
      </c>
      <c r="Q26" s="5"/>
      <c r="R26" s="5"/>
      <c r="S26" s="1"/>
      <c r="T26" s="1">
        <f t="shared" si="4"/>
        <v>18.636363636363633</v>
      </c>
      <c r="U26" s="1">
        <f t="shared" si="5"/>
        <v>18.636363636363633</v>
      </c>
      <c r="V26" s="1">
        <v>4.5999999999999996</v>
      </c>
      <c r="W26" s="1">
        <v>2.8</v>
      </c>
      <c r="X26" s="1">
        <v>6</v>
      </c>
      <c r="Y26" s="1">
        <v>4.2</v>
      </c>
      <c r="Z26" s="1">
        <v>8.6</v>
      </c>
      <c r="AA26" s="1">
        <v>4.4000000000000004</v>
      </c>
      <c r="AB26" s="1">
        <v>8.1999999999999993</v>
      </c>
      <c r="AC26" s="1">
        <v>6.2</v>
      </c>
      <c r="AD26" s="1">
        <v>5</v>
      </c>
      <c r="AE26" s="1">
        <v>1.4</v>
      </c>
      <c r="AF26" s="1"/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5" t="s">
        <v>65</v>
      </c>
      <c r="B27" s="26" t="s">
        <v>47</v>
      </c>
      <c r="C27" s="26">
        <v>79.171999999999997</v>
      </c>
      <c r="D27" s="26"/>
      <c r="E27" s="26"/>
      <c r="F27" s="27">
        <v>79.171999999999997</v>
      </c>
      <c r="G27" s="7">
        <v>1</v>
      </c>
      <c r="H27" s="1">
        <v>150</v>
      </c>
      <c r="I27" s="1">
        <v>5038596</v>
      </c>
      <c r="J27" s="1"/>
      <c r="K27" s="1">
        <f t="shared" si="2"/>
        <v>0</v>
      </c>
      <c r="L27" s="1"/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1.8260000000000001</v>
      </c>
      <c r="W27" s="1">
        <v>0.48799999999999999</v>
      </c>
      <c r="X27" s="1">
        <v>0.98199999999999998</v>
      </c>
      <c r="Y27" s="1">
        <v>3.47</v>
      </c>
      <c r="Z27" s="1">
        <v>0</v>
      </c>
      <c r="AA27" s="1">
        <v>1.8777999999999999</v>
      </c>
      <c r="AB27" s="1">
        <v>3.0019999999999998</v>
      </c>
      <c r="AC27" s="1">
        <v>0.98000000000000009</v>
      </c>
      <c r="AD27" s="1">
        <v>1.0920000000000001</v>
      </c>
      <c r="AE27" s="1">
        <v>0</v>
      </c>
      <c r="AF27" s="21" t="s">
        <v>37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8" t="s">
        <v>46</v>
      </c>
      <c r="B28" s="19" t="s">
        <v>47</v>
      </c>
      <c r="C28" s="19"/>
      <c r="D28" s="19">
        <v>2.7</v>
      </c>
      <c r="E28" s="19">
        <v>2.7</v>
      </c>
      <c r="F28" s="20"/>
      <c r="G28" s="16">
        <v>0</v>
      </c>
      <c r="H28" s="15" t="e">
        <v>#N/A</v>
      </c>
      <c r="I28" s="15" t="s">
        <v>36</v>
      </c>
      <c r="J28" s="15"/>
      <c r="K28" s="15">
        <f>E28-J28</f>
        <v>2.7</v>
      </c>
      <c r="L28" s="15"/>
      <c r="M28" s="15"/>
      <c r="N28" s="15"/>
      <c r="O28" s="15"/>
      <c r="P28" s="15">
        <f>E28/5</f>
        <v>0.54</v>
      </c>
      <c r="Q28" s="17"/>
      <c r="R28" s="17"/>
      <c r="S28" s="15"/>
      <c r="T28" s="15">
        <f>(F28+O28+Q28)/P28</f>
        <v>0</v>
      </c>
      <c r="U28" s="15">
        <f>(F28+O28)/P28</f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/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8" t="s">
        <v>66</v>
      </c>
      <c r="B29" s="29" t="s">
        <v>47</v>
      </c>
      <c r="C29" s="29"/>
      <c r="D29" s="29"/>
      <c r="E29" s="29"/>
      <c r="F29" s="30"/>
      <c r="G29" s="23">
        <v>1</v>
      </c>
      <c r="H29" s="22">
        <v>120</v>
      </c>
      <c r="I29" s="22">
        <v>8785204</v>
      </c>
      <c r="J29" s="22"/>
      <c r="K29" s="22">
        <f t="shared" si="2"/>
        <v>0</v>
      </c>
      <c r="L29" s="22"/>
      <c r="M29" s="22"/>
      <c r="N29" s="22"/>
      <c r="O29" s="22"/>
      <c r="P29" s="22">
        <f t="shared" si="3"/>
        <v>0</v>
      </c>
      <c r="Q29" s="24"/>
      <c r="R29" s="24"/>
      <c r="S29" s="22"/>
      <c r="T29" s="22" t="e">
        <f t="shared" si="4"/>
        <v>#DIV/0!</v>
      </c>
      <c r="U29" s="22" t="e">
        <f t="shared" si="5"/>
        <v>#DIV/0!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 t="s">
        <v>67</v>
      </c>
      <c r="AG29" s="22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31" t="s">
        <v>80</v>
      </c>
      <c r="B30" s="32" t="s">
        <v>47</v>
      </c>
      <c r="C30" s="32">
        <v>45.203000000000003</v>
      </c>
      <c r="D30" s="32"/>
      <c r="E30" s="32"/>
      <c r="F30" s="33">
        <v>45.203000000000003</v>
      </c>
      <c r="G30" s="16">
        <v>0</v>
      </c>
      <c r="H30" s="15" t="e">
        <v>#N/A</v>
      </c>
      <c r="I30" s="15" t="s">
        <v>36</v>
      </c>
      <c r="J30" s="15"/>
      <c r="K30" s="15">
        <f>E30-J30</f>
        <v>0</v>
      </c>
      <c r="L30" s="15"/>
      <c r="M30" s="15"/>
      <c r="N30" s="15"/>
      <c r="O30" s="15"/>
      <c r="P30" s="15">
        <f>E30/5</f>
        <v>0</v>
      </c>
      <c r="Q30" s="17"/>
      <c r="R30" s="17"/>
      <c r="S30" s="15"/>
      <c r="T30" s="15" t="e">
        <f>(F30+O30+Q30)/P30</f>
        <v>#DIV/0!</v>
      </c>
      <c r="U30" s="15" t="e">
        <f>(F30+O30)/P30</f>
        <v>#DIV/0!</v>
      </c>
      <c r="V30" s="15">
        <v>0</v>
      </c>
      <c r="W30" s="15">
        <v>0</v>
      </c>
      <c r="X30" s="15">
        <v>0.69100000000000006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21" t="s">
        <v>37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8" t="s">
        <v>52</v>
      </c>
      <c r="B31" s="19" t="s">
        <v>47</v>
      </c>
      <c r="C31" s="19"/>
      <c r="D31" s="19"/>
      <c r="E31" s="19">
        <v>3.1120000000000001</v>
      </c>
      <c r="F31" s="20">
        <v>-3.1120000000000001</v>
      </c>
      <c r="G31" s="16">
        <v>0</v>
      </c>
      <c r="H31" s="15" t="e">
        <v>#N/A</v>
      </c>
      <c r="I31" s="15" t="s">
        <v>36</v>
      </c>
      <c r="J31" s="15"/>
      <c r="K31" s="15">
        <f>E31-J31</f>
        <v>3.1120000000000001</v>
      </c>
      <c r="L31" s="15"/>
      <c r="M31" s="15"/>
      <c r="N31" s="15"/>
      <c r="O31" s="15"/>
      <c r="P31" s="15">
        <f>E31/5</f>
        <v>0.62240000000000006</v>
      </c>
      <c r="Q31" s="17"/>
      <c r="R31" s="17"/>
      <c r="S31" s="15"/>
      <c r="T31" s="15">
        <f>(F31+O31+Q31)/P31</f>
        <v>-5</v>
      </c>
      <c r="U31" s="15">
        <f>(F31+O31)/P31</f>
        <v>-5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/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68</v>
      </c>
      <c r="B32" s="11" t="s">
        <v>47</v>
      </c>
      <c r="C32" s="11">
        <v>35.601999999999997</v>
      </c>
      <c r="D32" s="11"/>
      <c r="E32" s="11">
        <v>3.0019999999999998</v>
      </c>
      <c r="F32" s="12">
        <v>32.6</v>
      </c>
      <c r="G32" s="7">
        <v>1</v>
      </c>
      <c r="H32" s="1">
        <v>180</v>
      </c>
      <c r="I32" s="1">
        <v>5038619</v>
      </c>
      <c r="J32" s="1"/>
      <c r="K32" s="1">
        <f t="shared" si="2"/>
        <v>3.0019999999999998</v>
      </c>
      <c r="L32" s="1"/>
      <c r="M32" s="1"/>
      <c r="N32" s="1"/>
      <c r="O32" s="1"/>
      <c r="P32" s="1">
        <f t="shared" si="3"/>
        <v>0.60039999999999993</v>
      </c>
      <c r="Q32" s="5"/>
      <c r="R32" s="5"/>
      <c r="S32" s="1"/>
      <c r="T32" s="1">
        <f t="shared" si="4"/>
        <v>54.297135243171226</v>
      </c>
      <c r="U32" s="1">
        <f t="shared" si="5"/>
        <v>54.297135243171226</v>
      </c>
      <c r="V32" s="1">
        <v>0.69880000000000009</v>
      </c>
      <c r="W32" s="1">
        <v>0.68959999999999999</v>
      </c>
      <c r="X32" s="1">
        <v>0</v>
      </c>
      <c r="Y32" s="1">
        <v>0.67400000000000004</v>
      </c>
      <c r="Z32" s="1">
        <v>0</v>
      </c>
      <c r="AA32" s="1">
        <v>0</v>
      </c>
      <c r="AB32" s="1">
        <v>0</v>
      </c>
      <c r="AC32" s="1">
        <v>0</v>
      </c>
      <c r="AD32" s="1">
        <v>0.69359999999999999</v>
      </c>
      <c r="AE32" s="1">
        <v>0</v>
      </c>
      <c r="AF32" s="21" t="s">
        <v>37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8" t="s">
        <v>82</v>
      </c>
      <c r="B33" s="19" t="s">
        <v>47</v>
      </c>
      <c r="C33" s="19">
        <v>36.979999999999997</v>
      </c>
      <c r="D33" s="19"/>
      <c r="E33" s="19"/>
      <c r="F33" s="20">
        <v>36.979999999999997</v>
      </c>
      <c r="G33" s="16">
        <v>0</v>
      </c>
      <c r="H33" s="15" t="e">
        <v>#N/A</v>
      </c>
      <c r="I33" s="15" t="s">
        <v>36</v>
      </c>
      <c r="J33" s="15"/>
      <c r="K33" s="15">
        <f>E33-J33</f>
        <v>0</v>
      </c>
      <c r="L33" s="15"/>
      <c r="M33" s="15"/>
      <c r="N33" s="15"/>
      <c r="O33" s="15"/>
      <c r="P33" s="15">
        <f>E33/5</f>
        <v>0</v>
      </c>
      <c r="Q33" s="17"/>
      <c r="R33" s="17"/>
      <c r="S33" s="15"/>
      <c r="T33" s="15" t="e">
        <f>(F33+O33+Q33)/P33</f>
        <v>#DIV/0!</v>
      </c>
      <c r="U33" s="15" t="e">
        <f>(F33+O33)/P33</f>
        <v>#DIV/0!</v>
      </c>
      <c r="V33" s="15">
        <v>0.68079999999999996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1.4312</v>
      </c>
      <c r="AC33" s="15">
        <v>0</v>
      </c>
      <c r="AD33" s="15">
        <v>0</v>
      </c>
      <c r="AE33" s="15">
        <v>0</v>
      </c>
      <c r="AF33" s="21" t="s">
        <v>37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70</v>
      </c>
      <c r="B34" s="26" t="s">
        <v>47</v>
      </c>
      <c r="C34" s="26"/>
      <c r="D34" s="26"/>
      <c r="E34" s="26"/>
      <c r="F34" s="27"/>
      <c r="G34" s="7">
        <v>1</v>
      </c>
      <c r="H34" s="1">
        <v>150</v>
      </c>
      <c r="I34" s="1">
        <v>5038572</v>
      </c>
      <c r="J34" s="1"/>
      <c r="K34" s="1">
        <f t="shared" si="2"/>
        <v>0</v>
      </c>
      <c r="L34" s="1"/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8" t="s">
        <v>64</v>
      </c>
      <c r="B35" s="19" t="s">
        <v>47</v>
      </c>
      <c r="C35" s="19">
        <v>24.24</v>
      </c>
      <c r="D35" s="19"/>
      <c r="E35" s="19">
        <v>2.35</v>
      </c>
      <c r="F35" s="20">
        <v>21.89</v>
      </c>
      <c r="G35" s="16">
        <v>0</v>
      </c>
      <c r="H35" s="15" t="e">
        <v>#N/A</v>
      </c>
      <c r="I35" s="15" t="s">
        <v>36</v>
      </c>
      <c r="J35" s="15"/>
      <c r="K35" s="15">
        <f>E35-J35</f>
        <v>2.35</v>
      </c>
      <c r="L35" s="15"/>
      <c r="M35" s="15"/>
      <c r="N35" s="15"/>
      <c r="O35" s="15"/>
      <c r="P35" s="15">
        <f>E35/5</f>
        <v>0.47000000000000003</v>
      </c>
      <c r="Q35" s="17"/>
      <c r="R35" s="17"/>
      <c r="S35" s="15"/>
      <c r="T35" s="15">
        <f>(F35+O35+Q35)/P35</f>
        <v>46.574468085106382</v>
      </c>
      <c r="U35" s="15">
        <f>(F35+O35)/P35</f>
        <v>46.574468085106382</v>
      </c>
      <c r="V35" s="15">
        <v>0</v>
      </c>
      <c r="W35" s="15">
        <v>0</v>
      </c>
      <c r="X35" s="15">
        <v>0</v>
      </c>
      <c r="Y35" s="15">
        <v>0.47799999999999998</v>
      </c>
      <c r="Z35" s="15">
        <v>0.502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21" t="s">
        <v>37</v>
      </c>
      <c r="AG35" s="1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74</v>
      </c>
      <c r="B36" s="1" t="s">
        <v>35</v>
      </c>
      <c r="C36" s="1">
        <v>44</v>
      </c>
      <c r="D36" s="1"/>
      <c r="E36" s="1">
        <v>4</v>
      </c>
      <c r="F36" s="1">
        <v>39</v>
      </c>
      <c r="G36" s="7">
        <v>0.1</v>
      </c>
      <c r="H36" s="1">
        <v>60</v>
      </c>
      <c r="I36" s="1">
        <v>8444170</v>
      </c>
      <c r="J36" s="1"/>
      <c r="K36" s="1">
        <f t="shared" ref="K36:K50" si="7">E36-J36</f>
        <v>4</v>
      </c>
      <c r="L36" s="1"/>
      <c r="M36" s="1"/>
      <c r="N36" s="1"/>
      <c r="O36" s="1">
        <v>77.599999999999994</v>
      </c>
      <c r="P36" s="1">
        <f t="shared" si="3"/>
        <v>0.8</v>
      </c>
      <c r="Q36" s="5"/>
      <c r="R36" s="5"/>
      <c r="S36" s="1"/>
      <c r="T36" s="1">
        <f t="shared" si="4"/>
        <v>145.74999999999997</v>
      </c>
      <c r="U36" s="1">
        <f t="shared" si="5"/>
        <v>145.74999999999997</v>
      </c>
      <c r="V36" s="1">
        <v>7.6</v>
      </c>
      <c r="W36" s="1">
        <v>21.4</v>
      </c>
      <c r="X36" s="1">
        <v>38.200000000000003</v>
      </c>
      <c r="Y36" s="1">
        <v>21.4</v>
      </c>
      <c r="Z36" s="1">
        <v>29.2</v>
      </c>
      <c r="AA36" s="1">
        <v>46.6</v>
      </c>
      <c r="AB36" s="1">
        <v>19.2</v>
      </c>
      <c r="AC36" s="1">
        <v>15.8</v>
      </c>
      <c r="AD36" s="1">
        <v>39.4</v>
      </c>
      <c r="AE36" s="1">
        <v>17.600000000000001</v>
      </c>
      <c r="AF36" s="21" t="s">
        <v>37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75</v>
      </c>
      <c r="B37" s="11" t="s">
        <v>47</v>
      </c>
      <c r="C37" s="11">
        <v>99.941999999999993</v>
      </c>
      <c r="D37" s="11"/>
      <c r="E37" s="11">
        <v>21.495999999999999</v>
      </c>
      <c r="F37" s="12">
        <v>69.775999999999996</v>
      </c>
      <c r="G37" s="7">
        <v>1</v>
      </c>
      <c r="H37" s="1">
        <v>120</v>
      </c>
      <c r="I37" s="1">
        <v>5522704</v>
      </c>
      <c r="J37" s="1"/>
      <c r="K37" s="1">
        <f t="shared" si="7"/>
        <v>21.495999999999999</v>
      </c>
      <c r="L37" s="1"/>
      <c r="M37" s="1"/>
      <c r="N37" s="1"/>
      <c r="O37" s="1"/>
      <c r="P37" s="1">
        <f t="shared" si="3"/>
        <v>4.2991999999999999</v>
      </c>
      <c r="Q37" s="5">
        <f>18*(P37+P38)-O37-O38-F37-F38</f>
        <v>18.406000000000006</v>
      </c>
      <c r="R37" s="5"/>
      <c r="S37" s="1"/>
      <c r="T37" s="1">
        <f t="shared" si="4"/>
        <v>20.511257908448083</v>
      </c>
      <c r="U37" s="1">
        <f t="shared" si="5"/>
        <v>16.229996278377371</v>
      </c>
      <c r="V37" s="1">
        <v>1.1612</v>
      </c>
      <c r="W37" s="1">
        <v>1.6617999999999999</v>
      </c>
      <c r="X37" s="1">
        <v>3.9211999999999998</v>
      </c>
      <c r="Y37" s="1">
        <v>2.9950000000000001</v>
      </c>
      <c r="Z37" s="1">
        <v>6.4135999999999997</v>
      </c>
      <c r="AA37" s="1">
        <v>3.9902000000000002</v>
      </c>
      <c r="AB37" s="1">
        <v>5.8680000000000003</v>
      </c>
      <c r="AC37" s="1">
        <v>7.0596000000000014</v>
      </c>
      <c r="AD37" s="1">
        <v>4.5258000000000003</v>
      </c>
      <c r="AE37" s="1">
        <v>8.2093999999999987</v>
      </c>
      <c r="AF37" s="34" t="s">
        <v>57</v>
      </c>
      <c r="AG37" s="1">
        <f>G37*Q37</f>
        <v>18.406000000000006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8" t="s">
        <v>73</v>
      </c>
      <c r="B38" s="19" t="s">
        <v>47</v>
      </c>
      <c r="C38" s="19">
        <v>-2.9079999999999999</v>
      </c>
      <c r="D38" s="19">
        <v>5.907</v>
      </c>
      <c r="E38" s="19">
        <v>2.9990000000000001</v>
      </c>
      <c r="F38" s="20"/>
      <c r="G38" s="16">
        <v>0</v>
      </c>
      <c r="H38" s="15" t="e">
        <v>#N/A</v>
      </c>
      <c r="I38" s="15" t="s">
        <v>36</v>
      </c>
      <c r="J38" s="15"/>
      <c r="K38" s="15">
        <f>E38-J38</f>
        <v>2.9990000000000001</v>
      </c>
      <c r="L38" s="15"/>
      <c r="M38" s="15"/>
      <c r="N38" s="15"/>
      <c r="O38" s="15"/>
      <c r="P38" s="15">
        <f>E38/5</f>
        <v>0.5998</v>
      </c>
      <c r="Q38" s="17"/>
      <c r="R38" s="17"/>
      <c r="S38" s="15"/>
      <c r="T38" s="15">
        <f>(F38+O38+Q38)/P38</f>
        <v>0</v>
      </c>
      <c r="U38" s="15">
        <f>(F38+O38)/P38</f>
        <v>0</v>
      </c>
      <c r="V38" s="15">
        <v>0</v>
      </c>
      <c r="W38" s="15">
        <v>0.58160000000000001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/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76</v>
      </c>
      <c r="B39" s="11" t="s">
        <v>35</v>
      </c>
      <c r="C39" s="11">
        <v>105</v>
      </c>
      <c r="D39" s="11"/>
      <c r="E39" s="11">
        <v>21</v>
      </c>
      <c r="F39" s="12">
        <v>84</v>
      </c>
      <c r="G39" s="7">
        <v>0.14000000000000001</v>
      </c>
      <c r="H39" s="1">
        <v>180</v>
      </c>
      <c r="I39" s="1">
        <v>9988391</v>
      </c>
      <c r="J39" s="1"/>
      <c r="K39" s="1">
        <f t="shared" si="7"/>
        <v>21</v>
      </c>
      <c r="L39" s="1"/>
      <c r="M39" s="1"/>
      <c r="N39" s="1"/>
      <c r="O39" s="1">
        <v>27</v>
      </c>
      <c r="P39" s="1">
        <f t="shared" si="3"/>
        <v>4.2</v>
      </c>
      <c r="Q39" s="5"/>
      <c r="R39" s="5"/>
      <c r="S39" s="1"/>
      <c r="T39" s="1">
        <f t="shared" si="4"/>
        <v>26.428571428571427</v>
      </c>
      <c r="U39" s="1">
        <f t="shared" si="5"/>
        <v>26.428571428571427</v>
      </c>
      <c r="V39" s="1">
        <v>6.4</v>
      </c>
      <c r="W39" s="1">
        <v>6.2</v>
      </c>
      <c r="X39" s="1">
        <v>5</v>
      </c>
      <c r="Y39" s="1">
        <v>4.2</v>
      </c>
      <c r="Z39" s="1">
        <v>9.4</v>
      </c>
      <c r="AA39" s="1">
        <v>8.1999999999999993</v>
      </c>
      <c r="AB39" s="1">
        <v>10.8</v>
      </c>
      <c r="AC39" s="1">
        <v>8.4</v>
      </c>
      <c r="AD39" s="1">
        <v>8.8000000000000007</v>
      </c>
      <c r="AE39" s="1">
        <v>10.8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8" t="s">
        <v>77</v>
      </c>
      <c r="B40" s="19" t="s">
        <v>35</v>
      </c>
      <c r="C40" s="19">
        <v>-4</v>
      </c>
      <c r="D40" s="19">
        <v>8</v>
      </c>
      <c r="E40" s="19">
        <v>4</v>
      </c>
      <c r="F40" s="20"/>
      <c r="G40" s="16">
        <v>0</v>
      </c>
      <c r="H40" s="15" t="e">
        <v>#N/A</v>
      </c>
      <c r="I40" s="15" t="s">
        <v>36</v>
      </c>
      <c r="J40" s="15"/>
      <c r="K40" s="15">
        <f t="shared" si="7"/>
        <v>4</v>
      </c>
      <c r="L40" s="15"/>
      <c r="M40" s="15"/>
      <c r="N40" s="15"/>
      <c r="O40" s="15"/>
      <c r="P40" s="15">
        <f t="shared" si="3"/>
        <v>0.8</v>
      </c>
      <c r="Q40" s="17"/>
      <c r="R40" s="17"/>
      <c r="S40" s="15"/>
      <c r="T40" s="15">
        <f t="shared" si="4"/>
        <v>0</v>
      </c>
      <c r="U40" s="15">
        <f t="shared" si="5"/>
        <v>0</v>
      </c>
      <c r="V40" s="15">
        <v>0</v>
      </c>
      <c r="W40" s="15">
        <v>0.6</v>
      </c>
      <c r="X40" s="15">
        <v>0</v>
      </c>
      <c r="Y40" s="15">
        <v>0.2</v>
      </c>
      <c r="Z40" s="15">
        <v>0.2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35</v>
      </c>
      <c r="C41" s="1">
        <v>66</v>
      </c>
      <c r="D41" s="1"/>
      <c r="E41" s="1">
        <v>32</v>
      </c>
      <c r="F41" s="1">
        <v>34</v>
      </c>
      <c r="G41" s="7">
        <v>0.18</v>
      </c>
      <c r="H41" s="1">
        <v>270</v>
      </c>
      <c r="I41" s="1">
        <v>9988681</v>
      </c>
      <c r="J41" s="1"/>
      <c r="K41" s="1">
        <f t="shared" si="7"/>
        <v>32</v>
      </c>
      <c r="L41" s="1"/>
      <c r="M41" s="1"/>
      <c r="N41" s="1"/>
      <c r="O41" s="1">
        <v>122</v>
      </c>
      <c r="P41" s="1">
        <f t="shared" si="3"/>
        <v>6.4</v>
      </c>
      <c r="Q41" s="5"/>
      <c r="R41" s="5"/>
      <c r="S41" s="1"/>
      <c r="T41" s="1">
        <f t="shared" si="4"/>
        <v>24.375</v>
      </c>
      <c r="U41" s="1">
        <f t="shared" si="5"/>
        <v>24.375</v>
      </c>
      <c r="V41" s="1">
        <v>9.4</v>
      </c>
      <c r="W41" s="1">
        <v>9.1999999999999993</v>
      </c>
      <c r="X41" s="1">
        <v>3.6</v>
      </c>
      <c r="Y41" s="1">
        <v>5</v>
      </c>
      <c r="Z41" s="1">
        <v>9</v>
      </c>
      <c r="AA41" s="1">
        <v>2</v>
      </c>
      <c r="AB41" s="1">
        <v>5.6</v>
      </c>
      <c r="AC41" s="1">
        <v>11.2</v>
      </c>
      <c r="AD41" s="1">
        <v>11.4</v>
      </c>
      <c r="AE41" s="1">
        <v>7.2</v>
      </c>
      <c r="AF41" s="1" t="s">
        <v>79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47</v>
      </c>
      <c r="C42" s="1">
        <v>152.18</v>
      </c>
      <c r="D42" s="1"/>
      <c r="E42" s="1">
        <v>9.69</v>
      </c>
      <c r="F42" s="1">
        <v>142.49</v>
      </c>
      <c r="G42" s="7">
        <v>1</v>
      </c>
      <c r="H42" s="1">
        <v>120</v>
      </c>
      <c r="I42" s="1">
        <v>8785198</v>
      </c>
      <c r="J42" s="1"/>
      <c r="K42" s="1">
        <f t="shared" si="7"/>
        <v>9.69</v>
      </c>
      <c r="L42" s="1"/>
      <c r="M42" s="1"/>
      <c r="N42" s="1"/>
      <c r="O42" s="1"/>
      <c r="P42" s="1">
        <f t="shared" si="3"/>
        <v>1.9379999999999999</v>
      </c>
      <c r="Q42" s="5"/>
      <c r="R42" s="5"/>
      <c r="S42" s="1"/>
      <c r="T42" s="1">
        <f t="shared" si="4"/>
        <v>73.524251805985557</v>
      </c>
      <c r="U42" s="1">
        <f t="shared" si="5"/>
        <v>73.524251805985557</v>
      </c>
      <c r="V42" s="1">
        <v>0</v>
      </c>
      <c r="W42" s="1">
        <v>1.242</v>
      </c>
      <c r="X42" s="1">
        <v>3.7650000000000001</v>
      </c>
      <c r="Y42" s="1">
        <v>2.5430000000000001</v>
      </c>
      <c r="Z42" s="1">
        <v>2.5299999999999998</v>
      </c>
      <c r="AA42" s="1">
        <v>1.2470000000000001</v>
      </c>
      <c r="AB42" s="1">
        <v>10.0128</v>
      </c>
      <c r="AC42" s="1">
        <v>4.4471999999999996</v>
      </c>
      <c r="AD42" s="1">
        <v>1.9418</v>
      </c>
      <c r="AE42" s="1">
        <v>3.9049999999999998</v>
      </c>
      <c r="AF42" s="34" t="s">
        <v>96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35</v>
      </c>
      <c r="C43" s="1"/>
      <c r="D43" s="1"/>
      <c r="E43" s="1">
        <v>1</v>
      </c>
      <c r="F43" s="1">
        <v>-1</v>
      </c>
      <c r="G43" s="7">
        <v>0.1</v>
      </c>
      <c r="H43" s="1">
        <v>60</v>
      </c>
      <c r="I43" s="1">
        <v>8444187</v>
      </c>
      <c r="J43" s="1"/>
      <c r="K43" s="1">
        <f t="shared" si="7"/>
        <v>1</v>
      </c>
      <c r="L43" s="1"/>
      <c r="M43" s="1"/>
      <c r="N43" s="1"/>
      <c r="O43" s="1">
        <v>80</v>
      </c>
      <c r="P43" s="1">
        <f t="shared" si="3"/>
        <v>0.2</v>
      </c>
      <c r="Q43" s="5"/>
      <c r="R43" s="5"/>
      <c r="S43" s="1"/>
      <c r="T43" s="1">
        <f t="shared" si="4"/>
        <v>395</v>
      </c>
      <c r="U43" s="1">
        <f t="shared" si="5"/>
        <v>395</v>
      </c>
      <c r="V43" s="1">
        <v>0.2</v>
      </c>
      <c r="W43" s="1">
        <v>0.4</v>
      </c>
      <c r="X43" s="1">
        <v>3.6</v>
      </c>
      <c r="Y43" s="1">
        <v>14.4</v>
      </c>
      <c r="Z43" s="1">
        <v>5.2</v>
      </c>
      <c r="AA43" s="1">
        <v>30.6</v>
      </c>
      <c r="AB43" s="1">
        <v>34.200000000000003</v>
      </c>
      <c r="AC43" s="1">
        <v>8</v>
      </c>
      <c r="AD43" s="1">
        <v>9.6</v>
      </c>
      <c r="AE43" s="1">
        <v>28.4</v>
      </c>
      <c r="AF43" s="1" t="s">
        <v>84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35</v>
      </c>
      <c r="C44" s="1">
        <v>455</v>
      </c>
      <c r="D44" s="1"/>
      <c r="E44" s="1">
        <v>185</v>
      </c>
      <c r="F44" s="1">
        <v>270</v>
      </c>
      <c r="G44" s="7">
        <v>0.1</v>
      </c>
      <c r="H44" s="1">
        <v>90</v>
      </c>
      <c r="I44" s="1">
        <v>8444194</v>
      </c>
      <c r="J44" s="1"/>
      <c r="K44" s="1">
        <f t="shared" si="7"/>
        <v>185</v>
      </c>
      <c r="L44" s="1"/>
      <c r="M44" s="1"/>
      <c r="N44" s="1"/>
      <c r="O44" s="1">
        <v>94.600000000000023</v>
      </c>
      <c r="P44" s="1">
        <f t="shared" si="3"/>
        <v>37</v>
      </c>
      <c r="Q44" s="5">
        <f>17*P44-O44-F44</f>
        <v>264.39999999999998</v>
      </c>
      <c r="R44" s="5"/>
      <c r="S44" s="1"/>
      <c r="T44" s="1">
        <f t="shared" si="4"/>
        <v>17</v>
      </c>
      <c r="U44" s="1">
        <f t="shared" si="5"/>
        <v>9.8540540540540551</v>
      </c>
      <c r="V44" s="1">
        <v>31.2</v>
      </c>
      <c r="W44" s="1">
        <v>29.6</v>
      </c>
      <c r="X44" s="1">
        <v>34</v>
      </c>
      <c r="Y44" s="1">
        <v>26.8</v>
      </c>
      <c r="Z44" s="1">
        <v>34.6</v>
      </c>
      <c r="AA44" s="1">
        <v>40</v>
      </c>
      <c r="AB44" s="1">
        <v>33</v>
      </c>
      <c r="AC44" s="1">
        <v>33.6</v>
      </c>
      <c r="AD44" s="1">
        <v>36.799999999999997</v>
      </c>
      <c r="AE44" s="1">
        <v>15.6</v>
      </c>
      <c r="AF44" s="1" t="s">
        <v>86</v>
      </c>
      <c r="AG44" s="1">
        <f>G44*Q44</f>
        <v>26.439999999999998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87</v>
      </c>
      <c r="B45" s="15" t="s">
        <v>35</v>
      </c>
      <c r="C45" s="15"/>
      <c r="D45" s="15">
        <v>1</v>
      </c>
      <c r="E45" s="15">
        <v>1</v>
      </c>
      <c r="F45" s="15"/>
      <c r="G45" s="16">
        <v>0</v>
      </c>
      <c r="H45" s="15" t="e">
        <v>#N/A</v>
      </c>
      <c r="I45" s="15" t="s">
        <v>43</v>
      </c>
      <c r="J45" s="15"/>
      <c r="K45" s="15">
        <f t="shared" si="7"/>
        <v>1</v>
      </c>
      <c r="L45" s="15"/>
      <c r="M45" s="15"/>
      <c r="N45" s="15"/>
      <c r="O45" s="15"/>
      <c r="P45" s="15">
        <f t="shared" si="3"/>
        <v>0.2</v>
      </c>
      <c r="Q45" s="17"/>
      <c r="R45" s="17"/>
      <c r="S45" s="15"/>
      <c r="T45" s="15">
        <f t="shared" si="4"/>
        <v>0</v>
      </c>
      <c r="U45" s="15">
        <f t="shared" si="5"/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35</v>
      </c>
      <c r="C46" s="1">
        <v>213</v>
      </c>
      <c r="D46" s="1"/>
      <c r="E46" s="1">
        <v>57</v>
      </c>
      <c r="F46" s="1">
        <v>156</v>
      </c>
      <c r="G46" s="7">
        <v>0.2</v>
      </c>
      <c r="H46" s="1">
        <v>120</v>
      </c>
      <c r="I46" s="1">
        <v>783798</v>
      </c>
      <c r="J46" s="1"/>
      <c r="K46" s="1">
        <f t="shared" si="7"/>
        <v>57</v>
      </c>
      <c r="L46" s="1"/>
      <c r="M46" s="1"/>
      <c r="N46" s="1"/>
      <c r="O46" s="1"/>
      <c r="P46" s="1">
        <f t="shared" si="3"/>
        <v>11.4</v>
      </c>
      <c r="Q46" s="5">
        <f>18*P46-O46-F46</f>
        <v>49.200000000000017</v>
      </c>
      <c r="R46" s="5"/>
      <c r="S46" s="1"/>
      <c r="T46" s="1">
        <f t="shared" si="4"/>
        <v>18</v>
      </c>
      <c r="U46" s="1">
        <f t="shared" si="5"/>
        <v>13.684210526315789</v>
      </c>
      <c r="V46" s="1">
        <v>3.2</v>
      </c>
      <c r="W46" s="1">
        <v>7.2</v>
      </c>
      <c r="X46" s="1">
        <v>18.600000000000001</v>
      </c>
      <c r="Y46" s="1">
        <v>2.4</v>
      </c>
      <c r="Z46" s="1">
        <v>12</v>
      </c>
      <c r="AA46" s="1">
        <v>21.4</v>
      </c>
      <c r="AB46" s="1">
        <v>5</v>
      </c>
      <c r="AC46" s="1">
        <v>4.2</v>
      </c>
      <c r="AD46" s="1">
        <v>12.2</v>
      </c>
      <c r="AE46" s="1">
        <v>18</v>
      </c>
      <c r="AF46" s="34" t="s">
        <v>97</v>
      </c>
      <c r="AG46" s="1">
        <f>G46*Q46</f>
        <v>9.8400000000000034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47</v>
      </c>
      <c r="C47" s="1">
        <v>195.11799999999999</v>
      </c>
      <c r="D47" s="1"/>
      <c r="E47" s="1"/>
      <c r="F47" s="1">
        <v>171.524</v>
      </c>
      <c r="G47" s="7">
        <v>1</v>
      </c>
      <c r="H47" s="1">
        <v>120</v>
      </c>
      <c r="I47" s="1">
        <v>783811</v>
      </c>
      <c r="J47" s="1"/>
      <c r="K47" s="1">
        <f t="shared" si="7"/>
        <v>0</v>
      </c>
      <c r="L47" s="1"/>
      <c r="M47" s="1"/>
      <c r="N47" s="1"/>
      <c r="O47" s="1"/>
      <c r="P47" s="1">
        <f t="shared" si="3"/>
        <v>0</v>
      </c>
      <c r="Q47" s="5"/>
      <c r="R47" s="5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0</v>
      </c>
      <c r="X47" s="1">
        <v>0.63800000000000001</v>
      </c>
      <c r="Y47" s="1">
        <v>0.7</v>
      </c>
      <c r="Z47" s="1">
        <v>1.4343999999999999</v>
      </c>
      <c r="AA47" s="1">
        <v>0</v>
      </c>
      <c r="AB47" s="1">
        <v>1.3974</v>
      </c>
      <c r="AC47" s="1">
        <v>0</v>
      </c>
      <c r="AD47" s="1">
        <v>9.1939999999999991</v>
      </c>
      <c r="AE47" s="1">
        <v>0.65500000000000003</v>
      </c>
      <c r="AF47" s="21" t="s">
        <v>37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t="15.75" thickBot="1" x14ac:dyDescent="0.3">
      <c r="A48" s="1" t="s">
        <v>90</v>
      </c>
      <c r="B48" s="1" t="s">
        <v>35</v>
      </c>
      <c r="C48" s="1">
        <v>163</v>
      </c>
      <c r="D48" s="1"/>
      <c r="E48" s="1">
        <v>60</v>
      </c>
      <c r="F48" s="1">
        <v>103</v>
      </c>
      <c r="G48" s="7">
        <v>0.2</v>
      </c>
      <c r="H48" s="1">
        <v>120</v>
      </c>
      <c r="I48" s="1">
        <v>783804</v>
      </c>
      <c r="J48" s="1"/>
      <c r="K48" s="1">
        <f t="shared" si="7"/>
        <v>60</v>
      </c>
      <c r="L48" s="1"/>
      <c r="M48" s="1"/>
      <c r="N48" s="1"/>
      <c r="O48" s="1"/>
      <c r="P48" s="1">
        <f t="shared" si="3"/>
        <v>12</v>
      </c>
      <c r="Q48" s="5">
        <f>18*P48-O48-F48</f>
        <v>113</v>
      </c>
      <c r="R48" s="5"/>
      <c r="S48" s="1"/>
      <c r="T48" s="1">
        <f t="shared" si="4"/>
        <v>18</v>
      </c>
      <c r="U48" s="1">
        <f t="shared" si="5"/>
        <v>8.5833333333333339</v>
      </c>
      <c r="V48" s="1">
        <v>2.8</v>
      </c>
      <c r="W48" s="1">
        <v>6.6</v>
      </c>
      <c r="X48" s="1">
        <v>17</v>
      </c>
      <c r="Y48" s="1">
        <v>4.4000000000000004</v>
      </c>
      <c r="Z48" s="1">
        <v>15.4</v>
      </c>
      <c r="AA48" s="1">
        <v>17.2</v>
      </c>
      <c r="AB48" s="1">
        <v>19</v>
      </c>
      <c r="AC48" s="1">
        <v>2</v>
      </c>
      <c r="AD48" s="1">
        <v>8.6</v>
      </c>
      <c r="AE48" s="1">
        <v>17.600000000000001</v>
      </c>
      <c r="AF48" s="34" t="s">
        <v>57</v>
      </c>
      <c r="AG48" s="1">
        <f>G48*Q48</f>
        <v>22.6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91</v>
      </c>
      <c r="B49" s="11" t="s">
        <v>47</v>
      </c>
      <c r="C49" s="11">
        <v>700.72699999999998</v>
      </c>
      <c r="D49" s="11"/>
      <c r="E49" s="11">
        <v>3.6179999999999999</v>
      </c>
      <c r="F49" s="12">
        <v>403.12700000000001</v>
      </c>
      <c r="G49" s="7">
        <v>1</v>
      </c>
      <c r="H49" s="1">
        <v>120</v>
      </c>
      <c r="I49" s="1">
        <v>783828</v>
      </c>
      <c r="J49" s="1"/>
      <c r="K49" s="1">
        <f t="shared" si="7"/>
        <v>3.6179999999999999</v>
      </c>
      <c r="L49" s="1"/>
      <c r="M49" s="1"/>
      <c r="N49" s="1"/>
      <c r="O49" s="1"/>
      <c r="P49" s="1">
        <f t="shared" si="3"/>
        <v>0.72360000000000002</v>
      </c>
      <c r="Q49" s="5"/>
      <c r="R49" s="5"/>
      <c r="S49" s="1"/>
      <c r="T49" s="1">
        <f t="shared" si="4"/>
        <v>557.11304588170265</v>
      </c>
      <c r="U49" s="1">
        <f t="shared" si="5"/>
        <v>557.11304588170265</v>
      </c>
      <c r="V49" s="1">
        <v>2.0872000000000002</v>
      </c>
      <c r="W49" s="1">
        <v>2.1063999999999998</v>
      </c>
      <c r="X49" s="1">
        <v>2.0756000000000001</v>
      </c>
      <c r="Y49" s="1">
        <v>1.4059999999999999</v>
      </c>
      <c r="Z49" s="1">
        <v>8.6617999999999995</v>
      </c>
      <c r="AA49" s="1">
        <v>8.5107999999999997</v>
      </c>
      <c r="AB49" s="1">
        <v>8.6311999999999998</v>
      </c>
      <c r="AC49" s="1">
        <v>5.75</v>
      </c>
      <c r="AD49" s="1">
        <v>5.6760000000000002</v>
      </c>
      <c r="AE49" s="1">
        <v>9.1804000000000006</v>
      </c>
      <c r="AF49" s="34" t="s">
        <v>98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t="15.75" thickBot="1" x14ac:dyDescent="0.3">
      <c r="A50" s="18" t="s">
        <v>92</v>
      </c>
      <c r="B50" s="19" t="s">
        <v>47</v>
      </c>
      <c r="C50" s="19">
        <v>-273.24299999999999</v>
      </c>
      <c r="D50" s="19">
        <v>294.55099999999999</v>
      </c>
      <c r="E50" s="19">
        <v>35.823999999999998</v>
      </c>
      <c r="F50" s="20">
        <v>-14.516</v>
      </c>
      <c r="G50" s="16">
        <v>0</v>
      </c>
      <c r="H50" s="15" t="e">
        <v>#N/A</v>
      </c>
      <c r="I50" s="15" t="s">
        <v>36</v>
      </c>
      <c r="J50" s="15"/>
      <c r="K50" s="15">
        <f t="shared" si="7"/>
        <v>35.823999999999998</v>
      </c>
      <c r="L50" s="15"/>
      <c r="M50" s="15"/>
      <c r="N50" s="15"/>
      <c r="O50" s="15"/>
      <c r="P50" s="15">
        <f t="shared" si="3"/>
        <v>7.1647999999999996</v>
      </c>
      <c r="Q50" s="17"/>
      <c r="R50" s="17"/>
      <c r="S50" s="15"/>
      <c r="T50" s="15">
        <f t="shared" si="4"/>
        <v>-2.0260160786065207</v>
      </c>
      <c r="U50" s="15">
        <f t="shared" si="5"/>
        <v>-2.0260160786065207</v>
      </c>
      <c r="V50" s="15">
        <v>9.9075999999999986</v>
      </c>
      <c r="W50" s="15">
        <v>4.9567999999999994</v>
      </c>
      <c r="X50" s="15">
        <v>11.277200000000001</v>
      </c>
      <c r="Y50" s="15">
        <v>13.376799999999999</v>
      </c>
      <c r="Z50" s="15">
        <v>21.472200000000001</v>
      </c>
      <c r="AA50" s="15">
        <v>24.7928</v>
      </c>
      <c r="AB50" s="15">
        <v>23.6128</v>
      </c>
      <c r="AC50" s="15">
        <v>27.906400000000001</v>
      </c>
      <c r="AD50" s="15">
        <v>28.289000000000001</v>
      </c>
      <c r="AE50" s="15">
        <v>28.4574</v>
      </c>
      <c r="AF50" s="15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48</v>
      </c>
      <c r="B52" s="11" t="s">
        <v>35</v>
      </c>
      <c r="C52" s="11">
        <v>175</v>
      </c>
      <c r="D52" s="11"/>
      <c r="E52" s="11">
        <v>164</v>
      </c>
      <c r="F52" s="12">
        <v>10</v>
      </c>
      <c r="G52" s="7">
        <v>0.18</v>
      </c>
      <c r="H52" s="1">
        <v>120</v>
      </c>
      <c r="I52" s="1"/>
      <c r="J52" s="1"/>
      <c r="K52" s="1">
        <f>E52-J52</f>
        <v>164</v>
      </c>
      <c r="L52" s="1"/>
      <c r="M52" s="1"/>
      <c r="N52" s="1"/>
      <c r="O52" s="1"/>
      <c r="P52" s="1">
        <f t="shared" ref="P52:P54" si="8">E52/5</f>
        <v>32.799999999999997</v>
      </c>
      <c r="Q52" s="5">
        <v>200</v>
      </c>
      <c r="R52" s="5"/>
      <c r="S52" s="1"/>
      <c r="T52" s="1">
        <f t="shared" ref="T52:T54" si="9">(F52+O52+Q52)/P52</f>
        <v>6.4024390243902447</v>
      </c>
      <c r="U52" s="1">
        <f t="shared" ref="U52:U54" si="10">(F52+O52)/P52</f>
        <v>0.30487804878048785</v>
      </c>
      <c r="V52" s="1">
        <v>17.8</v>
      </c>
      <c r="W52" s="1">
        <v>39.200000000000003</v>
      </c>
      <c r="X52" s="1">
        <v>46</v>
      </c>
      <c r="Y52" s="1">
        <v>28.2</v>
      </c>
      <c r="Z52" s="1">
        <v>51.2</v>
      </c>
      <c r="AA52" s="1">
        <v>44.2</v>
      </c>
      <c r="AB52" s="1">
        <v>64.400000000000006</v>
      </c>
      <c r="AC52" s="1">
        <v>42</v>
      </c>
      <c r="AD52" s="1">
        <v>54.8</v>
      </c>
      <c r="AE52" s="1">
        <v>63</v>
      </c>
      <c r="AF52" s="1">
        <v>2860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.75" thickBot="1" x14ac:dyDescent="0.3">
      <c r="A53" s="18" t="s">
        <v>34</v>
      </c>
      <c r="B53" s="19" t="s">
        <v>35</v>
      </c>
      <c r="C53" s="19">
        <v>299</v>
      </c>
      <c r="D53" s="19"/>
      <c r="E53" s="19"/>
      <c r="F53" s="20">
        <v>299</v>
      </c>
      <c r="G53" s="16">
        <v>0</v>
      </c>
      <c r="H53" s="15">
        <v>120</v>
      </c>
      <c r="I53" s="15" t="s">
        <v>36</v>
      </c>
      <c r="J53" s="15"/>
      <c r="K53" s="15">
        <f>E53-J53</f>
        <v>0</v>
      </c>
      <c r="L53" s="15"/>
      <c r="M53" s="15"/>
      <c r="N53" s="15"/>
      <c r="O53" s="15"/>
      <c r="P53" s="15">
        <f t="shared" si="8"/>
        <v>0</v>
      </c>
      <c r="Q53" s="17"/>
      <c r="R53" s="17"/>
      <c r="S53" s="15"/>
      <c r="T53" s="15" t="e">
        <f t="shared" si="9"/>
        <v>#DIV/0!</v>
      </c>
      <c r="U53" s="15" t="e">
        <f t="shared" si="10"/>
        <v>#DIV/0!</v>
      </c>
      <c r="V53" s="15">
        <v>0.8</v>
      </c>
      <c r="W53" s="15">
        <v>0.6</v>
      </c>
      <c r="X53" s="15">
        <v>1.6</v>
      </c>
      <c r="Y53" s="15">
        <v>0</v>
      </c>
      <c r="Z53" s="15">
        <v>0</v>
      </c>
      <c r="AA53" s="15">
        <v>1.2</v>
      </c>
      <c r="AB53" s="15">
        <v>0</v>
      </c>
      <c r="AC53" s="15">
        <v>0.6</v>
      </c>
      <c r="AD53" s="15">
        <v>1.2</v>
      </c>
      <c r="AE53" s="15">
        <v>0</v>
      </c>
      <c r="AF53" s="21" t="s">
        <v>37</v>
      </c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49</v>
      </c>
      <c r="B54" s="1" t="s">
        <v>35</v>
      </c>
      <c r="C54" s="1">
        <v>387</v>
      </c>
      <c r="D54" s="1"/>
      <c r="E54" s="1">
        <v>14</v>
      </c>
      <c r="F54" s="1">
        <v>373</v>
      </c>
      <c r="G54" s="7">
        <v>0.18</v>
      </c>
      <c r="H54" s="1">
        <v>120</v>
      </c>
      <c r="I54" s="1"/>
      <c r="J54" s="1"/>
      <c r="K54" s="1">
        <f>E54-J54</f>
        <v>14</v>
      </c>
      <c r="L54" s="1"/>
      <c r="M54" s="1"/>
      <c r="N54" s="1"/>
      <c r="O54" s="1"/>
      <c r="P54" s="1">
        <f t="shared" si="8"/>
        <v>2.8</v>
      </c>
      <c r="Q54" s="5"/>
      <c r="R54" s="5"/>
      <c r="S54" s="1"/>
      <c r="T54" s="1">
        <f t="shared" si="9"/>
        <v>133.21428571428572</v>
      </c>
      <c r="U54" s="1">
        <f t="shared" si="10"/>
        <v>133.21428571428572</v>
      </c>
      <c r="V54" s="1">
        <v>2.6</v>
      </c>
      <c r="W54" s="1">
        <v>0</v>
      </c>
      <c r="X54" s="1">
        <v>2.6</v>
      </c>
      <c r="Y54" s="1">
        <v>24.2</v>
      </c>
      <c r="Z54" s="1">
        <v>38.200000000000003</v>
      </c>
      <c r="AA54" s="1">
        <v>23.8</v>
      </c>
      <c r="AB54" s="1">
        <v>38</v>
      </c>
      <c r="AC54" s="1">
        <v>27.4</v>
      </c>
      <c r="AD54" s="1">
        <v>29.4</v>
      </c>
      <c r="AE54" s="1">
        <v>38</v>
      </c>
      <c r="AF54" s="34" t="s">
        <v>93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50" xr:uid="{DB024BE2-6F22-418F-89D7-9884527D08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2025-05-19T11:31:01Z</dcterms:created>
  <dcterms:modified xsi:type="dcterms:W3CDTF">2025-05-21T11:46:23Z</dcterms:modified>
</cp:coreProperties>
</file>