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05,25 Ост КИ филиалы\"/>
    </mc:Choice>
  </mc:AlternateContent>
  <xr:revisionPtr revIDLastSave="0" documentId="13_ncr:1_{7864B0AE-CA76-48D7-9E07-5B61B1B71D2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Sheet!$A$3:$AK$114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0" i="1" l="1"/>
  <c r="S7" i="1"/>
  <c r="S8" i="1"/>
  <c r="AK8" i="1" s="1"/>
  <c r="S9" i="1"/>
  <c r="S10" i="1"/>
  <c r="AK10" i="1" s="1"/>
  <c r="S11" i="1"/>
  <c r="AK11" i="1" s="1"/>
  <c r="S12" i="1"/>
  <c r="AK12" i="1" s="1"/>
  <c r="S13" i="1"/>
  <c r="S14" i="1"/>
  <c r="AK14" i="1" s="1"/>
  <c r="S15" i="1"/>
  <c r="S16" i="1"/>
  <c r="AK16" i="1" s="1"/>
  <c r="S17" i="1"/>
  <c r="AK17" i="1" s="1"/>
  <c r="S18" i="1"/>
  <c r="AK18" i="1" s="1"/>
  <c r="S19" i="1"/>
  <c r="S20" i="1"/>
  <c r="AK20" i="1" s="1"/>
  <c r="S21" i="1"/>
  <c r="S22" i="1"/>
  <c r="AK22" i="1" s="1"/>
  <c r="S23" i="1"/>
  <c r="S24" i="1"/>
  <c r="AK24" i="1" s="1"/>
  <c r="S25" i="1"/>
  <c r="S26" i="1"/>
  <c r="AK26" i="1" s="1"/>
  <c r="S27" i="1"/>
  <c r="AK27" i="1" s="1"/>
  <c r="S28" i="1"/>
  <c r="AK28" i="1" s="1"/>
  <c r="S29" i="1"/>
  <c r="AK29" i="1" s="1"/>
  <c r="S30" i="1"/>
  <c r="AK30" i="1" s="1"/>
  <c r="S31" i="1"/>
  <c r="S32" i="1"/>
  <c r="AK32" i="1" s="1"/>
  <c r="S33" i="1"/>
  <c r="S34" i="1"/>
  <c r="AK34" i="1" s="1"/>
  <c r="S35" i="1"/>
  <c r="S36" i="1"/>
  <c r="AK36" i="1" s="1"/>
  <c r="S37" i="1"/>
  <c r="S38" i="1"/>
  <c r="AK38" i="1" s="1"/>
  <c r="S39" i="1"/>
  <c r="AK40" i="1"/>
  <c r="S41" i="1"/>
  <c r="S42" i="1"/>
  <c r="AK42" i="1" s="1"/>
  <c r="S43" i="1"/>
  <c r="S44" i="1"/>
  <c r="AK44" i="1" s="1"/>
  <c r="S45" i="1"/>
  <c r="S46" i="1"/>
  <c r="AK46" i="1" s="1"/>
  <c r="S47" i="1"/>
  <c r="S48" i="1"/>
  <c r="AK48" i="1" s="1"/>
  <c r="S49" i="1"/>
  <c r="S50" i="1"/>
  <c r="AK50" i="1" s="1"/>
  <c r="S51" i="1"/>
  <c r="S52" i="1"/>
  <c r="AK52" i="1" s="1"/>
  <c r="S53" i="1"/>
  <c r="S54" i="1"/>
  <c r="AK54" i="1" s="1"/>
  <c r="S55" i="1"/>
  <c r="S56" i="1"/>
  <c r="AK56" i="1" s="1"/>
  <c r="S57" i="1"/>
  <c r="S58" i="1"/>
  <c r="AK58" i="1" s="1"/>
  <c r="S59" i="1"/>
  <c r="S60" i="1"/>
  <c r="AK60" i="1" s="1"/>
  <c r="S61" i="1"/>
  <c r="S62" i="1"/>
  <c r="AK62" i="1" s="1"/>
  <c r="S63" i="1"/>
  <c r="S64" i="1"/>
  <c r="AK64" i="1" s="1"/>
  <c r="S65" i="1"/>
  <c r="S66" i="1"/>
  <c r="AK66" i="1" s="1"/>
  <c r="S67" i="1"/>
  <c r="S68" i="1"/>
  <c r="AK68" i="1" s="1"/>
  <c r="S69" i="1"/>
  <c r="S70" i="1"/>
  <c r="AK70" i="1" s="1"/>
  <c r="S71" i="1"/>
  <c r="S72" i="1"/>
  <c r="AK72" i="1" s="1"/>
  <c r="S73" i="1"/>
  <c r="S74" i="1"/>
  <c r="AK74" i="1" s="1"/>
  <c r="S75" i="1"/>
  <c r="S76" i="1"/>
  <c r="AK76" i="1" s="1"/>
  <c r="S77" i="1"/>
  <c r="S78" i="1"/>
  <c r="AK78" i="1" s="1"/>
  <c r="S79" i="1"/>
  <c r="S80" i="1"/>
  <c r="AK80" i="1" s="1"/>
  <c r="S81" i="1"/>
  <c r="S82" i="1"/>
  <c r="AK82" i="1" s="1"/>
  <c r="S83" i="1"/>
  <c r="S84" i="1"/>
  <c r="AK84" i="1" s="1"/>
  <c r="S85" i="1"/>
  <c r="S86" i="1"/>
  <c r="AK86" i="1" s="1"/>
  <c r="S87" i="1"/>
  <c r="S88" i="1"/>
  <c r="AK88" i="1" s="1"/>
  <c r="S89" i="1"/>
  <c r="S90" i="1"/>
  <c r="AK90" i="1" s="1"/>
  <c r="S91" i="1"/>
  <c r="S92" i="1"/>
  <c r="AK92" i="1" s="1"/>
  <c r="S93" i="1"/>
  <c r="S94" i="1"/>
  <c r="AK94" i="1" s="1"/>
  <c r="S95" i="1"/>
  <c r="S96" i="1"/>
  <c r="AK96" i="1" s="1"/>
  <c r="S97" i="1"/>
  <c r="S98" i="1"/>
  <c r="AK98" i="1" s="1"/>
  <c r="S99" i="1"/>
  <c r="S100" i="1"/>
  <c r="AK100" i="1" s="1"/>
  <c r="S101" i="1"/>
  <c r="S102" i="1"/>
  <c r="AK102" i="1" s="1"/>
  <c r="S103" i="1"/>
  <c r="S104" i="1"/>
  <c r="AK104" i="1" s="1"/>
  <c r="S105" i="1"/>
  <c r="S106" i="1"/>
  <c r="AK106" i="1" s="1"/>
  <c r="S107" i="1"/>
  <c r="S108" i="1"/>
  <c r="AK108" i="1" s="1"/>
  <c r="S109" i="1"/>
  <c r="S110" i="1"/>
  <c r="AK110" i="1" s="1"/>
  <c r="S111" i="1"/>
  <c r="S112" i="1"/>
  <c r="AK112" i="1" s="1"/>
  <c r="S113" i="1"/>
  <c r="S114" i="1"/>
  <c r="AK114" i="1" s="1"/>
  <c r="S6" i="1"/>
  <c r="AK6" i="1" s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6" i="1"/>
  <c r="AK7" i="1"/>
  <c r="AK9" i="1"/>
  <c r="AK13" i="1"/>
  <c r="AK15" i="1"/>
  <c r="AK19" i="1"/>
  <c r="AK21" i="1"/>
  <c r="AK23" i="1"/>
  <c r="AK25" i="1"/>
  <c r="AK31" i="1"/>
  <c r="AK33" i="1"/>
  <c r="AK35" i="1"/>
  <c r="AK37" i="1"/>
  <c r="AK39" i="1"/>
  <c r="AK41" i="1"/>
  <c r="AK43" i="1"/>
  <c r="AK45" i="1"/>
  <c r="AK47" i="1"/>
  <c r="AK49" i="1"/>
  <c r="AK51" i="1"/>
  <c r="AK53" i="1"/>
  <c r="AK55" i="1"/>
  <c r="AK57" i="1"/>
  <c r="AK59" i="1"/>
  <c r="AK61" i="1"/>
  <c r="AK63" i="1"/>
  <c r="AK65" i="1"/>
  <c r="AK67" i="1"/>
  <c r="AK69" i="1"/>
  <c r="AK71" i="1"/>
  <c r="AK73" i="1"/>
  <c r="AK75" i="1"/>
  <c r="AK77" i="1"/>
  <c r="AK79" i="1"/>
  <c r="AK81" i="1"/>
  <c r="AK83" i="1"/>
  <c r="AK85" i="1"/>
  <c r="AK87" i="1"/>
  <c r="AK89" i="1"/>
  <c r="AK91" i="1"/>
  <c r="AK93" i="1"/>
  <c r="AK95" i="1"/>
  <c r="AK97" i="1"/>
  <c r="AK99" i="1"/>
  <c r="AK101" i="1"/>
  <c r="AK103" i="1"/>
  <c r="AK105" i="1"/>
  <c r="AK107" i="1"/>
  <c r="AK109" i="1"/>
  <c r="AK111" i="1"/>
  <c r="AK113" i="1"/>
  <c r="U5" i="1"/>
  <c r="T5" i="1"/>
  <c r="AM5" i="1" l="1"/>
  <c r="S5" i="1"/>
  <c r="AL5" i="1"/>
  <c r="R10" i="1"/>
  <c r="R13" i="1"/>
  <c r="R15" i="1"/>
  <c r="R23" i="1"/>
  <c r="R24" i="1"/>
  <c r="R25" i="1"/>
  <c r="R30" i="1"/>
  <c r="R31" i="1"/>
  <c r="R33" i="1"/>
  <c r="R35" i="1"/>
  <c r="R37" i="1"/>
  <c r="R38" i="1"/>
  <c r="R39" i="1"/>
  <c r="R44" i="1"/>
  <c r="R47" i="1"/>
  <c r="R49" i="1"/>
  <c r="R50" i="1"/>
  <c r="R51" i="1"/>
  <c r="R54" i="1"/>
  <c r="R56" i="1"/>
  <c r="R58" i="1"/>
  <c r="R63" i="1"/>
  <c r="R66" i="1"/>
  <c r="R68" i="1"/>
  <c r="R70" i="1"/>
  <c r="R73" i="1"/>
  <c r="R74" i="1"/>
  <c r="R75" i="1"/>
  <c r="R76" i="1"/>
  <c r="R77" i="1"/>
  <c r="R78" i="1"/>
  <c r="R79" i="1"/>
  <c r="R80" i="1"/>
  <c r="R88" i="1"/>
  <c r="R89" i="1"/>
  <c r="R93" i="1"/>
  <c r="R94" i="1"/>
  <c r="R96" i="1"/>
  <c r="R97" i="1"/>
  <c r="R98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X87" i="1" l="1"/>
  <c r="P34" i="1"/>
  <c r="Q34" i="1" s="1"/>
  <c r="P37" i="1"/>
  <c r="X37" i="1" s="1"/>
  <c r="F83" i="1"/>
  <c r="E83" i="1"/>
  <c r="F82" i="1"/>
  <c r="E82" i="1"/>
  <c r="F111" i="1"/>
  <c r="E111" i="1"/>
  <c r="X34" i="1" l="1"/>
  <c r="P7" i="1"/>
  <c r="Q7" i="1" s="1"/>
  <c r="P8" i="1"/>
  <c r="Q8" i="1" s="1"/>
  <c r="P9" i="1"/>
  <c r="P10" i="1"/>
  <c r="X10" i="1" s="1"/>
  <c r="P11" i="1"/>
  <c r="Q11" i="1" s="1"/>
  <c r="P12" i="1"/>
  <c r="Q12" i="1" s="1"/>
  <c r="P13" i="1"/>
  <c r="X13" i="1" s="1"/>
  <c r="P14" i="1"/>
  <c r="Q14" i="1" s="1"/>
  <c r="P15" i="1"/>
  <c r="X15" i="1" s="1"/>
  <c r="P16" i="1"/>
  <c r="P17" i="1"/>
  <c r="Q17" i="1" s="1"/>
  <c r="P18" i="1"/>
  <c r="Q18" i="1" s="1"/>
  <c r="P19" i="1"/>
  <c r="Q19" i="1" s="1"/>
  <c r="P20" i="1"/>
  <c r="Q20" i="1" s="1"/>
  <c r="P21" i="1"/>
  <c r="Q21" i="1" s="1"/>
  <c r="P22" i="1"/>
  <c r="P23" i="1"/>
  <c r="X23" i="1" s="1"/>
  <c r="P24" i="1"/>
  <c r="X24" i="1" s="1"/>
  <c r="P25" i="1"/>
  <c r="X25" i="1" s="1"/>
  <c r="P26" i="1"/>
  <c r="Q26" i="1" s="1"/>
  <c r="P27" i="1"/>
  <c r="P28" i="1"/>
  <c r="Q28" i="1" s="1"/>
  <c r="P29" i="1"/>
  <c r="Q29" i="1" s="1"/>
  <c r="P30" i="1"/>
  <c r="X30" i="1" s="1"/>
  <c r="P31" i="1"/>
  <c r="X31" i="1" s="1"/>
  <c r="P32" i="1"/>
  <c r="Q32" i="1" s="1"/>
  <c r="P33" i="1"/>
  <c r="X33" i="1" s="1"/>
  <c r="P35" i="1"/>
  <c r="X35" i="1" s="1"/>
  <c r="P36" i="1"/>
  <c r="Q36" i="1" s="1"/>
  <c r="P38" i="1"/>
  <c r="X38" i="1" s="1"/>
  <c r="P39" i="1"/>
  <c r="X39" i="1" s="1"/>
  <c r="P40" i="1"/>
  <c r="Q40" i="1" s="1"/>
  <c r="P41" i="1"/>
  <c r="P42" i="1"/>
  <c r="P43" i="1"/>
  <c r="Q43" i="1" s="1"/>
  <c r="P44" i="1"/>
  <c r="X44" i="1" s="1"/>
  <c r="P45" i="1"/>
  <c r="Q45" i="1" s="1"/>
  <c r="P46" i="1"/>
  <c r="Q46" i="1" s="1"/>
  <c r="P47" i="1"/>
  <c r="X47" i="1" s="1"/>
  <c r="P48" i="1"/>
  <c r="X48" i="1" s="1"/>
  <c r="P49" i="1"/>
  <c r="X49" i="1" s="1"/>
  <c r="P50" i="1"/>
  <c r="X50" i="1" s="1"/>
  <c r="P51" i="1"/>
  <c r="X51" i="1" s="1"/>
  <c r="P52" i="1"/>
  <c r="Q52" i="1" s="1"/>
  <c r="R52" i="1" s="1"/>
  <c r="P53" i="1"/>
  <c r="Q53" i="1" s="1"/>
  <c r="P54" i="1"/>
  <c r="X54" i="1" s="1"/>
  <c r="P55" i="1"/>
  <c r="Q55" i="1" s="1"/>
  <c r="P56" i="1"/>
  <c r="X56" i="1" s="1"/>
  <c r="P57" i="1"/>
  <c r="P58" i="1"/>
  <c r="X58" i="1" s="1"/>
  <c r="P59" i="1"/>
  <c r="Q59" i="1" s="1"/>
  <c r="P60" i="1"/>
  <c r="Q60" i="1" s="1"/>
  <c r="R60" i="1" s="1"/>
  <c r="P61" i="1"/>
  <c r="Q61" i="1" s="1"/>
  <c r="P62" i="1"/>
  <c r="Q62" i="1" s="1"/>
  <c r="P63" i="1"/>
  <c r="X63" i="1" s="1"/>
  <c r="P64" i="1"/>
  <c r="P65" i="1"/>
  <c r="Q65" i="1" s="1"/>
  <c r="P66" i="1"/>
  <c r="X66" i="1" s="1"/>
  <c r="P67" i="1"/>
  <c r="Q67" i="1" s="1"/>
  <c r="P68" i="1"/>
  <c r="X68" i="1" s="1"/>
  <c r="P69" i="1"/>
  <c r="P70" i="1"/>
  <c r="X70" i="1" s="1"/>
  <c r="P71" i="1"/>
  <c r="X71" i="1" s="1"/>
  <c r="P72" i="1"/>
  <c r="Q72" i="1" s="1"/>
  <c r="R72" i="1" s="1"/>
  <c r="P73" i="1"/>
  <c r="X73" i="1" s="1"/>
  <c r="P74" i="1"/>
  <c r="X74" i="1" s="1"/>
  <c r="P75" i="1"/>
  <c r="X75" i="1" s="1"/>
  <c r="P76" i="1"/>
  <c r="X76" i="1" s="1"/>
  <c r="P77" i="1"/>
  <c r="X77" i="1" s="1"/>
  <c r="P78" i="1"/>
  <c r="X78" i="1" s="1"/>
  <c r="P79" i="1"/>
  <c r="X79" i="1" s="1"/>
  <c r="P80" i="1"/>
  <c r="X80" i="1" s="1"/>
  <c r="P81" i="1"/>
  <c r="P82" i="1"/>
  <c r="Q82" i="1" s="1"/>
  <c r="P83" i="1"/>
  <c r="X83" i="1" s="1"/>
  <c r="P84" i="1"/>
  <c r="Q84" i="1" s="1"/>
  <c r="P85" i="1"/>
  <c r="X85" i="1" s="1"/>
  <c r="P86" i="1"/>
  <c r="Q86" i="1" s="1"/>
  <c r="P88" i="1"/>
  <c r="X88" i="1" s="1"/>
  <c r="P89" i="1"/>
  <c r="X89" i="1" s="1"/>
  <c r="P90" i="1"/>
  <c r="Q90" i="1" s="1"/>
  <c r="P91" i="1"/>
  <c r="Q91" i="1" s="1"/>
  <c r="R91" i="1" s="1"/>
  <c r="P92" i="1"/>
  <c r="P93" i="1"/>
  <c r="X93" i="1" s="1"/>
  <c r="P94" i="1"/>
  <c r="X94" i="1" s="1"/>
  <c r="P95" i="1"/>
  <c r="Q95" i="1" s="1"/>
  <c r="R95" i="1" s="1"/>
  <c r="P96" i="1"/>
  <c r="X96" i="1" s="1"/>
  <c r="P97" i="1"/>
  <c r="X97" i="1" s="1"/>
  <c r="P98" i="1"/>
  <c r="X98" i="1" s="1"/>
  <c r="P99" i="1"/>
  <c r="Q99" i="1" s="1"/>
  <c r="P100" i="1"/>
  <c r="Q100" i="1" s="1"/>
  <c r="P101" i="1"/>
  <c r="Q101" i="1" s="1"/>
  <c r="P102" i="1"/>
  <c r="X102" i="1" s="1"/>
  <c r="P103" i="1"/>
  <c r="X103" i="1" s="1"/>
  <c r="P104" i="1"/>
  <c r="X104" i="1" s="1"/>
  <c r="P105" i="1"/>
  <c r="X105" i="1" s="1"/>
  <c r="P106" i="1"/>
  <c r="X106" i="1" s="1"/>
  <c r="P107" i="1"/>
  <c r="X107" i="1" s="1"/>
  <c r="P108" i="1"/>
  <c r="X108" i="1" s="1"/>
  <c r="P109" i="1"/>
  <c r="X109" i="1" s="1"/>
  <c r="P110" i="1"/>
  <c r="X110" i="1" s="1"/>
  <c r="P111" i="1"/>
  <c r="X111" i="1" s="1"/>
  <c r="P112" i="1"/>
  <c r="X112" i="1" s="1"/>
  <c r="P113" i="1"/>
  <c r="X113" i="1" s="1"/>
  <c r="P114" i="1"/>
  <c r="X114" i="1" s="1"/>
  <c r="P6" i="1"/>
  <c r="Q6" i="1" s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O5" i="1"/>
  <c r="N5" i="1"/>
  <c r="M5" i="1"/>
  <c r="L5" i="1"/>
  <c r="J5" i="1"/>
  <c r="F5" i="1"/>
  <c r="E5" i="1"/>
  <c r="X100" i="1" l="1"/>
  <c r="X90" i="1"/>
  <c r="X67" i="1"/>
  <c r="X65" i="1"/>
  <c r="X61" i="1"/>
  <c r="X59" i="1"/>
  <c r="X55" i="1"/>
  <c r="X53" i="1"/>
  <c r="X45" i="1"/>
  <c r="X43" i="1"/>
  <c r="X36" i="1"/>
  <c r="X29" i="1"/>
  <c r="X21" i="1"/>
  <c r="X19" i="1"/>
  <c r="X17" i="1"/>
  <c r="X11" i="1"/>
  <c r="X7" i="1"/>
  <c r="X6" i="1"/>
  <c r="X101" i="1"/>
  <c r="X99" i="1"/>
  <c r="X95" i="1"/>
  <c r="X91" i="1"/>
  <c r="X86" i="1"/>
  <c r="X84" i="1"/>
  <c r="X72" i="1"/>
  <c r="X62" i="1"/>
  <c r="X60" i="1"/>
  <c r="X52" i="1"/>
  <c r="X46" i="1"/>
  <c r="X40" i="1"/>
  <c r="X32" i="1"/>
  <c r="X28" i="1"/>
  <c r="X26" i="1"/>
  <c r="X20" i="1"/>
  <c r="X18" i="1"/>
  <c r="X14" i="1"/>
  <c r="X12" i="1"/>
  <c r="X8" i="1"/>
  <c r="X82" i="1"/>
  <c r="Q41" i="1"/>
  <c r="Q81" i="1"/>
  <c r="Q9" i="1"/>
  <c r="Q92" i="1"/>
  <c r="R92" i="1" s="1"/>
  <c r="Q22" i="1"/>
  <c r="Q69" i="1"/>
  <c r="Q57" i="1"/>
  <c r="Q64" i="1"/>
  <c r="Q27" i="1"/>
  <c r="Q42" i="1"/>
  <c r="Q16" i="1"/>
  <c r="R16" i="1" s="1"/>
  <c r="Y114" i="1"/>
  <c r="Y112" i="1"/>
  <c r="Y110" i="1"/>
  <c r="Y108" i="1"/>
  <c r="Y106" i="1"/>
  <c r="Y105" i="1"/>
  <c r="Y104" i="1"/>
  <c r="Y103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6" i="1"/>
  <c r="Y113" i="1"/>
  <c r="Y111" i="1"/>
  <c r="Y109" i="1"/>
  <c r="Y107" i="1"/>
  <c r="Y102" i="1"/>
  <c r="Y101" i="1"/>
  <c r="Y99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Y97" i="1"/>
  <c r="K5" i="1"/>
  <c r="P5" i="1"/>
  <c r="X16" i="1" l="1"/>
  <c r="X27" i="1"/>
  <c r="X57" i="1"/>
  <c r="X22" i="1"/>
  <c r="X9" i="1"/>
  <c r="X41" i="1"/>
  <c r="R5" i="1"/>
  <c r="X42" i="1"/>
  <c r="X64" i="1"/>
  <c r="X69" i="1"/>
  <c r="X92" i="1"/>
  <c r="X81" i="1"/>
  <c r="Q5" i="1"/>
  <c r="AK5" i="1" l="1"/>
</calcChain>
</file>

<file path=xl/sharedStrings.xml><?xml version="1.0" encoding="utf-8"?>
<sst xmlns="http://schemas.openxmlformats.org/spreadsheetml/2006/main" count="462" uniqueCount="200">
  <si>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</si>
  <si>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</si>
  <si>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</si>
  <si>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</si>
  <si>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</si>
  <si>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</si>
  <si>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</si>
  <si>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</si>
  <si>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</si>
  <si>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</si>
  <si>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</si>
  <si>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</si>
  <si>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</si>
  <si>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</si>
  <si>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</si>
  <si>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</si>
  <si>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</si>
  <si>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</si>
  <si>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</si>
  <si>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</si>
  <si>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</si>
  <si>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</si>
  <si>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</si>
  <si>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17,05,</t>
  </si>
  <si>
    <t>19,05,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</si>
  <si>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</si>
  <si>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</si>
  <si>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</si>
  <si>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</si>
  <si>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</si>
  <si>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</si>
  <si>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</si>
  <si>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</si>
  <si>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</si>
  <si>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</si>
  <si>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</si>
  <si>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</si>
  <si>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</si>
  <si>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</si>
  <si>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</si>
  <si>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</si>
  <si>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</si>
  <si>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</si>
  <si>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</si>
  <si>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</si>
  <si>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</si>
  <si>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</si>
  <si>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необходимо увеличить продажи</t>
  </si>
  <si>
    <t>4993 САЛЯМИ ИТАЛЬЯНСКАЯ с/к в/у 1/250*8_120c ОСТАНКИНО</t>
  </si>
  <si>
    <t>Обжора / Паллет</t>
  </si>
  <si>
    <t>5341 СЕРВЕЛАТ ОХОТНИЧИЙ в/к в/у  ОСТАНКИНО</t>
  </si>
  <si>
    <t>не в матрице</t>
  </si>
  <si>
    <t>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</si>
  <si>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</si>
  <si>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</si>
  <si>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</si>
  <si>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</si>
  <si>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</si>
  <si>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</si>
  <si>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</si>
  <si>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</si>
  <si>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</si>
  <si>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</si>
  <si>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</si>
  <si>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</si>
  <si>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</si>
  <si>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</si>
  <si>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</si>
  <si>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</si>
  <si>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</si>
  <si>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</si>
  <si>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</si>
  <si>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</si>
  <si>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</si>
  <si>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</si>
  <si>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ВНИМАНИЕ / в матрице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</si>
  <si>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</si>
  <si>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</si>
  <si>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</si>
  <si>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</si>
  <si>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</si>
  <si>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</si>
  <si>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</si>
  <si>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необходимо увеличить продажи!!!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</si>
  <si>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</si>
  <si>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</si>
  <si>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</si>
  <si>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</si>
  <si>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</si>
  <si>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</si>
  <si>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</si>
  <si>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</si>
  <si>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22,04,25 в уценку 25кг</t>
  </si>
  <si>
    <t>6683 СЕРВЕЛАТ ЗЕРНИСТЫЙ ПМ в/к в/у 0,35кг  ОСТАНКИНО</t>
  </si>
  <si>
    <t>ротация на 7154</t>
  </si>
  <si>
    <t>6684 СЕРВЕЛАТ КАРЕЛЬСКИЙ ПМ в/к в/у 0,28кг  ОСТАНКИНО</t>
  </si>
  <si>
    <t>ротация завода</t>
  </si>
  <si>
    <t>6689 СЕРВЕЛАТ ОХОТНИЧИЙ ПМ в/к в/у 0,35кг 8шт  ОСТАНКИНО</t>
  </si>
  <si>
    <t>дубль на 7169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</si>
  <si>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</si>
  <si>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</si>
  <si>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</si>
  <si>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</si>
  <si>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</si>
  <si>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</si>
  <si>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22,04,25 списание 7кг (недостача)  / 07,04,25 списание 7кг (недостача) / 24,02,25 списание 8кг (недостача)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</si>
  <si>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</si>
  <si>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</si>
  <si>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</si>
  <si>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</si>
  <si>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</si>
  <si>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</si>
  <si>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</si>
  <si>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</si>
  <si>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</si>
  <si>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дубль на 7241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</si>
  <si>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</si>
  <si>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</si>
  <si>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</si>
  <si>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</si>
  <si>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</si>
  <si>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ротация на 7131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</si>
  <si>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</si>
  <si>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</si>
  <si>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</si>
  <si>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</si>
  <si>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</si>
  <si>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</si>
  <si>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</si>
  <si>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</si>
  <si>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</si>
  <si>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</si>
  <si>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</si>
  <si>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</si>
  <si>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</si>
  <si>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</si>
  <si>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</si>
  <si>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есть дубль / Обжора / Паллет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</si>
  <si>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</si>
  <si>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</si>
  <si>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</si>
  <si>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</si>
  <si>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</si>
  <si>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</si>
  <si>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</si>
  <si>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</si>
  <si>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</si>
  <si>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</si>
  <si>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</si>
  <si>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</si>
  <si>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</si>
  <si>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</si>
  <si>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</si>
  <si>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</si>
  <si>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</si>
  <si>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необходимо увеличить продажи / 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</si>
  <si>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</si>
  <si>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</si>
  <si>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</si>
  <si>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</si>
  <si>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</si>
  <si>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 / есть дубль</t>
  </si>
  <si>
    <t>7187 ГРУДИНКА ПРЕМИУМ к/в мл/к в/у 0,3кг_50с  Останкино</t>
  </si>
  <si>
    <t>новинка, 1001085637187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</si>
  <si>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</si>
  <si>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</si>
  <si>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</si>
  <si>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</si>
  <si>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</si>
  <si>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</si>
  <si>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</si>
  <si>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</si>
  <si>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</si>
  <si>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БОНУС_6087 СОЧНЫЕ ПМ сос п/о мгс 0,41кг 10шт.  ОСТАНКИНО</t>
  </si>
  <si>
    <t>бонус</t>
  </si>
  <si>
    <t>БОНУС_6871 ДОМАШНИЙ РЕЦЕПТ Коровино вар п/о  Останкино</t>
  </si>
  <si>
    <t>БОНУС_6954 СОЧНЫЕ Папа может сос п/о мгс 1.5*4_Х5  ОСТАНКИНО</t>
  </si>
  <si>
    <t>6878 В ОБВЯЗКЕ СО ШПИКОМ вар п/о  ОСТАНКИНО</t>
  </si>
  <si>
    <t>закрыта к заказу (завод)</t>
  </si>
  <si>
    <t>завод не отгрузил</t>
  </si>
  <si>
    <r>
      <t>откуда такие минуса???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</si>
  <si>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Зверев вывел</t>
    </r>
  </si>
  <si>
    <t>дубль на 7257</t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</si>
  <si>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</si>
  <si>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28,03,25 списание 6кг (недостача)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</si>
  <si>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</si>
  <si>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</si>
  <si>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</si>
  <si>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7173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</si>
  <si>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6684 / Обжора / Паллет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</si>
  <si>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есть дубль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</si>
  <si>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 / есть дубль</t>
    </r>
  </si>
  <si>
    <t>Ротация</t>
  </si>
  <si>
    <t>Обжора</t>
  </si>
  <si>
    <t>обжора</t>
  </si>
  <si>
    <t>итого</t>
  </si>
  <si>
    <t>заказ</t>
  </si>
  <si>
    <t>24,05,</t>
  </si>
  <si>
    <t>25,05,(1)</t>
  </si>
  <si>
    <t>25,05,(2)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</si>
</sst>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1" fillId="6" borderId="1" xfId="1" applyNumberForma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4" fillId="9" borderId="1" xfId="1" applyNumberFormat="1" applyFont="1" applyFill="1"/>
    <xf numFmtId="164" fontId="6" fillId="9" borderId="1" xfId="1" applyNumberFormat="1" applyFont="1" applyFill="1"/>
    <xf numFmtId="164" fontId="7" fillId="9" borderId="1" xfId="1" applyNumberFormat="1" applyFont="1" applyFill="1"/>
    <xf numFmtId="164" fontId="1" fillId="9" borderId="1" xfId="1" applyNumberFormat="1" applyFill="1"/>
    <xf numFmtId="164" fontId="4" fillId="0" borderId="1" xfId="1" applyNumberFormat="1" applyFont="1"/>
    <xf numFmtId="164" fontId="5" fillId="0" borderId="2" xfId="1" applyNumberFormat="1" applyFont="1" applyBorder="1"/>
    <xf numFmtId="164" fontId="1" fillId="10" borderId="2" xfId="1" applyNumberFormat="1" applyFill="1" applyBorder="1"/>
    <xf numFmtId="164" fontId="1" fillId="10" borderId="1" xfId="1" applyNumberFormat="1" applyFill="1"/>
    <xf numFmtId="164" fontId="1" fillId="6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23" sqref="T2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22" width="7" customWidth="1"/>
    <col min="23" max="23" width="10.7109375" customWidth="1"/>
    <col min="24" max="25" width="5" customWidth="1"/>
    <col min="26" max="35" width="6" customWidth="1"/>
    <col min="36" max="36" width="19.42578125" customWidth="1"/>
    <col min="37" max="39" width="7" customWidth="1"/>
    <col min="40" max="50" width="8" customWidth="1"/>
    <col min="51" max="51" width="14.85546875" customWidth="1"/>
    <col min="5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195</v>
      </c>
      <c r="S3" s="3" t="s">
        <v>196</v>
      </c>
      <c r="T3" s="3" t="s">
        <v>196</v>
      </c>
      <c r="U3" s="3" t="s">
        <v>196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2" t="s">
        <v>22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197</v>
      </c>
      <c r="T4" s="1" t="s">
        <v>198</v>
      </c>
      <c r="U4" s="1" t="s">
        <v>199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197</v>
      </c>
      <c r="AL4" s="1" t="s">
        <v>198</v>
      </c>
      <c r="AM4" s="1" t="s">
        <v>199</v>
      </c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SUM(E6:E487)</f>
        <v>14694.686</v>
      </c>
      <c r="F5" s="4">
        <f>SUM(F6:F487)</f>
        <v>11689.353000000001</v>
      </c>
      <c r="G5" s="7"/>
      <c r="H5" s="1"/>
      <c r="I5" s="1"/>
      <c r="J5" s="4">
        <f t="shared" ref="J5:V5" si="0">SUM(J6:J487)</f>
        <v>16875.737999999998</v>
      </c>
      <c r="K5" s="4">
        <f t="shared" si="0"/>
        <v>-2181.0520000000001</v>
      </c>
      <c r="L5" s="4">
        <f t="shared" si="0"/>
        <v>0</v>
      </c>
      <c r="M5" s="4">
        <f t="shared" si="0"/>
        <v>0</v>
      </c>
      <c r="N5" s="4">
        <f t="shared" si="0"/>
        <v>12116</v>
      </c>
      <c r="O5" s="4">
        <f t="shared" si="0"/>
        <v>4858</v>
      </c>
      <c r="P5" s="4">
        <f t="shared" si="0"/>
        <v>2860.3372000000004</v>
      </c>
      <c r="Q5" s="4">
        <f t="shared" si="0"/>
        <v>13927.692999999999</v>
      </c>
      <c r="R5" s="4">
        <f t="shared" si="0"/>
        <v>16885</v>
      </c>
      <c r="S5" s="4">
        <f t="shared" ref="S5:U5" si="1">SUM(S6:S482)</f>
        <v>7898</v>
      </c>
      <c r="T5" s="4">
        <f t="shared" si="1"/>
        <v>5011</v>
      </c>
      <c r="U5" s="4">
        <f t="shared" si="1"/>
        <v>3976</v>
      </c>
      <c r="V5" s="4">
        <f t="shared" si="0"/>
        <v>17261</v>
      </c>
      <c r="W5" s="1"/>
      <c r="X5" s="1"/>
      <c r="Y5" s="1"/>
      <c r="Z5" s="4">
        <f t="shared" ref="Z5:AI5" si="2">SUM(Z6:Z487)</f>
        <v>2739.9042000000004</v>
      </c>
      <c r="AA5" s="4">
        <f t="shared" si="2"/>
        <v>1916.9314000000004</v>
      </c>
      <c r="AB5" s="4">
        <f t="shared" si="2"/>
        <v>2761.5237999999995</v>
      </c>
      <c r="AC5" s="4">
        <f t="shared" si="2"/>
        <v>2234.0873999999999</v>
      </c>
      <c r="AD5" s="4">
        <f t="shared" si="2"/>
        <v>2394.5032000000006</v>
      </c>
      <c r="AE5" s="4">
        <f t="shared" si="2"/>
        <v>2942.3265999999999</v>
      </c>
      <c r="AF5" s="4">
        <f t="shared" si="2"/>
        <v>3196.1824000000001</v>
      </c>
      <c r="AG5" s="4">
        <f t="shared" si="2"/>
        <v>3214.0585999999985</v>
      </c>
      <c r="AH5" s="4">
        <f t="shared" si="2"/>
        <v>2670.6585999999988</v>
      </c>
      <c r="AI5" s="4">
        <f t="shared" si="2"/>
        <v>3661.3081999999999</v>
      </c>
      <c r="AJ5" s="1"/>
      <c r="AK5" s="4">
        <f>SUM(AK6:AK487)</f>
        <v>4448.5899999999992</v>
      </c>
      <c r="AL5" s="4">
        <f t="shared" ref="AL5:AM5" si="3">SUM(AL6:AL487)</f>
        <v>3104.1999999999989</v>
      </c>
      <c r="AM5" s="4">
        <f t="shared" si="3"/>
        <v>2616.2799999999988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101</v>
      </c>
      <c r="D6" s="1">
        <v>215</v>
      </c>
      <c r="E6" s="1">
        <v>134</v>
      </c>
      <c r="F6" s="1">
        <v>151</v>
      </c>
      <c r="G6" s="7">
        <v>0.4</v>
      </c>
      <c r="H6" s="1">
        <v>60</v>
      </c>
      <c r="I6" s="1" t="s">
        <v>38</v>
      </c>
      <c r="J6" s="1">
        <v>137</v>
      </c>
      <c r="K6" s="1">
        <f t="shared" ref="K6:K37" si="4">E6-J6</f>
        <v>-3</v>
      </c>
      <c r="L6" s="1"/>
      <c r="M6" s="1"/>
      <c r="N6" s="1">
        <v>70</v>
      </c>
      <c r="O6" s="1">
        <v>80</v>
      </c>
      <c r="P6" s="1">
        <f>E6/5</f>
        <v>26.8</v>
      </c>
      <c r="Q6" s="5">
        <f>14*P6-O6-N6-F6</f>
        <v>74.199999999999989</v>
      </c>
      <c r="R6" s="5">
        <v>100</v>
      </c>
      <c r="S6" s="5">
        <f>R6-T6-U6</f>
        <v>52</v>
      </c>
      <c r="T6" s="5">
        <v>48</v>
      </c>
      <c r="U6" s="5"/>
      <c r="V6" s="5">
        <v>101</v>
      </c>
      <c r="W6" s="1"/>
      <c r="X6" s="1">
        <f>(F6+N6+O6+R6)/P6</f>
        <v>14.962686567164178</v>
      </c>
      <c r="Y6" s="1">
        <f>(F6+N6+O6)/P6</f>
        <v>11.23134328358209</v>
      </c>
      <c r="Z6" s="1">
        <v>30</v>
      </c>
      <c r="AA6" s="1">
        <v>29</v>
      </c>
      <c r="AB6" s="1">
        <v>25.8</v>
      </c>
      <c r="AC6" s="1">
        <v>31.4</v>
      </c>
      <c r="AD6" s="1">
        <v>33.4</v>
      </c>
      <c r="AE6" s="1">
        <v>34</v>
      </c>
      <c r="AF6" s="1">
        <v>27.8</v>
      </c>
      <c r="AG6" s="1">
        <v>27.2</v>
      </c>
      <c r="AH6" s="1">
        <v>29.4</v>
      </c>
      <c r="AI6" s="1">
        <v>38</v>
      </c>
      <c r="AJ6" s="1" t="s">
        <v>39</v>
      </c>
      <c r="AK6" s="1">
        <f>G6*S6</f>
        <v>20.8</v>
      </c>
      <c r="AL6" s="1">
        <f>G6*T6</f>
        <v>19.200000000000003</v>
      </c>
      <c r="AM6" s="1">
        <f>G6*U6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41</v>
      </c>
      <c r="C7" s="1">
        <v>26.937999999999999</v>
      </c>
      <c r="D7" s="1"/>
      <c r="E7" s="1">
        <v>10.199999999999999</v>
      </c>
      <c r="F7" s="1">
        <v>17.254000000000001</v>
      </c>
      <c r="G7" s="7">
        <v>1</v>
      </c>
      <c r="H7" s="1">
        <v>120</v>
      </c>
      <c r="I7" s="1" t="s">
        <v>38</v>
      </c>
      <c r="J7" s="1">
        <v>10.5</v>
      </c>
      <c r="K7" s="1">
        <f t="shared" si="4"/>
        <v>-0.30000000000000071</v>
      </c>
      <c r="L7" s="1"/>
      <c r="M7" s="1"/>
      <c r="N7" s="1">
        <v>0</v>
      </c>
      <c r="O7" s="1"/>
      <c r="P7" s="1">
        <f t="shared" ref="P7:P70" si="5">E7/5</f>
        <v>2.04</v>
      </c>
      <c r="Q7" s="5">
        <f t="shared" ref="Q7:Q12" si="6">14*P7-O7-N7-F7</f>
        <v>11.306000000000001</v>
      </c>
      <c r="R7" s="5">
        <v>12</v>
      </c>
      <c r="S7" s="5">
        <f t="shared" ref="S7:S70" si="7">R7-T7-U7</f>
        <v>12</v>
      </c>
      <c r="T7" s="5"/>
      <c r="U7" s="5"/>
      <c r="V7" s="5">
        <v>13</v>
      </c>
      <c r="W7" s="1"/>
      <c r="X7" s="1">
        <f t="shared" ref="X7:X70" si="8">(F7+N7+O7+R7)/P7</f>
        <v>14.340196078431372</v>
      </c>
      <c r="Y7" s="1">
        <f t="shared" ref="Y7:Y70" si="9">(F7+N7+O7)/P7</f>
        <v>8.457843137254903</v>
      </c>
      <c r="Z7" s="1">
        <v>0.99459999999999993</v>
      </c>
      <c r="AA7" s="1">
        <v>1.6758</v>
      </c>
      <c r="AB7" s="1">
        <v>2.4632000000000001</v>
      </c>
      <c r="AC7" s="1">
        <v>1.9648000000000001</v>
      </c>
      <c r="AD7" s="1">
        <v>2.1606000000000001</v>
      </c>
      <c r="AE7" s="1">
        <v>1.1712</v>
      </c>
      <c r="AF7" s="1">
        <v>2.5583999999999998</v>
      </c>
      <c r="AG7" s="1">
        <v>0.59340000000000004</v>
      </c>
      <c r="AH7" s="1">
        <v>2.3033999999999999</v>
      </c>
      <c r="AI7" s="1">
        <v>1.0918000000000001</v>
      </c>
      <c r="AJ7" s="1"/>
      <c r="AK7" s="1">
        <f t="shared" ref="AK7:AK70" si="10">G7*S7</f>
        <v>12</v>
      </c>
      <c r="AL7" s="1">
        <f t="shared" ref="AL7:AL70" si="11">G7*T7</f>
        <v>0</v>
      </c>
      <c r="AM7" s="1">
        <f t="shared" ref="AM7:AM70" si="12">G7*U7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42</v>
      </c>
      <c r="B8" s="1" t="s">
        <v>41</v>
      </c>
      <c r="C8" s="1">
        <v>2136.71</v>
      </c>
      <c r="D8" s="1">
        <v>1210.144</v>
      </c>
      <c r="E8" s="1">
        <v>1551.4929999999999</v>
      </c>
      <c r="F8" s="1">
        <v>1736.0640000000001</v>
      </c>
      <c r="G8" s="7">
        <v>1</v>
      </c>
      <c r="H8" s="1">
        <v>60</v>
      </c>
      <c r="I8" s="1" t="s">
        <v>43</v>
      </c>
      <c r="J8" s="1">
        <v>1526.1</v>
      </c>
      <c r="K8" s="1">
        <f t="shared" si="4"/>
        <v>25.393000000000029</v>
      </c>
      <c r="L8" s="1"/>
      <c r="M8" s="1"/>
      <c r="N8" s="1">
        <v>550</v>
      </c>
      <c r="O8" s="1">
        <v>800</v>
      </c>
      <c r="P8" s="1">
        <f t="shared" si="5"/>
        <v>310.29859999999996</v>
      </c>
      <c r="Q8" s="5">
        <f t="shared" si="6"/>
        <v>1258.1163999999992</v>
      </c>
      <c r="R8" s="5">
        <v>1560</v>
      </c>
      <c r="S8" s="5">
        <f t="shared" si="7"/>
        <v>560</v>
      </c>
      <c r="T8" s="5">
        <v>500</v>
      </c>
      <c r="U8" s="5">
        <v>500</v>
      </c>
      <c r="V8" s="5">
        <v>1568</v>
      </c>
      <c r="W8" s="1"/>
      <c r="X8" s="1">
        <f t="shared" si="8"/>
        <v>14.972880960468403</v>
      </c>
      <c r="Y8" s="1">
        <f t="shared" si="9"/>
        <v>9.9454654323287333</v>
      </c>
      <c r="Z8" s="1">
        <v>270.98259999999999</v>
      </c>
      <c r="AA8" s="1">
        <v>219.52500000000001</v>
      </c>
      <c r="AB8" s="1">
        <v>275.85899999999998</v>
      </c>
      <c r="AC8" s="1">
        <v>291.65699999999998</v>
      </c>
      <c r="AD8" s="1">
        <v>251.3706</v>
      </c>
      <c r="AE8" s="1">
        <v>250.68620000000001</v>
      </c>
      <c r="AF8" s="1">
        <v>260.5394</v>
      </c>
      <c r="AG8" s="1">
        <v>258.46420000000001</v>
      </c>
      <c r="AH8" s="1">
        <v>261.29899999999998</v>
      </c>
      <c r="AI8" s="1">
        <v>314.49540000000002</v>
      </c>
      <c r="AJ8" s="1"/>
      <c r="AK8" s="1">
        <f t="shared" si="10"/>
        <v>560</v>
      </c>
      <c r="AL8" s="1">
        <f t="shared" si="11"/>
        <v>500</v>
      </c>
      <c r="AM8" s="1">
        <f t="shared" si="12"/>
        <v>500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44</v>
      </c>
      <c r="B9" s="1" t="s">
        <v>41</v>
      </c>
      <c r="C9" s="1">
        <v>23.474</v>
      </c>
      <c r="D9" s="1">
        <v>4.9889999999999999</v>
      </c>
      <c r="E9" s="1">
        <v>11.161</v>
      </c>
      <c r="F9" s="1">
        <v>11.468</v>
      </c>
      <c r="G9" s="7">
        <v>1</v>
      </c>
      <c r="H9" s="1">
        <v>120</v>
      </c>
      <c r="I9" s="1" t="s">
        <v>38</v>
      </c>
      <c r="J9" s="1">
        <v>11.8</v>
      </c>
      <c r="K9" s="1">
        <f t="shared" si="4"/>
        <v>-0.63900000000000112</v>
      </c>
      <c r="L9" s="1"/>
      <c r="M9" s="1"/>
      <c r="N9" s="1">
        <v>0</v>
      </c>
      <c r="O9" s="1"/>
      <c r="P9" s="1">
        <f t="shared" si="5"/>
        <v>2.2321999999999997</v>
      </c>
      <c r="Q9" s="5">
        <f>13*P9-O9-N9-F9</f>
        <v>17.550599999999996</v>
      </c>
      <c r="R9" s="5">
        <v>22</v>
      </c>
      <c r="S9" s="5">
        <f t="shared" si="7"/>
        <v>22</v>
      </c>
      <c r="T9" s="5"/>
      <c r="U9" s="5"/>
      <c r="V9" s="5">
        <v>22</v>
      </c>
      <c r="W9" s="1"/>
      <c r="X9" s="1">
        <f t="shared" si="8"/>
        <v>14.9932801720276</v>
      </c>
      <c r="Y9" s="1">
        <f t="shared" si="9"/>
        <v>5.1375324791685335</v>
      </c>
      <c r="Z9" s="1">
        <v>1.6812</v>
      </c>
      <c r="AA9" s="1">
        <v>2.4422000000000001</v>
      </c>
      <c r="AB9" s="1">
        <v>2.077</v>
      </c>
      <c r="AC9" s="1">
        <v>2.0821999999999998</v>
      </c>
      <c r="AD9" s="1">
        <v>2.1716000000000002</v>
      </c>
      <c r="AE9" s="1">
        <v>1.8584000000000001</v>
      </c>
      <c r="AF9" s="1">
        <v>2.5133999999999999</v>
      </c>
      <c r="AG9" s="1">
        <v>5.4348000000000001</v>
      </c>
      <c r="AH9" s="1">
        <v>0.5988</v>
      </c>
      <c r="AI9" s="1">
        <v>2.1947999999999999</v>
      </c>
      <c r="AJ9" s="1"/>
      <c r="AK9" s="1">
        <f t="shared" si="10"/>
        <v>22</v>
      </c>
      <c r="AL9" s="1">
        <f t="shared" si="11"/>
        <v>0</v>
      </c>
      <c r="AM9" s="1">
        <f t="shared" si="12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41</v>
      </c>
      <c r="C10" s="1">
        <v>182.874</v>
      </c>
      <c r="D10" s="1">
        <v>8.1389999999999993</v>
      </c>
      <c r="E10" s="1">
        <v>135.33000000000001</v>
      </c>
      <c r="F10" s="1">
        <v>53.786999999999999</v>
      </c>
      <c r="G10" s="7">
        <v>1</v>
      </c>
      <c r="H10" s="1">
        <v>60</v>
      </c>
      <c r="I10" s="1" t="s">
        <v>43</v>
      </c>
      <c r="J10" s="1">
        <v>172.1</v>
      </c>
      <c r="K10" s="1">
        <f t="shared" si="4"/>
        <v>-36.769999999999982</v>
      </c>
      <c r="L10" s="1"/>
      <c r="M10" s="1"/>
      <c r="N10" s="1">
        <v>170</v>
      </c>
      <c r="O10" s="1">
        <v>170</v>
      </c>
      <c r="P10" s="1">
        <f t="shared" si="5"/>
        <v>27.066000000000003</v>
      </c>
      <c r="Q10" s="5"/>
      <c r="R10" s="5">
        <f t="shared" ref="R10:R70" si="13">ROUND(Q10,0)</f>
        <v>0</v>
      </c>
      <c r="S10" s="5">
        <f t="shared" si="7"/>
        <v>0</v>
      </c>
      <c r="T10" s="5"/>
      <c r="U10" s="5"/>
      <c r="V10" s="29">
        <v>933</v>
      </c>
      <c r="W10" s="1"/>
      <c r="X10" s="1">
        <f t="shared" si="8"/>
        <v>14.549139141358161</v>
      </c>
      <c r="Y10" s="1">
        <f t="shared" si="9"/>
        <v>14.549139141358161</v>
      </c>
      <c r="Z10" s="1">
        <v>35.294400000000003</v>
      </c>
      <c r="AA10" s="1">
        <v>27.0306</v>
      </c>
      <c r="AB10" s="1">
        <v>31.909800000000001</v>
      </c>
      <c r="AC10" s="1">
        <v>29.426400000000001</v>
      </c>
      <c r="AD10" s="1">
        <v>29.189800000000002</v>
      </c>
      <c r="AE10" s="1">
        <v>26.576599999999999</v>
      </c>
      <c r="AF10" s="1">
        <v>31.777799999999999</v>
      </c>
      <c r="AG10" s="1">
        <v>38.092399999999998</v>
      </c>
      <c r="AH10" s="1">
        <v>23.564800000000002</v>
      </c>
      <c r="AI10" s="1">
        <v>36.453200000000002</v>
      </c>
      <c r="AJ10" s="1"/>
      <c r="AK10" s="1">
        <f t="shared" si="10"/>
        <v>0</v>
      </c>
      <c r="AL10" s="1">
        <f t="shared" si="11"/>
        <v>0</v>
      </c>
      <c r="AM10" s="1">
        <f t="shared" si="12"/>
        <v>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46</v>
      </c>
      <c r="B11" s="1" t="s">
        <v>41</v>
      </c>
      <c r="C11" s="1">
        <v>905.01700000000005</v>
      </c>
      <c r="D11" s="1">
        <v>344.55399999999997</v>
      </c>
      <c r="E11" s="1">
        <v>666.24300000000005</v>
      </c>
      <c r="F11" s="1">
        <v>576.02300000000002</v>
      </c>
      <c r="G11" s="7">
        <v>1</v>
      </c>
      <c r="H11" s="1">
        <v>60</v>
      </c>
      <c r="I11" s="1" t="s">
        <v>43</v>
      </c>
      <c r="J11" s="1">
        <v>651.1</v>
      </c>
      <c r="K11" s="1">
        <f t="shared" si="4"/>
        <v>15.143000000000029</v>
      </c>
      <c r="L11" s="1"/>
      <c r="M11" s="1"/>
      <c r="N11" s="1">
        <v>240</v>
      </c>
      <c r="O11" s="1">
        <v>250</v>
      </c>
      <c r="P11" s="1">
        <f t="shared" si="5"/>
        <v>133.24860000000001</v>
      </c>
      <c r="Q11" s="5">
        <f t="shared" si="6"/>
        <v>799.45740000000012</v>
      </c>
      <c r="R11" s="5">
        <v>930</v>
      </c>
      <c r="S11" s="5">
        <f t="shared" si="7"/>
        <v>330</v>
      </c>
      <c r="T11" s="5">
        <v>300</v>
      </c>
      <c r="U11" s="5">
        <v>300</v>
      </c>
      <c r="V11" s="5">
        <v>933</v>
      </c>
      <c r="W11" s="1"/>
      <c r="X11" s="1">
        <f t="shared" si="8"/>
        <v>14.979692094325944</v>
      </c>
      <c r="Y11" s="1">
        <f t="shared" si="9"/>
        <v>8.0002566631094059</v>
      </c>
      <c r="Z11" s="1">
        <v>113.30419999999999</v>
      </c>
      <c r="AA11" s="1">
        <v>98.396799999999999</v>
      </c>
      <c r="AB11" s="1">
        <v>114.9806</v>
      </c>
      <c r="AC11" s="1">
        <v>128.7784</v>
      </c>
      <c r="AD11" s="1">
        <v>104.60080000000001</v>
      </c>
      <c r="AE11" s="1">
        <v>106.7084</v>
      </c>
      <c r="AF11" s="1">
        <v>124.702</v>
      </c>
      <c r="AG11" s="1">
        <v>122.5098</v>
      </c>
      <c r="AH11" s="1">
        <v>117.283</v>
      </c>
      <c r="AI11" s="1">
        <v>137.84780000000001</v>
      </c>
      <c r="AJ11" s="1"/>
      <c r="AK11" s="1">
        <f t="shared" si="10"/>
        <v>330</v>
      </c>
      <c r="AL11" s="1">
        <f t="shared" si="11"/>
        <v>300</v>
      </c>
      <c r="AM11" s="1">
        <f t="shared" si="12"/>
        <v>300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37</v>
      </c>
      <c r="C12" s="1">
        <v>333</v>
      </c>
      <c r="D12" s="1">
        <v>10</v>
      </c>
      <c r="E12" s="1">
        <v>121</v>
      </c>
      <c r="F12" s="1">
        <v>214</v>
      </c>
      <c r="G12" s="7">
        <v>0.25</v>
      </c>
      <c r="H12" s="1">
        <v>120</v>
      </c>
      <c r="I12" s="1" t="s">
        <v>38</v>
      </c>
      <c r="J12" s="1">
        <v>121</v>
      </c>
      <c r="K12" s="1">
        <f t="shared" si="4"/>
        <v>0</v>
      </c>
      <c r="L12" s="1"/>
      <c r="M12" s="1"/>
      <c r="N12" s="1">
        <v>90</v>
      </c>
      <c r="O12" s="1"/>
      <c r="P12" s="1">
        <f t="shared" si="5"/>
        <v>24.2</v>
      </c>
      <c r="Q12" s="5">
        <f t="shared" si="6"/>
        <v>34.800000000000011</v>
      </c>
      <c r="R12" s="5">
        <v>59</v>
      </c>
      <c r="S12" s="5">
        <f t="shared" si="7"/>
        <v>59</v>
      </c>
      <c r="T12" s="5"/>
      <c r="U12" s="5"/>
      <c r="V12" s="5">
        <v>59</v>
      </c>
      <c r="W12" s="1"/>
      <c r="X12" s="1">
        <f t="shared" si="8"/>
        <v>15</v>
      </c>
      <c r="Y12" s="1">
        <f t="shared" si="9"/>
        <v>12.561983471074381</v>
      </c>
      <c r="Z12" s="1">
        <v>19.2</v>
      </c>
      <c r="AA12" s="1">
        <v>16.600000000000001</v>
      </c>
      <c r="AB12" s="1">
        <v>36.200000000000003</v>
      </c>
      <c r="AC12" s="1">
        <v>17.2</v>
      </c>
      <c r="AD12" s="1">
        <v>20.2</v>
      </c>
      <c r="AE12" s="1">
        <v>25.8</v>
      </c>
      <c r="AF12" s="1">
        <v>22.2</v>
      </c>
      <c r="AG12" s="1">
        <v>22.2</v>
      </c>
      <c r="AH12" s="1">
        <v>21.2</v>
      </c>
      <c r="AI12" s="1">
        <v>17.600000000000001</v>
      </c>
      <c r="AJ12" s="1" t="s">
        <v>49</v>
      </c>
      <c r="AK12" s="1">
        <f t="shared" si="10"/>
        <v>14.75</v>
      </c>
      <c r="AL12" s="1">
        <f t="shared" si="11"/>
        <v>0</v>
      </c>
      <c r="AM12" s="1">
        <f t="shared" si="12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7" t="s">
        <v>50</v>
      </c>
      <c r="B13" s="17" t="s">
        <v>41</v>
      </c>
      <c r="C13" s="17">
        <v>-1.405</v>
      </c>
      <c r="D13" s="17">
        <v>1.405</v>
      </c>
      <c r="E13" s="17">
        <v>-0.68</v>
      </c>
      <c r="F13" s="17"/>
      <c r="G13" s="18">
        <v>0</v>
      </c>
      <c r="H13" s="17">
        <v>45</v>
      </c>
      <c r="I13" s="17" t="s">
        <v>51</v>
      </c>
      <c r="J13" s="17"/>
      <c r="K13" s="17">
        <f t="shared" si="4"/>
        <v>-0.68</v>
      </c>
      <c r="L13" s="17"/>
      <c r="M13" s="17"/>
      <c r="N13" s="17">
        <v>0</v>
      </c>
      <c r="O13" s="17"/>
      <c r="P13" s="17">
        <f t="shared" si="5"/>
        <v>-0.13600000000000001</v>
      </c>
      <c r="Q13" s="19"/>
      <c r="R13" s="5">
        <f t="shared" si="13"/>
        <v>0</v>
      </c>
      <c r="S13" s="5">
        <f t="shared" si="7"/>
        <v>0</v>
      </c>
      <c r="T13" s="5"/>
      <c r="U13" s="5"/>
      <c r="V13" s="19"/>
      <c r="W13" s="17"/>
      <c r="X13" s="1">
        <f t="shared" si="8"/>
        <v>0</v>
      </c>
      <c r="Y13" s="17">
        <f t="shared" si="9"/>
        <v>0</v>
      </c>
      <c r="Z13" s="17">
        <v>-9.5199999999999993E-2</v>
      </c>
      <c r="AA13" s="17">
        <v>0</v>
      </c>
      <c r="AB13" s="17">
        <v>-0.44319999999999998</v>
      </c>
      <c r="AC13" s="17">
        <v>0</v>
      </c>
      <c r="AD13" s="17">
        <v>0.28100000000000003</v>
      </c>
      <c r="AE13" s="17">
        <v>0.13619999999999999</v>
      </c>
      <c r="AF13" s="17">
        <v>18.3246</v>
      </c>
      <c r="AG13" s="17">
        <v>33.369199999999999</v>
      </c>
      <c r="AH13" s="17">
        <v>24.216200000000001</v>
      </c>
      <c r="AI13" s="17">
        <v>34.262799999999999</v>
      </c>
      <c r="AJ13" s="17" t="s">
        <v>52</v>
      </c>
      <c r="AK13" s="1">
        <f t="shared" si="10"/>
        <v>0</v>
      </c>
      <c r="AL13" s="1">
        <f t="shared" si="11"/>
        <v>0</v>
      </c>
      <c r="AM13" s="1">
        <f t="shared" si="12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41</v>
      </c>
      <c r="C14" s="1">
        <v>22.513999999999999</v>
      </c>
      <c r="D14" s="1">
        <v>75.275999999999996</v>
      </c>
      <c r="E14" s="1">
        <v>61.475999999999999</v>
      </c>
      <c r="F14" s="1">
        <v>29.116</v>
      </c>
      <c r="G14" s="7">
        <v>1</v>
      </c>
      <c r="H14" s="1">
        <v>60</v>
      </c>
      <c r="I14" s="1" t="s">
        <v>38</v>
      </c>
      <c r="J14" s="1">
        <v>83.8</v>
      </c>
      <c r="K14" s="1">
        <f t="shared" si="4"/>
        <v>-22.323999999999998</v>
      </c>
      <c r="L14" s="1"/>
      <c r="M14" s="1"/>
      <c r="N14" s="1">
        <v>50</v>
      </c>
      <c r="O14" s="1"/>
      <c r="P14" s="1">
        <f t="shared" si="5"/>
        <v>12.295199999999999</v>
      </c>
      <c r="Q14" s="5">
        <f t="shared" ref="Q14:Q21" si="14">14*P14-O14-N14-F14</f>
        <v>93.016800000000003</v>
      </c>
      <c r="R14" s="5">
        <v>100</v>
      </c>
      <c r="S14" s="5">
        <f t="shared" si="7"/>
        <v>50</v>
      </c>
      <c r="T14" s="5">
        <v>50</v>
      </c>
      <c r="U14" s="5"/>
      <c r="V14" s="5">
        <v>105</v>
      </c>
      <c r="W14" s="1"/>
      <c r="X14" s="1">
        <f t="shared" si="8"/>
        <v>14.567961480903117</v>
      </c>
      <c r="Y14" s="1">
        <f t="shared" si="9"/>
        <v>6.4347062268202224</v>
      </c>
      <c r="Z14" s="1">
        <v>9.4580000000000002</v>
      </c>
      <c r="AA14" s="1">
        <v>11.087999999999999</v>
      </c>
      <c r="AB14" s="1">
        <v>6.9341999999999997</v>
      </c>
      <c r="AC14" s="1">
        <v>11.0482</v>
      </c>
      <c r="AD14" s="1">
        <v>12.7158</v>
      </c>
      <c r="AE14" s="1">
        <v>10.958600000000001</v>
      </c>
      <c r="AF14" s="1">
        <v>12.303000000000001</v>
      </c>
      <c r="AG14" s="1">
        <v>9.2759999999999998</v>
      </c>
      <c r="AH14" s="1">
        <v>13.8918</v>
      </c>
      <c r="AI14" s="1">
        <v>25.6938</v>
      </c>
      <c r="AJ14" s="1"/>
      <c r="AK14" s="1">
        <f t="shared" si="10"/>
        <v>50</v>
      </c>
      <c r="AL14" s="1">
        <f t="shared" si="11"/>
        <v>50</v>
      </c>
      <c r="AM14" s="1">
        <f t="shared" si="12"/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37</v>
      </c>
      <c r="C15" s="1">
        <v>414</v>
      </c>
      <c r="D15" s="1">
        <v>8</v>
      </c>
      <c r="E15" s="1">
        <v>120</v>
      </c>
      <c r="F15" s="1">
        <v>289</v>
      </c>
      <c r="G15" s="7">
        <v>0.25</v>
      </c>
      <c r="H15" s="1">
        <v>120</v>
      </c>
      <c r="I15" s="1" t="s">
        <v>38</v>
      </c>
      <c r="J15" s="1">
        <v>121</v>
      </c>
      <c r="K15" s="1">
        <f t="shared" si="4"/>
        <v>-1</v>
      </c>
      <c r="L15" s="1"/>
      <c r="M15" s="1"/>
      <c r="N15" s="1">
        <v>70</v>
      </c>
      <c r="O15" s="1"/>
      <c r="P15" s="1">
        <f t="shared" si="5"/>
        <v>24</v>
      </c>
      <c r="Q15" s="5"/>
      <c r="R15" s="5">
        <f t="shared" si="13"/>
        <v>0</v>
      </c>
      <c r="S15" s="5">
        <f t="shared" si="7"/>
        <v>0</v>
      </c>
      <c r="T15" s="5"/>
      <c r="U15" s="5"/>
      <c r="V15" s="5"/>
      <c r="W15" s="1"/>
      <c r="X15" s="1">
        <f t="shared" si="8"/>
        <v>14.958333333333334</v>
      </c>
      <c r="Y15" s="1">
        <f t="shared" si="9"/>
        <v>14.958333333333334</v>
      </c>
      <c r="Z15" s="1">
        <v>11.8</v>
      </c>
      <c r="AA15" s="1">
        <v>13</v>
      </c>
      <c r="AB15" s="1">
        <v>24.2</v>
      </c>
      <c r="AC15" s="1">
        <v>11</v>
      </c>
      <c r="AD15" s="1">
        <v>12.6</v>
      </c>
      <c r="AE15" s="1">
        <v>22.6</v>
      </c>
      <c r="AF15" s="1">
        <v>23.4</v>
      </c>
      <c r="AG15" s="1">
        <v>12.2</v>
      </c>
      <c r="AH15" s="1">
        <v>13</v>
      </c>
      <c r="AI15" s="1">
        <v>23.873000000000001</v>
      </c>
      <c r="AJ15" s="1" t="s">
        <v>49</v>
      </c>
      <c r="AK15" s="1">
        <f t="shared" si="10"/>
        <v>0</v>
      </c>
      <c r="AL15" s="1">
        <f t="shared" si="11"/>
        <v>0</v>
      </c>
      <c r="AM15" s="1">
        <f t="shared" si="12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37</v>
      </c>
      <c r="C16" s="1">
        <v>187</v>
      </c>
      <c r="D16" s="1">
        <v>77</v>
      </c>
      <c r="E16" s="1">
        <v>225</v>
      </c>
      <c r="F16" s="1">
        <v>35</v>
      </c>
      <c r="G16" s="7">
        <v>0.4</v>
      </c>
      <c r="H16" s="1">
        <v>60</v>
      </c>
      <c r="I16" s="1" t="s">
        <v>38</v>
      </c>
      <c r="J16" s="1">
        <v>256</v>
      </c>
      <c r="K16" s="1">
        <f t="shared" si="4"/>
        <v>-31</v>
      </c>
      <c r="L16" s="1"/>
      <c r="M16" s="1"/>
      <c r="N16" s="1">
        <v>60</v>
      </c>
      <c r="O16" s="1"/>
      <c r="P16" s="1">
        <f t="shared" si="5"/>
        <v>45</v>
      </c>
      <c r="Q16" s="5">
        <f>10*P16-O16-N16-F16</f>
        <v>355</v>
      </c>
      <c r="R16" s="5">
        <f t="shared" si="13"/>
        <v>355</v>
      </c>
      <c r="S16" s="5">
        <f t="shared" si="7"/>
        <v>135</v>
      </c>
      <c r="T16" s="5">
        <v>120</v>
      </c>
      <c r="U16" s="5">
        <v>100</v>
      </c>
      <c r="V16" s="5"/>
      <c r="W16" s="1"/>
      <c r="X16" s="1">
        <f t="shared" si="8"/>
        <v>10</v>
      </c>
      <c r="Y16" s="1">
        <f t="shared" si="9"/>
        <v>2.1111111111111112</v>
      </c>
      <c r="Z16" s="1">
        <v>19.8</v>
      </c>
      <c r="AA16" s="1">
        <v>25.2</v>
      </c>
      <c r="AB16" s="1">
        <v>26.2</v>
      </c>
      <c r="AC16" s="1">
        <v>27.4</v>
      </c>
      <c r="AD16" s="1">
        <v>30.4</v>
      </c>
      <c r="AE16" s="1">
        <v>26.8</v>
      </c>
      <c r="AF16" s="1">
        <v>27.2</v>
      </c>
      <c r="AG16" s="1">
        <v>26</v>
      </c>
      <c r="AH16" s="1">
        <v>17.600000000000001</v>
      </c>
      <c r="AI16" s="1">
        <v>29</v>
      </c>
      <c r="AJ16" s="1" t="s">
        <v>49</v>
      </c>
      <c r="AK16" s="1">
        <f t="shared" si="10"/>
        <v>54</v>
      </c>
      <c r="AL16" s="1">
        <f t="shared" si="11"/>
        <v>48</v>
      </c>
      <c r="AM16" s="1">
        <f t="shared" si="12"/>
        <v>40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56</v>
      </c>
      <c r="B17" s="1" t="s">
        <v>41</v>
      </c>
      <c r="C17" s="1">
        <v>177.333</v>
      </c>
      <c r="D17" s="1">
        <v>88.027000000000001</v>
      </c>
      <c r="E17" s="1">
        <v>151.46100000000001</v>
      </c>
      <c r="F17" s="1">
        <v>98.373999999999995</v>
      </c>
      <c r="G17" s="7">
        <v>1</v>
      </c>
      <c r="H17" s="1">
        <v>45</v>
      </c>
      <c r="I17" s="1" t="s">
        <v>57</v>
      </c>
      <c r="J17" s="1">
        <v>161.5</v>
      </c>
      <c r="K17" s="1">
        <f t="shared" si="4"/>
        <v>-10.038999999999987</v>
      </c>
      <c r="L17" s="1"/>
      <c r="M17" s="1"/>
      <c r="N17" s="1">
        <v>110</v>
      </c>
      <c r="O17" s="1">
        <v>100</v>
      </c>
      <c r="P17" s="1">
        <f t="shared" si="5"/>
        <v>30.292200000000001</v>
      </c>
      <c r="Q17" s="5">
        <f t="shared" si="14"/>
        <v>115.71680000000001</v>
      </c>
      <c r="R17" s="5">
        <v>140</v>
      </c>
      <c r="S17" s="5">
        <f t="shared" si="7"/>
        <v>50</v>
      </c>
      <c r="T17" s="5">
        <v>50</v>
      </c>
      <c r="U17" s="5">
        <v>40</v>
      </c>
      <c r="V17" s="5">
        <v>146</v>
      </c>
      <c r="W17" s="1"/>
      <c r="X17" s="1">
        <f t="shared" si="8"/>
        <v>14.801632103313725</v>
      </c>
      <c r="Y17" s="1">
        <f t="shared" si="9"/>
        <v>10.179980324968144</v>
      </c>
      <c r="Z17" s="1">
        <v>31.006</v>
      </c>
      <c r="AA17" s="1">
        <v>14.119400000000001</v>
      </c>
      <c r="AB17" s="1">
        <v>15.4076</v>
      </c>
      <c r="AC17" s="1">
        <v>24.469799999999999</v>
      </c>
      <c r="AD17" s="1">
        <v>31.2318</v>
      </c>
      <c r="AE17" s="1">
        <v>27.129799999999999</v>
      </c>
      <c r="AF17" s="1">
        <v>38.642800000000001</v>
      </c>
      <c r="AG17" s="1">
        <v>43.589799999999997</v>
      </c>
      <c r="AH17" s="1">
        <v>29.343599999999999</v>
      </c>
      <c r="AI17" s="1">
        <v>40.425199999999997</v>
      </c>
      <c r="AJ17" s="1"/>
      <c r="AK17" s="1">
        <f t="shared" si="10"/>
        <v>50</v>
      </c>
      <c r="AL17" s="1">
        <f t="shared" si="11"/>
        <v>50</v>
      </c>
      <c r="AM17" s="1">
        <f t="shared" si="12"/>
        <v>40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37</v>
      </c>
      <c r="C18" s="1">
        <v>568</v>
      </c>
      <c r="D18" s="1">
        <v>21</v>
      </c>
      <c r="E18" s="1">
        <v>205</v>
      </c>
      <c r="F18" s="1">
        <v>357</v>
      </c>
      <c r="G18" s="7">
        <v>0.12</v>
      </c>
      <c r="H18" s="1">
        <v>60</v>
      </c>
      <c r="I18" s="1" t="s">
        <v>38</v>
      </c>
      <c r="J18" s="1">
        <v>207</v>
      </c>
      <c r="K18" s="1">
        <f t="shared" si="4"/>
        <v>-2</v>
      </c>
      <c r="L18" s="1"/>
      <c r="M18" s="1"/>
      <c r="N18" s="1">
        <v>180</v>
      </c>
      <c r="O18" s="1"/>
      <c r="P18" s="1">
        <f t="shared" si="5"/>
        <v>41</v>
      </c>
      <c r="Q18" s="5">
        <f t="shared" si="14"/>
        <v>37</v>
      </c>
      <c r="R18" s="5">
        <v>70</v>
      </c>
      <c r="S18" s="5">
        <f t="shared" si="7"/>
        <v>70</v>
      </c>
      <c r="T18" s="5"/>
      <c r="U18" s="5"/>
      <c r="V18" s="5">
        <v>78</v>
      </c>
      <c r="W18" s="1"/>
      <c r="X18" s="1">
        <f t="shared" si="8"/>
        <v>14.804878048780488</v>
      </c>
      <c r="Y18" s="1">
        <f t="shared" si="9"/>
        <v>13.097560975609756</v>
      </c>
      <c r="Z18" s="1">
        <v>42.8</v>
      </c>
      <c r="AA18" s="1">
        <v>32.799999999999997</v>
      </c>
      <c r="AB18" s="1">
        <v>54.8</v>
      </c>
      <c r="AC18" s="1">
        <v>36</v>
      </c>
      <c r="AD18" s="1">
        <v>29.6</v>
      </c>
      <c r="AE18" s="1">
        <v>54.4</v>
      </c>
      <c r="AF18" s="1">
        <v>35.799999999999997</v>
      </c>
      <c r="AG18" s="1">
        <v>31.4</v>
      </c>
      <c r="AH18" s="1">
        <v>40.799999999999997</v>
      </c>
      <c r="AI18" s="1">
        <v>50.8</v>
      </c>
      <c r="AJ18" s="1" t="s">
        <v>49</v>
      </c>
      <c r="AK18" s="1">
        <f t="shared" si="10"/>
        <v>8.4</v>
      </c>
      <c r="AL18" s="1">
        <f t="shared" si="11"/>
        <v>0</v>
      </c>
      <c r="AM18" s="1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59</v>
      </c>
      <c r="B19" s="1" t="s">
        <v>37</v>
      </c>
      <c r="C19" s="1">
        <v>72</v>
      </c>
      <c r="D19" s="1">
        <v>134</v>
      </c>
      <c r="E19" s="1">
        <v>115</v>
      </c>
      <c r="F19" s="1">
        <v>74</v>
      </c>
      <c r="G19" s="7">
        <v>0.25</v>
      </c>
      <c r="H19" s="1">
        <v>120</v>
      </c>
      <c r="I19" s="1" t="s">
        <v>38</v>
      </c>
      <c r="J19" s="1">
        <v>172</v>
      </c>
      <c r="K19" s="1">
        <f t="shared" si="4"/>
        <v>-57</v>
      </c>
      <c r="L19" s="1"/>
      <c r="M19" s="1"/>
      <c r="N19" s="1">
        <v>130</v>
      </c>
      <c r="O19" s="1"/>
      <c r="P19" s="1">
        <f t="shared" si="5"/>
        <v>23</v>
      </c>
      <c r="Q19" s="5">
        <f t="shared" si="14"/>
        <v>118</v>
      </c>
      <c r="R19" s="5">
        <v>140</v>
      </c>
      <c r="S19" s="5">
        <f t="shared" si="7"/>
        <v>76</v>
      </c>
      <c r="T19" s="5">
        <v>64</v>
      </c>
      <c r="U19" s="5"/>
      <c r="V19" s="5">
        <v>141</v>
      </c>
      <c r="W19" s="1"/>
      <c r="X19" s="1">
        <f t="shared" si="8"/>
        <v>14.956521739130435</v>
      </c>
      <c r="Y19" s="1">
        <f t="shared" si="9"/>
        <v>8.8695652173913047</v>
      </c>
      <c r="Z19" s="1">
        <v>16.8</v>
      </c>
      <c r="AA19" s="1">
        <v>21.4</v>
      </c>
      <c r="AB19" s="1">
        <v>4.5999999999999996</v>
      </c>
      <c r="AC19" s="1">
        <v>17</v>
      </c>
      <c r="AD19" s="1">
        <v>29.2</v>
      </c>
      <c r="AE19" s="1">
        <v>18</v>
      </c>
      <c r="AF19" s="1">
        <v>19.2</v>
      </c>
      <c r="AG19" s="1">
        <v>17.600000000000001</v>
      </c>
      <c r="AH19" s="1">
        <v>31.2</v>
      </c>
      <c r="AI19" s="1">
        <v>23</v>
      </c>
      <c r="AJ19" s="1" t="s">
        <v>49</v>
      </c>
      <c r="AK19" s="1">
        <f t="shared" si="10"/>
        <v>19</v>
      </c>
      <c r="AL19" s="1">
        <f t="shared" si="11"/>
        <v>16</v>
      </c>
      <c r="AM19" s="1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60</v>
      </c>
      <c r="B20" s="1" t="s">
        <v>41</v>
      </c>
      <c r="C20" s="1">
        <v>10.888999999999999</v>
      </c>
      <c r="D20" s="1">
        <v>2.851</v>
      </c>
      <c r="E20" s="1">
        <v>8.5860000000000003</v>
      </c>
      <c r="F20" s="1">
        <v>6.1539999999999999</v>
      </c>
      <c r="G20" s="7">
        <v>1</v>
      </c>
      <c r="H20" s="1">
        <v>120</v>
      </c>
      <c r="I20" s="1" t="s">
        <v>38</v>
      </c>
      <c r="J20" s="1">
        <v>8.5</v>
      </c>
      <c r="K20" s="1">
        <f t="shared" si="4"/>
        <v>8.6000000000000298E-2</v>
      </c>
      <c r="L20" s="1"/>
      <c r="M20" s="1"/>
      <c r="N20" s="1">
        <v>12</v>
      </c>
      <c r="O20" s="1"/>
      <c r="P20" s="1">
        <f t="shared" si="5"/>
        <v>1.7172000000000001</v>
      </c>
      <c r="Q20" s="5">
        <f t="shared" si="14"/>
        <v>5.8868000000000009</v>
      </c>
      <c r="R20" s="5">
        <v>10</v>
      </c>
      <c r="S20" s="5">
        <f t="shared" si="7"/>
        <v>10</v>
      </c>
      <c r="T20" s="5"/>
      <c r="U20" s="5"/>
      <c r="V20" s="5">
        <v>10</v>
      </c>
      <c r="W20" s="1"/>
      <c r="X20" s="1">
        <f t="shared" si="8"/>
        <v>16.395294665734916</v>
      </c>
      <c r="Y20" s="1">
        <f t="shared" si="9"/>
        <v>10.571861169345446</v>
      </c>
      <c r="Z20" s="1">
        <v>1.56</v>
      </c>
      <c r="AA20" s="1">
        <v>0.98980000000000001</v>
      </c>
      <c r="AB20" s="1">
        <v>2.2572000000000001</v>
      </c>
      <c r="AC20" s="1">
        <v>2.4420000000000002</v>
      </c>
      <c r="AD20" s="1">
        <v>1.4967999999999999</v>
      </c>
      <c r="AE20" s="1">
        <v>1.7372000000000001</v>
      </c>
      <c r="AF20" s="1">
        <v>2.0546000000000002</v>
      </c>
      <c r="AG20" s="1">
        <v>1.5404</v>
      </c>
      <c r="AH20" s="1">
        <v>0.89839999999999998</v>
      </c>
      <c r="AI20" s="1">
        <v>2.4176000000000002</v>
      </c>
      <c r="AJ20" s="1"/>
      <c r="AK20" s="1">
        <f t="shared" si="10"/>
        <v>10</v>
      </c>
      <c r="AL20" s="1">
        <f t="shared" si="11"/>
        <v>0</v>
      </c>
      <c r="AM20" s="1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61</v>
      </c>
      <c r="B21" s="1" t="s">
        <v>37</v>
      </c>
      <c r="C21" s="1">
        <v>482</v>
      </c>
      <c r="D21" s="1">
        <v>12</v>
      </c>
      <c r="E21" s="1">
        <v>267</v>
      </c>
      <c r="F21" s="1">
        <v>217</v>
      </c>
      <c r="G21" s="7">
        <v>0.4</v>
      </c>
      <c r="H21" s="1">
        <v>45</v>
      </c>
      <c r="I21" s="1" t="s">
        <v>38</v>
      </c>
      <c r="J21" s="1">
        <v>273</v>
      </c>
      <c r="K21" s="1">
        <f t="shared" si="4"/>
        <v>-6</v>
      </c>
      <c r="L21" s="1"/>
      <c r="M21" s="1"/>
      <c r="N21" s="1">
        <v>280</v>
      </c>
      <c r="O21" s="1"/>
      <c r="P21" s="1">
        <f t="shared" si="5"/>
        <v>53.4</v>
      </c>
      <c r="Q21" s="5">
        <f t="shared" si="14"/>
        <v>250.60000000000002</v>
      </c>
      <c r="R21" s="5">
        <v>300</v>
      </c>
      <c r="S21" s="5">
        <f t="shared" si="7"/>
        <v>100</v>
      </c>
      <c r="T21" s="5">
        <v>100</v>
      </c>
      <c r="U21" s="5">
        <v>100</v>
      </c>
      <c r="V21" s="5">
        <v>304</v>
      </c>
      <c r="W21" s="1"/>
      <c r="X21" s="1">
        <f t="shared" si="8"/>
        <v>14.925093632958802</v>
      </c>
      <c r="Y21" s="1">
        <f t="shared" si="9"/>
        <v>9.3071161048689142</v>
      </c>
      <c r="Z21" s="1">
        <v>40.200000000000003</v>
      </c>
      <c r="AA21" s="1">
        <v>25.8</v>
      </c>
      <c r="AB21" s="1">
        <v>52</v>
      </c>
      <c r="AC21" s="1">
        <v>34.4</v>
      </c>
      <c r="AD21" s="1">
        <v>29</v>
      </c>
      <c r="AE21" s="1">
        <v>52.8</v>
      </c>
      <c r="AF21" s="1">
        <v>50.6</v>
      </c>
      <c r="AG21" s="1">
        <v>45.8</v>
      </c>
      <c r="AH21" s="1">
        <v>30</v>
      </c>
      <c r="AI21" s="1">
        <v>51.8</v>
      </c>
      <c r="AJ21" s="1" t="s">
        <v>49</v>
      </c>
      <c r="AK21" s="1">
        <f t="shared" si="10"/>
        <v>40</v>
      </c>
      <c r="AL21" s="1">
        <f t="shared" si="11"/>
        <v>40</v>
      </c>
      <c r="AM21" s="1">
        <f t="shared" si="12"/>
        <v>40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62</v>
      </c>
      <c r="B22" s="1" t="s">
        <v>41</v>
      </c>
      <c r="C22" s="1">
        <v>481.72399999999999</v>
      </c>
      <c r="D22" s="1">
        <v>72.16</v>
      </c>
      <c r="E22" s="1">
        <v>332.59300000000002</v>
      </c>
      <c r="F22" s="1">
        <v>220.03</v>
      </c>
      <c r="G22" s="7">
        <v>1</v>
      </c>
      <c r="H22" s="1">
        <v>60</v>
      </c>
      <c r="I22" s="1" t="s">
        <v>43</v>
      </c>
      <c r="J22" s="1">
        <v>326.39999999999998</v>
      </c>
      <c r="K22" s="1">
        <f t="shared" si="4"/>
        <v>6.1930000000000405</v>
      </c>
      <c r="L22" s="1"/>
      <c r="M22" s="1"/>
      <c r="N22" s="1">
        <v>0</v>
      </c>
      <c r="O22" s="1">
        <v>80</v>
      </c>
      <c r="P22" s="1">
        <f t="shared" si="5"/>
        <v>66.518600000000006</v>
      </c>
      <c r="Q22" s="5">
        <f>13*P22-O22-N22-F22</f>
        <v>564.71180000000015</v>
      </c>
      <c r="R22" s="5">
        <v>690</v>
      </c>
      <c r="S22" s="5">
        <f t="shared" si="7"/>
        <v>270</v>
      </c>
      <c r="T22" s="5">
        <v>220</v>
      </c>
      <c r="U22" s="5">
        <v>200</v>
      </c>
      <c r="V22" s="5">
        <v>698</v>
      </c>
      <c r="W22" s="1"/>
      <c r="X22" s="1">
        <f t="shared" si="8"/>
        <v>14.883506267419937</v>
      </c>
      <c r="Y22" s="1">
        <f t="shared" si="9"/>
        <v>4.5104677488702398</v>
      </c>
      <c r="Z22" s="1">
        <v>40.79</v>
      </c>
      <c r="AA22" s="1">
        <v>48.894199999999998</v>
      </c>
      <c r="AB22" s="1">
        <v>54.281199999999998</v>
      </c>
      <c r="AC22" s="1">
        <v>55.365400000000001</v>
      </c>
      <c r="AD22" s="1">
        <v>48.676600000000001</v>
      </c>
      <c r="AE22" s="1">
        <v>46.6556</v>
      </c>
      <c r="AF22" s="1">
        <v>65.097799999999992</v>
      </c>
      <c r="AG22" s="1">
        <v>71.9452</v>
      </c>
      <c r="AH22" s="1">
        <v>53.811999999999998</v>
      </c>
      <c r="AI22" s="1">
        <v>73.130600000000001</v>
      </c>
      <c r="AJ22" s="1"/>
      <c r="AK22" s="1">
        <f t="shared" si="10"/>
        <v>270</v>
      </c>
      <c r="AL22" s="1">
        <f t="shared" si="11"/>
        <v>220</v>
      </c>
      <c r="AM22" s="1">
        <f t="shared" si="12"/>
        <v>200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63</v>
      </c>
      <c r="B23" s="1" t="s">
        <v>37</v>
      </c>
      <c r="C23" s="1"/>
      <c r="D23" s="1">
        <v>82</v>
      </c>
      <c r="E23" s="1">
        <v>28</v>
      </c>
      <c r="F23" s="1">
        <v>51</v>
      </c>
      <c r="G23" s="7">
        <v>0.22</v>
      </c>
      <c r="H23" s="1">
        <v>120</v>
      </c>
      <c r="I23" s="1" t="s">
        <v>38</v>
      </c>
      <c r="J23" s="1">
        <v>46</v>
      </c>
      <c r="K23" s="1">
        <f t="shared" si="4"/>
        <v>-18</v>
      </c>
      <c r="L23" s="1"/>
      <c r="M23" s="1"/>
      <c r="N23" s="1">
        <v>0</v>
      </c>
      <c r="O23" s="1">
        <v>40</v>
      </c>
      <c r="P23" s="1">
        <f t="shared" si="5"/>
        <v>5.6</v>
      </c>
      <c r="Q23" s="5"/>
      <c r="R23" s="5">
        <f t="shared" si="13"/>
        <v>0</v>
      </c>
      <c r="S23" s="5">
        <f t="shared" si="7"/>
        <v>0</v>
      </c>
      <c r="T23" s="5"/>
      <c r="U23" s="5"/>
      <c r="V23" s="5"/>
      <c r="W23" s="1"/>
      <c r="X23" s="1">
        <f t="shared" si="8"/>
        <v>16.25</v>
      </c>
      <c r="Y23" s="1">
        <f t="shared" si="9"/>
        <v>16.25</v>
      </c>
      <c r="Z23" s="1">
        <v>0.2</v>
      </c>
      <c r="AA23" s="1">
        <v>10.6</v>
      </c>
      <c r="AB23" s="1">
        <v>3.6</v>
      </c>
      <c r="AC23" s="1">
        <v>6.2</v>
      </c>
      <c r="AD23" s="1">
        <v>10.4</v>
      </c>
      <c r="AE23" s="1">
        <v>9.6</v>
      </c>
      <c r="AF23" s="1">
        <v>8</v>
      </c>
      <c r="AG23" s="1">
        <v>7.2</v>
      </c>
      <c r="AH23" s="1">
        <v>8</v>
      </c>
      <c r="AI23" s="1">
        <v>8.8000000000000007</v>
      </c>
      <c r="AJ23" s="1"/>
      <c r="AK23" s="1">
        <f t="shared" si="10"/>
        <v>0</v>
      </c>
      <c r="AL23" s="1">
        <f t="shared" si="11"/>
        <v>0</v>
      </c>
      <c r="AM23" s="1">
        <f t="shared" si="12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7" t="s">
        <v>64</v>
      </c>
      <c r="B24" s="17" t="s">
        <v>37</v>
      </c>
      <c r="C24" s="17">
        <v>13</v>
      </c>
      <c r="D24" s="17">
        <v>40</v>
      </c>
      <c r="E24" s="22">
        <v>25</v>
      </c>
      <c r="F24" s="22">
        <v>3</v>
      </c>
      <c r="G24" s="18">
        <v>0</v>
      </c>
      <c r="H24" s="17">
        <v>45</v>
      </c>
      <c r="I24" s="17" t="s">
        <v>51</v>
      </c>
      <c r="J24" s="17">
        <v>117</v>
      </c>
      <c r="K24" s="17">
        <f t="shared" si="4"/>
        <v>-92</v>
      </c>
      <c r="L24" s="17"/>
      <c r="M24" s="17"/>
      <c r="N24" s="17">
        <v>0</v>
      </c>
      <c r="O24" s="17"/>
      <c r="P24" s="17">
        <f t="shared" si="5"/>
        <v>5</v>
      </c>
      <c r="Q24" s="19"/>
      <c r="R24" s="5">
        <f t="shared" si="13"/>
        <v>0</v>
      </c>
      <c r="S24" s="5">
        <f t="shared" si="7"/>
        <v>0</v>
      </c>
      <c r="T24" s="5"/>
      <c r="U24" s="5"/>
      <c r="V24" s="19"/>
      <c r="W24" s="17"/>
      <c r="X24" s="1">
        <f t="shared" si="8"/>
        <v>0.6</v>
      </c>
      <c r="Y24" s="17">
        <f t="shared" si="9"/>
        <v>0.6</v>
      </c>
      <c r="Z24" s="17">
        <v>19</v>
      </c>
      <c r="AA24" s="17">
        <v>13</v>
      </c>
      <c r="AB24" s="17">
        <v>28.8</v>
      </c>
      <c r="AC24" s="17">
        <v>8</v>
      </c>
      <c r="AD24" s="17">
        <v>22.4</v>
      </c>
      <c r="AE24" s="17">
        <v>25.4</v>
      </c>
      <c r="AF24" s="17">
        <v>39</v>
      </c>
      <c r="AG24" s="17">
        <v>21</v>
      </c>
      <c r="AH24" s="17">
        <v>26</v>
      </c>
      <c r="AI24" s="17">
        <v>28.6</v>
      </c>
      <c r="AJ24" s="20" t="s">
        <v>182</v>
      </c>
      <c r="AK24" s="1">
        <f t="shared" si="10"/>
        <v>0</v>
      </c>
      <c r="AL24" s="1">
        <f t="shared" si="11"/>
        <v>0</v>
      </c>
      <c r="AM24" s="1">
        <f t="shared" si="12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7" t="s">
        <v>65</v>
      </c>
      <c r="B25" s="17" t="s">
        <v>37</v>
      </c>
      <c r="C25" s="17">
        <v>-1</v>
      </c>
      <c r="D25" s="17">
        <v>1</v>
      </c>
      <c r="E25" s="17">
        <v>-2</v>
      </c>
      <c r="F25" s="17"/>
      <c r="G25" s="18">
        <v>0</v>
      </c>
      <c r="H25" s="17" t="e">
        <v>#N/A</v>
      </c>
      <c r="I25" s="17" t="s">
        <v>51</v>
      </c>
      <c r="J25" s="17"/>
      <c r="K25" s="17">
        <f t="shared" si="4"/>
        <v>-2</v>
      </c>
      <c r="L25" s="17"/>
      <c r="M25" s="17"/>
      <c r="N25" s="17">
        <v>0</v>
      </c>
      <c r="O25" s="17"/>
      <c r="P25" s="17">
        <f t="shared" si="5"/>
        <v>-0.4</v>
      </c>
      <c r="Q25" s="19"/>
      <c r="R25" s="5">
        <f t="shared" si="13"/>
        <v>0</v>
      </c>
      <c r="S25" s="5">
        <f t="shared" si="7"/>
        <v>0</v>
      </c>
      <c r="T25" s="5"/>
      <c r="U25" s="5"/>
      <c r="V25" s="19"/>
      <c r="W25" s="17"/>
      <c r="X25" s="1">
        <f t="shared" si="8"/>
        <v>0</v>
      </c>
      <c r="Y25" s="17">
        <f t="shared" si="9"/>
        <v>0</v>
      </c>
      <c r="Z25" s="17">
        <v>0</v>
      </c>
      <c r="AA25" s="17">
        <v>-0.8</v>
      </c>
      <c r="AB25" s="17">
        <v>-0.8</v>
      </c>
      <c r="AC25" s="17">
        <v>-0.4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/>
      <c r="AK25" s="1">
        <f t="shared" si="10"/>
        <v>0</v>
      </c>
      <c r="AL25" s="1">
        <f t="shared" si="11"/>
        <v>0</v>
      </c>
      <c r="AM25" s="1">
        <f t="shared" si="12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66</v>
      </c>
      <c r="B26" s="1" t="s">
        <v>37</v>
      </c>
      <c r="C26" s="1">
        <v>356</v>
      </c>
      <c r="D26" s="1">
        <v>10</v>
      </c>
      <c r="E26" s="1">
        <v>161</v>
      </c>
      <c r="F26" s="1">
        <v>183</v>
      </c>
      <c r="G26" s="7">
        <v>0.09</v>
      </c>
      <c r="H26" s="1">
        <v>45</v>
      </c>
      <c r="I26" s="1" t="s">
        <v>38</v>
      </c>
      <c r="J26" s="1">
        <v>165</v>
      </c>
      <c r="K26" s="1">
        <f t="shared" si="4"/>
        <v>-4</v>
      </c>
      <c r="L26" s="1"/>
      <c r="M26" s="1"/>
      <c r="N26" s="1">
        <v>230</v>
      </c>
      <c r="O26" s="1"/>
      <c r="P26" s="1">
        <f t="shared" si="5"/>
        <v>32.200000000000003</v>
      </c>
      <c r="Q26" s="5">
        <f t="shared" ref="Q26:Q29" si="15">14*P26-O26-N26-F26</f>
        <v>37.800000000000068</v>
      </c>
      <c r="R26" s="5">
        <v>70</v>
      </c>
      <c r="S26" s="5">
        <f t="shared" si="7"/>
        <v>40</v>
      </c>
      <c r="T26" s="5">
        <v>30</v>
      </c>
      <c r="U26" s="5"/>
      <c r="V26" s="5">
        <v>70</v>
      </c>
      <c r="W26" s="1"/>
      <c r="X26" s="1">
        <f t="shared" si="8"/>
        <v>14.999999999999998</v>
      </c>
      <c r="Y26" s="1">
        <f t="shared" si="9"/>
        <v>12.826086956521738</v>
      </c>
      <c r="Z26" s="1">
        <v>33.799999999999997</v>
      </c>
      <c r="AA26" s="1">
        <v>18.399999999999999</v>
      </c>
      <c r="AB26" s="1">
        <v>42.2</v>
      </c>
      <c r="AC26" s="1">
        <v>22.8</v>
      </c>
      <c r="AD26" s="1">
        <v>27.8</v>
      </c>
      <c r="AE26" s="1">
        <v>37.6</v>
      </c>
      <c r="AF26" s="1">
        <v>34.4</v>
      </c>
      <c r="AG26" s="1">
        <v>26</v>
      </c>
      <c r="AH26" s="1">
        <v>36.799999999999997</v>
      </c>
      <c r="AI26" s="1">
        <v>30</v>
      </c>
      <c r="AJ26" s="1" t="s">
        <v>49</v>
      </c>
      <c r="AK26" s="1">
        <f t="shared" si="10"/>
        <v>3.5999999999999996</v>
      </c>
      <c r="AL26" s="1">
        <f t="shared" si="11"/>
        <v>2.6999999999999997</v>
      </c>
      <c r="AM26" s="1">
        <f t="shared" si="12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67</v>
      </c>
      <c r="B27" s="1" t="s">
        <v>41</v>
      </c>
      <c r="C27" s="1">
        <v>193.411</v>
      </c>
      <c r="D27" s="1">
        <v>541.61500000000001</v>
      </c>
      <c r="E27" s="1">
        <v>464.00400000000002</v>
      </c>
      <c r="F27" s="1">
        <v>246.52799999999999</v>
      </c>
      <c r="G27" s="7">
        <v>1</v>
      </c>
      <c r="H27" s="1">
        <v>45</v>
      </c>
      <c r="I27" s="1" t="s">
        <v>57</v>
      </c>
      <c r="J27" s="1">
        <v>487.5</v>
      </c>
      <c r="K27" s="1">
        <f t="shared" si="4"/>
        <v>-23.495999999999981</v>
      </c>
      <c r="L27" s="1"/>
      <c r="M27" s="1"/>
      <c r="N27" s="1">
        <v>0</v>
      </c>
      <c r="O27" s="1"/>
      <c r="P27" s="1">
        <f t="shared" si="5"/>
        <v>92.80080000000001</v>
      </c>
      <c r="Q27" s="5">
        <f>11*P27-O27-N27-F27</f>
        <v>774.28080000000011</v>
      </c>
      <c r="R27" s="5">
        <v>1140</v>
      </c>
      <c r="S27" s="5">
        <f t="shared" si="7"/>
        <v>480</v>
      </c>
      <c r="T27" s="5">
        <v>330</v>
      </c>
      <c r="U27" s="5">
        <v>330</v>
      </c>
      <c r="V27" s="5">
        <v>1145</v>
      </c>
      <c r="W27" s="1"/>
      <c r="X27" s="1">
        <f t="shared" si="8"/>
        <v>14.940905681847569</v>
      </c>
      <c r="Y27" s="1">
        <f t="shared" si="9"/>
        <v>2.6565288230273874</v>
      </c>
      <c r="Z27" s="1">
        <v>26.524000000000001</v>
      </c>
      <c r="AA27" s="1">
        <v>62.646799999999999</v>
      </c>
      <c r="AB27" s="1">
        <v>47.273400000000002</v>
      </c>
      <c r="AC27" s="1">
        <v>52.680799999999998</v>
      </c>
      <c r="AD27" s="1">
        <v>58.257000000000012</v>
      </c>
      <c r="AE27" s="1">
        <v>80.994799999999998</v>
      </c>
      <c r="AF27" s="1">
        <v>45.716799999999999</v>
      </c>
      <c r="AG27" s="1">
        <v>83.260400000000004</v>
      </c>
      <c r="AH27" s="1">
        <v>35.549199999999999</v>
      </c>
      <c r="AI27" s="1">
        <v>69.801599999999993</v>
      </c>
      <c r="AJ27" s="1"/>
      <c r="AK27" s="1">
        <f t="shared" si="10"/>
        <v>480</v>
      </c>
      <c r="AL27" s="1">
        <f t="shared" si="11"/>
        <v>330</v>
      </c>
      <c r="AM27" s="1">
        <f t="shared" si="12"/>
        <v>330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68</v>
      </c>
      <c r="B28" s="1" t="s">
        <v>37</v>
      </c>
      <c r="C28" s="1">
        <v>170</v>
      </c>
      <c r="D28" s="1">
        <v>21</v>
      </c>
      <c r="E28" s="1">
        <v>119</v>
      </c>
      <c r="F28" s="1">
        <v>53</v>
      </c>
      <c r="G28" s="7">
        <v>0.4</v>
      </c>
      <c r="H28" s="1" t="e">
        <v>#N/A</v>
      </c>
      <c r="I28" s="1" t="s">
        <v>38</v>
      </c>
      <c r="J28" s="1">
        <v>170</v>
      </c>
      <c r="K28" s="1">
        <f t="shared" si="4"/>
        <v>-51</v>
      </c>
      <c r="L28" s="1"/>
      <c r="M28" s="1"/>
      <c r="N28" s="1">
        <v>180</v>
      </c>
      <c r="O28" s="1"/>
      <c r="P28" s="1">
        <f t="shared" si="5"/>
        <v>23.8</v>
      </c>
      <c r="Q28" s="5">
        <f t="shared" si="15"/>
        <v>100.19999999999999</v>
      </c>
      <c r="R28" s="5">
        <v>120</v>
      </c>
      <c r="S28" s="5">
        <f t="shared" si="7"/>
        <v>40</v>
      </c>
      <c r="T28" s="5">
        <v>40</v>
      </c>
      <c r="U28" s="5">
        <v>40</v>
      </c>
      <c r="V28" s="5">
        <v>124</v>
      </c>
      <c r="W28" s="1"/>
      <c r="X28" s="1">
        <f t="shared" si="8"/>
        <v>14.831932773109243</v>
      </c>
      <c r="Y28" s="1">
        <f t="shared" si="9"/>
        <v>9.7899159663865536</v>
      </c>
      <c r="Z28" s="1">
        <v>19</v>
      </c>
      <c r="AA28" s="1">
        <v>13.6</v>
      </c>
      <c r="AB28" s="1">
        <v>21.4</v>
      </c>
      <c r="AC28" s="1">
        <v>15</v>
      </c>
      <c r="AD28" s="1">
        <v>18.399999999999999</v>
      </c>
      <c r="AE28" s="1">
        <v>20.2</v>
      </c>
      <c r="AF28" s="1">
        <v>22.8</v>
      </c>
      <c r="AG28" s="1">
        <v>23.6</v>
      </c>
      <c r="AH28" s="1">
        <v>20</v>
      </c>
      <c r="AI28" s="1">
        <v>0.6</v>
      </c>
      <c r="AJ28" s="1" t="s">
        <v>49</v>
      </c>
      <c r="AK28" s="1">
        <f t="shared" si="10"/>
        <v>16</v>
      </c>
      <c r="AL28" s="1">
        <f t="shared" si="11"/>
        <v>16</v>
      </c>
      <c r="AM28" s="1">
        <f t="shared" si="12"/>
        <v>16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69</v>
      </c>
      <c r="B29" s="1" t="s">
        <v>37</v>
      </c>
      <c r="C29" s="1">
        <v>338</v>
      </c>
      <c r="D29" s="1">
        <v>380</v>
      </c>
      <c r="E29" s="1">
        <v>364</v>
      </c>
      <c r="F29" s="1">
        <v>334</v>
      </c>
      <c r="G29" s="7">
        <v>0.4</v>
      </c>
      <c r="H29" s="1">
        <v>60</v>
      </c>
      <c r="I29" s="1" t="s">
        <v>43</v>
      </c>
      <c r="J29" s="1">
        <v>377.3</v>
      </c>
      <c r="K29" s="1">
        <f t="shared" si="4"/>
        <v>-13.300000000000011</v>
      </c>
      <c r="L29" s="1"/>
      <c r="M29" s="1"/>
      <c r="N29" s="1">
        <v>190</v>
      </c>
      <c r="O29" s="1"/>
      <c r="P29" s="1">
        <f t="shared" si="5"/>
        <v>72.8</v>
      </c>
      <c r="Q29" s="5">
        <f t="shared" si="15"/>
        <v>495.19999999999993</v>
      </c>
      <c r="R29" s="5">
        <v>560</v>
      </c>
      <c r="S29" s="5">
        <f t="shared" si="7"/>
        <v>240</v>
      </c>
      <c r="T29" s="5">
        <v>160</v>
      </c>
      <c r="U29" s="5">
        <v>160</v>
      </c>
      <c r="V29" s="5">
        <v>568</v>
      </c>
      <c r="W29" s="1"/>
      <c r="X29" s="1">
        <f t="shared" si="8"/>
        <v>14.890109890109891</v>
      </c>
      <c r="Y29" s="1">
        <f t="shared" si="9"/>
        <v>7.197802197802198</v>
      </c>
      <c r="Z29" s="1">
        <v>57</v>
      </c>
      <c r="AA29" s="1">
        <v>52.4</v>
      </c>
      <c r="AB29" s="1">
        <v>60</v>
      </c>
      <c r="AC29" s="1">
        <v>41.6</v>
      </c>
      <c r="AD29" s="1">
        <v>64.2</v>
      </c>
      <c r="AE29" s="1">
        <v>55.4</v>
      </c>
      <c r="AF29" s="1">
        <v>65.599999999999994</v>
      </c>
      <c r="AG29" s="1">
        <v>50.2</v>
      </c>
      <c r="AH29" s="1">
        <v>40.4</v>
      </c>
      <c r="AI29" s="1">
        <v>67.2</v>
      </c>
      <c r="AJ29" s="1" t="s">
        <v>49</v>
      </c>
      <c r="AK29" s="1">
        <f t="shared" si="10"/>
        <v>96</v>
      </c>
      <c r="AL29" s="1">
        <f t="shared" si="11"/>
        <v>64</v>
      </c>
      <c r="AM29" s="1">
        <f t="shared" si="12"/>
        <v>64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7" t="s">
        <v>70</v>
      </c>
      <c r="B30" s="17" t="s">
        <v>37</v>
      </c>
      <c r="C30" s="17">
        <v>36</v>
      </c>
      <c r="D30" s="17"/>
      <c r="E30" s="17">
        <v>13</v>
      </c>
      <c r="F30" s="17">
        <v>23</v>
      </c>
      <c r="G30" s="18">
        <v>0</v>
      </c>
      <c r="H30" s="17">
        <v>60</v>
      </c>
      <c r="I30" s="17" t="s">
        <v>51</v>
      </c>
      <c r="J30" s="17">
        <v>28</v>
      </c>
      <c r="K30" s="17">
        <f t="shared" si="4"/>
        <v>-15</v>
      </c>
      <c r="L30" s="17"/>
      <c r="M30" s="17"/>
      <c r="N30" s="17">
        <v>0</v>
      </c>
      <c r="O30" s="17"/>
      <c r="P30" s="17">
        <f t="shared" si="5"/>
        <v>2.6</v>
      </c>
      <c r="Q30" s="19"/>
      <c r="R30" s="5">
        <f t="shared" si="13"/>
        <v>0</v>
      </c>
      <c r="S30" s="5">
        <f t="shared" si="7"/>
        <v>0</v>
      </c>
      <c r="T30" s="5"/>
      <c r="U30" s="5"/>
      <c r="V30" s="19"/>
      <c r="W30" s="17"/>
      <c r="X30" s="1">
        <f t="shared" si="8"/>
        <v>8.8461538461538467</v>
      </c>
      <c r="Y30" s="17">
        <f t="shared" si="9"/>
        <v>8.8461538461538467</v>
      </c>
      <c r="Z30" s="17">
        <v>3</v>
      </c>
      <c r="AA30" s="17">
        <v>3.6</v>
      </c>
      <c r="AB30" s="17">
        <v>4.5999999999999996</v>
      </c>
      <c r="AC30" s="17">
        <v>2.8</v>
      </c>
      <c r="AD30" s="17">
        <v>-0.8</v>
      </c>
      <c r="AE30" s="17">
        <v>4.4000000000000004</v>
      </c>
      <c r="AF30" s="17">
        <v>1.6</v>
      </c>
      <c r="AG30" s="17">
        <v>4.4000000000000004</v>
      </c>
      <c r="AH30" s="17">
        <v>0.6</v>
      </c>
      <c r="AI30" s="17">
        <v>5.2</v>
      </c>
      <c r="AJ30" s="23" t="s">
        <v>83</v>
      </c>
      <c r="AK30" s="1">
        <f t="shared" si="10"/>
        <v>0</v>
      </c>
      <c r="AL30" s="1">
        <f t="shared" si="11"/>
        <v>0</v>
      </c>
      <c r="AM30" s="1">
        <f t="shared" si="12"/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7" t="s">
        <v>71</v>
      </c>
      <c r="B31" s="17" t="s">
        <v>37</v>
      </c>
      <c r="C31" s="17">
        <v>7</v>
      </c>
      <c r="D31" s="17"/>
      <c r="E31" s="17">
        <v>7</v>
      </c>
      <c r="F31" s="17"/>
      <c r="G31" s="18">
        <v>0</v>
      </c>
      <c r="H31" s="17">
        <v>60</v>
      </c>
      <c r="I31" s="17" t="s">
        <v>51</v>
      </c>
      <c r="J31" s="17">
        <v>7</v>
      </c>
      <c r="K31" s="17">
        <f t="shared" si="4"/>
        <v>0</v>
      </c>
      <c r="L31" s="17"/>
      <c r="M31" s="17"/>
      <c r="N31" s="17">
        <v>0</v>
      </c>
      <c r="O31" s="17"/>
      <c r="P31" s="17">
        <f t="shared" si="5"/>
        <v>1.4</v>
      </c>
      <c r="Q31" s="19"/>
      <c r="R31" s="5">
        <f t="shared" si="13"/>
        <v>0</v>
      </c>
      <c r="S31" s="5">
        <f t="shared" si="7"/>
        <v>0</v>
      </c>
      <c r="T31" s="5"/>
      <c r="U31" s="5"/>
      <c r="V31" s="19"/>
      <c r="W31" s="17"/>
      <c r="X31" s="1">
        <f t="shared" si="8"/>
        <v>0</v>
      </c>
      <c r="Y31" s="17">
        <f t="shared" si="9"/>
        <v>0</v>
      </c>
      <c r="Z31" s="17">
        <v>1</v>
      </c>
      <c r="AA31" s="17">
        <v>0</v>
      </c>
      <c r="AB31" s="17">
        <v>1</v>
      </c>
      <c r="AC31" s="17">
        <v>1</v>
      </c>
      <c r="AD31" s="17">
        <v>0.6</v>
      </c>
      <c r="AE31" s="17">
        <v>0.8</v>
      </c>
      <c r="AF31" s="17">
        <v>1.2</v>
      </c>
      <c r="AG31" s="17">
        <v>0.8</v>
      </c>
      <c r="AH31" s="17">
        <v>0.2</v>
      </c>
      <c r="AI31" s="17">
        <v>1.2</v>
      </c>
      <c r="AJ31" s="17"/>
      <c r="AK31" s="1">
        <f t="shared" si="10"/>
        <v>0</v>
      </c>
      <c r="AL31" s="1">
        <f t="shared" si="11"/>
        <v>0</v>
      </c>
      <c r="AM31" s="1">
        <f t="shared" si="12"/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37</v>
      </c>
      <c r="C32" s="1">
        <v>976</v>
      </c>
      <c r="D32" s="1">
        <v>41</v>
      </c>
      <c r="E32" s="1">
        <v>396</v>
      </c>
      <c r="F32" s="1">
        <v>588</v>
      </c>
      <c r="G32" s="7">
        <v>0.4</v>
      </c>
      <c r="H32" s="1">
        <v>60</v>
      </c>
      <c r="I32" s="1" t="s">
        <v>43</v>
      </c>
      <c r="J32" s="1">
        <v>419</v>
      </c>
      <c r="K32" s="1">
        <f t="shared" si="4"/>
        <v>-23</v>
      </c>
      <c r="L32" s="1"/>
      <c r="M32" s="1"/>
      <c r="N32" s="1">
        <v>300</v>
      </c>
      <c r="O32" s="1"/>
      <c r="P32" s="1">
        <f t="shared" si="5"/>
        <v>79.2</v>
      </c>
      <c r="Q32" s="5">
        <f>14*P32-O32-N32-F32</f>
        <v>220.79999999999995</v>
      </c>
      <c r="R32" s="5">
        <v>300</v>
      </c>
      <c r="S32" s="5">
        <f t="shared" si="7"/>
        <v>100</v>
      </c>
      <c r="T32" s="5">
        <v>100</v>
      </c>
      <c r="U32" s="5">
        <v>100</v>
      </c>
      <c r="V32" s="5">
        <v>300</v>
      </c>
      <c r="W32" s="1"/>
      <c r="X32" s="1">
        <f t="shared" si="8"/>
        <v>15</v>
      </c>
      <c r="Y32" s="1">
        <f t="shared" si="9"/>
        <v>11.212121212121211</v>
      </c>
      <c r="Z32" s="1">
        <v>61</v>
      </c>
      <c r="AA32" s="1">
        <v>32.6</v>
      </c>
      <c r="AB32" s="1">
        <v>94</v>
      </c>
      <c r="AC32" s="1">
        <v>54.2</v>
      </c>
      <c r="AD32" s="1">
        <v>78</v>
      </c>
      <c r="AE32" s="1">
        <v>89.2</v>
      </c>
      <c r="AF32" s="1">
        <v>87.4</v>
      </c>
      <c r="AG32" s="1">
        <v>65.599999999999994</v>
      </c>
      <c r="AH32" s="1">
        <v>72</v>
      </c>
      <c r="AI32" s="1">
        <v>107</v>
      </c>
      <c r="AJ32" s="1" t="s">
        <v>49</v>
      </c>
      <c r="AK32" s="1">
        <f t="shared" si="10"/>
        <v>40</v>
      </c>
      <c r="AL32" s="1">
        <f t="shared" si="11"/>
        <v>40</v>
      </c>
      <c r="AM32" s="1">
        <f t="shared" si="12"/>
        <v>40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7" t="s">
        <v>73</v>
      </c>
      <c r="B33" s="17" t="s">
        <v>37</v>
      </c>
      <c r="C33" s="17">
        <v>-1</v>
      </c>
      <c r="D33" s="17"/>
      <c r="E33" s="17"/>
      <c r="F33" s="17">
        <v>-1</v>
      </c>
      <c r="G33" s="18">
        <v>0</v>
      </c>
      <c r="H33" s="17" t="e">
        <v>#N/A</v>
      </c>
      <c r="I33" s="17" t="s">
        <v>51</v>
      </c>
      <c r="J33" s="17"/>
      <c r="K33" s="17">
        <f t="shared" si="4"/>
        <v>0</v>
      </c>
      <c r="L33" s="17"/>
      <c r="M33" s="17"/>
      <c r="N33" s="17">
        <v>0</v>
      </c>
      <c r="O33" s="17"/>
      <c r="P33" s="17">
        <f t="shared" si="5"/>
        <v>0</v>
      </c>
      <c r="Q33" s="19"/>
      <c r="R33" s="5">
        <f t="shared" si="13"/>
        <v>0</v>
      </c>
      <c r="S33" s="5">
        <f t="shared" si="7"/>
        <v>0</v>
      </c>
      <c r="T33" s="5"/>
      <c r="U33" s="5"/>
      <c r="V33" s="19"/>
      <c r="W33" s="17"/>
      <c r="X33" s="1" t="e">
        <f t="shared" si="8"/>
        <v>#DIV/0!</v>
      </c>
      <c r="Y33" s="17" t="e">
        <f t="shared" si="9"/>
        <v>#DIV/0!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/>
      <c r="AK33" s="1">
        <f t="shared" si="10"/>
        <v>0</v>
      </c>
      <c r="AL33" s="1">
        <f t="shared" si="11"/>
        <v>0</v>
      </c>
      <c r="AM33" s="1">
        <f t="shared" si="12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37</v>
      </c>
      <c r="C34" s="1">
        <v>987</v>
      </c>
      <c r="D34" s="1">
        <v>28</v>
      </c>
      <c r="E34" s="1">
        <v>537</v>
      </c>
      <c r="F34" s="1">
        <v>460</v>
      </c>
      <c r="G34" s="7">
        <v>0.4</v>
      </c>
      <c r="H34" s="1">
        <v>60</v>
      </c>
      <c r="I34" s="15" t="s">
        <v>75</v>
      </c>
      <c r="J34" s="1">
        <v>548</v>
      </c>
      <c r="K34" s="1">
        <f t="shared" si="4"/>
        <v>-11</v>
      </c>
      <c r="L34" s="1"/>
      <c r="M34" s="1"/>
      <c r="N34" s="1">
        <v>550</v>
      </c>
      <c r="O34" s="1"/>
      <c r="P34" s="1">
        <f t="shared" si="5"/>
        <v>107.4</v>
      </c>
      <c r="Q34" s="5">
        <f>12*P34-O34-N34-F34</f>
        <v>278.80000000000018</v>
      </c>
      <c r="R34" s="5">
        <v>400</v>
      </c>
      <c r="S34" s="5">
        <f t="shared" si="7"/>
        <v>160</v>
      </c>
      <c r="T34" s="5">
        <v>120</v>
      </c>
      <c r="U34" s="5">
        <v>120</v>
      </c>
      <c r="V34" s="5">
        <v>450</v>
      </c>
      <c r="W34" s="1"/>
      <c r="X34" s="1">
        <f t="shared" si="8"/>
        <v>13.128491620111731</v>
      </c>
      <c r="Y34" s="1">
        <f t="shared" si="9"/>
        <v>9.4040968342644309</v>
      </c>
      <c r="Z34" s="1">
        <v>91.6</v>
      </c>
      <c r="AA34" s="1">
        <v>76.2</v>
      </c>
      <c r="AB34" s="1">
        <v>104.2</v>
      </c>
      <c r="AC34" s="1">
        <v>76.400000000000006</v>
      </c>
      <c r="AD34" s="1">
        <v>65.8</v>
      </c>
      <c r="AE34" s="1">
        <v>94.6</v>
      </c>
      <c r="AF34" s="1">
        <v>84.8</v>
      </c>
      <c r="AG34" s="1">
        <v>79.724800000000002</v>
      </c>
      <c r="AH34" s="1">
        <v>87.8</v>
      </c>
      <c r="AI34" s="1">
        <v>92.6</v>
      </c>
      <c r="AJ34" s="1" t="s">
        <v>49</v>
      </c>
      <c r="AK34" s="1">
        <f t="shared" si="10"/>
        <v>64</v>
      </c>
      <c r="AL34" s="1">
        <f t="shared" si="11"/>
        <v>48</v>
      </c>
      <c r="AM34" s="1">
        <f t="shared" si="12"/>
        <v>48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76</v>
      </c>
      <c r="B35" s="1" t="s">
        <v>37</v>
      </c>
      <c r="C35" s="16">
        <v>-348</v>
      </c>
      <c r="D35" s="1">
        <v>100</v>
      </c>
      <c r="E35" s="1">
        <v>48</v>
      </c>
      <c r="F35" s="16">
        <v>-304</v>
      </c>
      <c r="G35" s="7">
        <v>0.1</v>
      </c>
      <c r="H35" s="1">
        <v>45</v>
      </c>
      <c r="I35" s="15" t="s">
        <v>75</v>
      </c>
      <c r="J35" s="1">
        <v>127</v>
      </c>
      <c r="K35" s="1">
        <f t="shared" si="4"/>
        <v>-79</v>
      </c>
      <c r="L35" s="1"/>
      <c r="M35" s="1"/>
      <c r="N35" s="1">
        <v>300</v>
      </c>
      <c r="O35" s="1">
        <v>400</v>
      </c>
      <c r="P35" s="1">
        <f t="shared" si="5"/>
        <v>9.6</v>
      </c>
      <c r="Q35" s="27"/>
      <c r="R35" s="5">
        <f t="shared" si="13"/>
        <v>0</v>
      </c>
      <c r="S35" s="5">
        <f t="shared" si="7"/>
        <v>0</v>
      </c>
      <c r="T35" s="5"/>
      <c r="U35" s="5"/>
      <c r="V35" s="27"/>
      <c r="W35" s="28"/>
      <c r="X35" s="1">
        <f t="shared" si="8"/>
        <v>41.25</v>
      </c>
      <c r="Y35" s="1">
        <f t="shared" si="9"/>
        <v>41.25</v>
      </c>
      <c r="Z35" s="1">
        <v>85.2</v>
      </c>
      <c r="AA35" s="1">
        <v>0.2</v>
      </c>
      <c r="AB35" s="1">
        <v>15</v>
      </c>
      <c r="AC35" s="1">
        <v>21.8</v>
      </c>
      <c r="AD35" s="1">
        <v>11.6</v>
      </c>
      <c r="AE35" s="1">
        <v>83.8</v>
      </c>
      <c r="AF35" s="1">
        <v>114.2</v>
      </c>
      <c r="AG35" s="1">
        <v>122.6</v>
      </c>
      <c r="AH35" s="1">
        <v>26.6</v>
      </c>
      <c r="AI35" s="1">
        <v>43</v>
      </c>
      <c r="AJ35" s="16" t="s">
        <v>180</v>
      </c>
      <c r="AK35" s="1">
        <f t="shared" si="10"/>
        <v>0</v>
      </c>
      <c r="AL35" s="1">
        <f t="shared" si="11"/>
        <v>0</v>
      </c>
      <c r="AM35" s="1">
        <f t="shared" si="12"/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77</v>
      </c>
      <c r="B36" s="1" t="s">
        <v>37</v>
      </c>
      <c r="C36" s="1">
        <v>390</v>
      </c>
      <c r="D36" s="1">
        <v>38</v>
      </c>
      <c r="E36" s="1">
        <v>218</v>
      </c>
      <c r="F36" s="1">
        <v>186</v>
      </c>
      <c r="G36" s="7">
        <v>0.1</v>
      </c>
      <c r="H36" s="1">
        <v>60</v>
      </c>
      <c r="I36" s="1" t="s">
        <v>38</v>
      </c>
      <c r="J36" s="1">
        <v>220</v>
      </c>
      <c r="K36" s="1">
        <f t="shared" si="4"/>
        <v>-2</v>
      </c>
      <c r="L36" s="1"/>
      <c r="M36" s="1"/>
      <c r="N36" s="1">
        <v>260</v>
      </c>
      <c r="O36" s="1"/>
      <c r="P36" s="1">
        <f t="shared" si="5"/>
        <v>43.6</v>
      </c>
      <c r="Q36" s="5">
        <f t="shared" ref="Q36" si="16">14*P36-O36-N36-F36</f>
        <v>164.39999999999998</v>
      </c>
      <c r="R36" s="5">
        <v>200</v>
      </c>
      <c r="S36" s="5">
        <f t="shared" si="7"/>
        <v>88</v>
      </c>
      <c r="T36" s="5">
        <v>56</v>
      </c>
      <c r="U36" s="5">
        <v>56</v>
      </c>
      <c r="V36" s="5">
        <v>208</v>
      </c>
      <c r="W36" s="1"/>
      <c r="X36" s="1">
        <f t="shared" si="8"/>
        <v>14.81651376146789</v>
      </c>
      <c r="Y36" s="1">
        <f t="shared" si="9"/>
        <v>10.229357798165138</v>
      </c>
      <c r="Z36" s="1">
        <v>41.4</v>
      </c>
      <c r="AA36" s="1">
        <v>40</v>
      </c>
      <c r="AB36" s="1">
        <v>49.4</v>
      </c>
      <c r="AC36" s="1">
        <v>33.6</v>
      </c>
      <c r="AD36" s="1">
        <v>38.200000000000003</v>
      </c>
      <c r="AE36" s="1">
        <v>52.6</v>
      </c>
      <c r="AF36" s="1">
        <v>48.4</v>
      </c>
      <c r="AG36" s="1">
        <v>36.6</v>
      </c>
      <c r="AH36" s="1">
        <v>46</v>
      </c>
      <c r="AI36" s="1">
        <v>54.8</v>
      </c>
      <c r="AJ36" s="1" t="s">
        <v>49</v>
      </c>
      <c r="AK36" s="1">
        <f t="shared" si="10"/>
        <v>8.8000000000000007</v>
      </c>
      <c r="AL36" s="1">
        <f t="shared" si="11"/>
        <v>5.6000000000000005</v>
      </c>
      <c r="AM36" s="1">
        <f t="shared" si="12"/>
        <v>5.6000000000000005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37</v>
      </c>
      <c r="C37" s="1">
        <v>41</v>
      </c>
      <c r="D37" s="1">
        <v>12</v>
      </c>
      <c r="E37" s="1">
        <v>45</v>
      </c>
      <c r="F37" s="1">
        <v>-4</v>
      </c>
      <c r="G37" s="7">
        <v>0.1</v>
      </c>
      <c r="H37" s="1">
        <v>60</v>
      </c>
      <c r="I37" s="15" t="s">
        <v>75</v>
      </c>
      <c r="J37" s="1">
        <v>162</v>
      </c>
      <c r="K37" s="1">
        <f t="shared" si="4"/>
        <v>-117</v>
      </c>
      <c r="L37" s="1"/>
      <c r="M37" s="1"/>
      <c r="N37" s="1">
        <v>650</v>
      </c>
      <c r="O37" s="1"/>
      <c r="P37" s="1">
        <f t="shared" si="5"/>
        <v>9</v>
      </c>
      <c r="Q37" s="5"/>
      <c r="R37" s="5">
        <f t="shared" si="13"/>
        <v>0</v>
      </c>
      <c r="S37" s="5">
        <f t="shared" si="7"/>
        <v>0</v>
      </c>
      <c r="T37" s="5"/>
      <c r="U37" s="5"/>
      <c r="V37" s="5">
        <v>50</v>
      </c>
      <c r="W37" s="1"/>
      <c r="X37" s="1">
        <f t="shared" si="8"/>
        <v>71.777777777777771</v>
      </c>
      <c r="Y37" s="1">
        <f t="shared" si="9"/>
        <v>71.777777777777771</v>
      </c>
      <c r="Z37" s="1">
        <v>143</v>
      </c>
      <c r="AA37" s="1">
        <v>47.2</v>
      </c>
      <c r="AB37" s="1">
        <v>63.8</v>
      </c>
      <c r="AC37" s="1">
        <v>33.4</v>
      </c>
      <c r="AD37" s="1">
        <v>44.8</v>
      </c>
      <c r="AE37" s="1">
        <v>57.4</v>
      </c>
      <c r="AF37" s="1">
        <v>53.6</v>
      </c>
      <c r="AG37" s="1">
        <v>46</v>
      </c>
      <c r="AH37" s="1">
        <v>46.6</v>
      </c>
      <c r="AI37" s="1">
        <v>50.8</v>
      </c>
      <c r="AJ37" s="1" t="s">
        <v>49</v>
      </c>
      <c r="AK37" s="1">
        <f t="shared" si="10"/>
        <v>0</v>
      </c>
      <c r="AL37" s="1">
        <f t="shared" si="11"/>
        <v>0</v>
      </c>
      <c r="AM37" s="1">
        <f t="shared" si="12"/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37</v>
      </c>
      <c r="C38" s="1">
        <v>62</v>
      </c>
      <c r="D38" s="1">
        <v>7</v>
      </c>
      <c r="E38" s="1">
        <v>47</v>
      </c>
      <c r="F38" s="1">
        <v>20</v>
      </c>
      <c r="G38" s="7">
        <v>0.4</v>
      </c>
      <c r="H38" s="1">
        <v>45</v>
      </c>
      <c r="I38" s="1" t="s">
        <v>38</v>
      </c>
      <c r="J38" s="1">
        <v>135</v>
      </c>
      <c r="K38" s="1">
        <f t="shared" ref="K38:K69" si="17">E38-J38</f>
        <v>-88</v>
      </c>
      <c r="L38" s="1"/>
      <c r="M38" s="1"/>
      <c r="N38" s="1">
        <v>180</v>
      </c>
      <c r="O38" s="1"/>
      <c r="P38" s="1">
        <f t="shared" si="5"/>
        <v>9.4</v>
      </c>
      <c r="Q38" s="5"/>
      <c r="R38" s="5">
        <f t="shared" si="13"/>
        <v>0</v>
      </c>
      <c r="S38" s="5">
        <f t="shared" si="7"/>
        <v>0</v>
      </c>
      <c r="T38" s="5"/>
      <c r="U38" s="5"/>
      <c r="V38" s="5"/>
      <c r="W38" s="1"/>
      <c r="X38" s="1">
        <f t="shared" si="8"/>
        <v>21.276595744680851</v>
      </c>
      <c r="Y38" s="1">
        <f t="shared" si="9"/>
        <v>21.276595744680851</v>
      </c>
      <c r="Z38" s="1">
        <v>9.1999999999999993</v>
      </c>
      <c r="AA38" s="1">
        <v>9</v>
      </c>
      <c r="AB38" s="1">
        <v>7.4</v>
      </c>
      <c r="AC38" s="1">
        <v>10.8</v>
      </c>
      <c r="AD38" s="1">
        <v>17.8</v>
      </c>
      <c r="AE38" s="1">
        <v>10.4</v>
      </c>
      <c r="AF38" s="1">
        <v>16.399999999999999</v>
      </c>
      <c r="AG38" s="1">
        <v>13.6</v>
      </c>
      <c r="AH38" s="1">
        <v>13.6</v>
      </c>
      <c r="AI38" s="1">
        <v>24.8</v>
      </c>
      <c r="AJ38" s="1" t="s">
        <v>49</v>
      </c>
      <c r="AK38" s="1">
        <f t="shared" si="10"/>
        <v>0</v>
      </c>
      <c r="AL38" s="1">
        <f t="shared" si="11"/>
        <v>0</v>
      </c>
      <c r="AM38" s="1">
        <f t="shared" si="12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7" t="s">
        <v>80</v>
      </c>
      <c r="B39" s="17" t="s">
        <v>37</v>
      </c>
      <c r="C39" s="17">
        <v>23</v>
      </c>
      <c r="D39" s="17"/>
      <c r="E39" s="17">
        <v>-15</v>
      </c>
      <c r="F39" s="17">
        <v>22</v>
      </c>
      <c r="G39" s="18">
        <v>0</v>
      </c>
      <c r="H39" s="17">
        <v>45</v>
      </c>
      <c r="I39" s="17" t="s">
        <v>51</v>
      </c>
      <c r="J39" s="17">
        <v>23</v>
      </c>
      <c r="K39" s="17">
        <f t="shared" si="17"/>
        <v>-38</v>
      </c>
      <c r="L39" s="17"/>
      <c r="M39" s="17"/>
      <c r="N39" s="17">
        <v>0</v>
      </c>
      <c r="O39" s="17"/>
      <c r="P39" s="17">
        <f t="shared" si="5"/>
        <v>-3</v>
      </c>
      <c r="Q39" s="19"/>
      <c r="R39" s="5">
        <f t="shared" si="13"/>
        <v>0</v>
      </c>
      <c r="S39" s="5">
        <f t="shared" si="7"/>
        <v>0</v>
      </c>
      <c r="T39" s="5"/>
      <c r="U39" s="5"/>
      <c r="V39" s="19"/>
      <c r="W39" s="17"/>
      <c r="X39" s="1">
        <f t="shared" si="8"/>
        <v>-7.333333333333333</v>
      </c>
      <c r="Y39" s="17">
        <f t="shared" si="9"/>
        <v>-7.333333333333333</v>
      </c>
      <c r="Z39" s="17">
        <v>2.2000000000000002</v>
      </c>
      <c r="AA39" s="17">
        <v>2.4</v>
      </c>
      <c r="AB39" s="17">
        <v>6.6</v>
      </c>
      <c r="AC39" s="17">
        <v>7.2</v>
      </c>
      <c r="AD39" s="17">
        <v>9.4</v>
      </c>
      <c r="AE39" s="17">
        <v>15.2</v>
      </c>
      <c r="AF39" s="17">
        <v>14.2</v>
      </c>
      <c r="AG39" s="17">
        <v>13</v>
      </c>
      <c r="AH39" s="17">
        <v>23.2</v>
      </c>
      <c r="AI39" s="17">
        <v>13.4</v>
      </c>
      <c r="AJ39" s="23" t="s">
        <v>83</v>
      </c>
      <c r="AK39" s="1">
        <f t="shared" si="10"/>
        <v>0</v>
      </c>
      <c r="AL39" s="1">
        <f t="shared" si="11"/>
        <v>0</v>
      </c>
      <c r="AM39" s="1">
        <f t="shared" si="12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81</v>
      </c>
      <c r="B40" s="1" t="s">
        <v>41</v>
      </c>
      <c r="C40" s="1">
        <v>174.46600000000001</v>
      </c>
      <c r="D40" s="1">
        <v>208.167</v>
      </c>
      <c r="E40" s="1">
        <v>195.01599999999999</v>
      </c>
      <c r="F40" s="1">
        <v>182.625</v>
      </c>
      <c r="G40" s="7">
        <v>1</v>
      </c>
      <c r="H40" s="1">
        <v>60</v>
      </c>
      <c r="I40" s="1" t="s">
        <v>43</v>
      </c>
      <c r="J40" s="1">
        <v>201.4</v>
      </c>
      <c r="K40" s="1">
        <f t="shared" si="17"/>
        <v>-6.3840000000000146</v>
      </c>
      <c r="L40" s="1"/>
      <c r="M40" s="1"/>
      <c r="N40" s="1">
        <v>0</v>
      </c>
      <c r="O40" s="1">
        <v>50</v>
      </c>
      <c r="P40" s="1">
        <f t="shared" si="5"/>
        <v>39.0032</v>
      </c>
      <c r="Q40" s="5">
        <f t="shared" ref="Q40:Q46" si="18">14*P40-O40-N40-F40</f>
        <v>313.41980000000001</v>
      </c>
      <c r="R40" s="30">
        <v>350</v>
      </c>
      <c r="S40" s="5">
        <f>R40-T40-U40</f>
        <v>130</v>
      </c>
      <c r="T40" s="30">
        <v>110</v>
      </c>
      <c r="U40" s="30">
        <v>110</v>
      </c>
      <c r="V40" s="5">
        <v>352</v>
      </c>
      <c r="W40" s="1"/>
      <c r="X40" s="1">
        <f t="shared" si="8"/>
        <v>14.937876892152438</v>
      </c>
      <c r="Y40" s="1">
        <f t="shared" si="9"/>
        <v>5.9642542150387658</v>
      </c>
      <c r="Z40" s="1">
        <v>28.057600000000001</v>
      </c>
      <c r="AA40" s="1">
        <v>36.582999999999998</v>
      </c>
      <c r="AB40" s="1">
        <v>34.2956</v>
      </c>
      <c r="AC40" s="1">
        <v>44.48</v>
      </c>
      <c r="AD40" s="1">
        <v>36.590400000000002</v>
      </c>
      <c r="AE40" s="1">
        <v>35.386399999999988</v>
      </c>
      <c r="AF40" s="1">
        <v>40.727200000000003</v>
      </c>
      <c r="AG40" s="1">
        <v>46.573799999999999</v>
      </c>
      <c r="AH40" s="1">
        <v>45.4634</v>
      </c>
      <c r="AI40" s="1">
        <v>50.044400000000003</v>
      </c>
      <c r="AJ40" s="1"/>
      <c r="AK40" s="1">
        <f t="shared" si="10"/>
        <v>130</v>
      </c>
      <c r="AL40" s="1">
        <f t="shared" si="11"/>
        <v>110</v>
      </c>
      <c r="AM40" s="1">
        <f t="shared" si="12"/>
        <v>110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82</v>
      </c>
      <c r="B41" s="1" t="s">
        <v>41</v>
      </c>
      <c r="C41" s="1">
        <v>183.249</v>
      </c>
      <c r="D41" s="1">
        <v>8.2889999999999997</v>
      </c>
      <c r="E41" s="1">
        <v>67.081999999999994</v>
      </c>
      <c r="F41" s="1">
        <v>116.742</v>
      </c>
      <c r="G41" s="7">
        <v>1</v>
      </c>
      <c r="H41" s="1">
        <v>45</v>
      </c>
      <c r="I41" s="1" t="s">
        <v>38</v>
      </c>
      <c r="J41" s="1">
        <v>70.3</v>
      </c>
      <c r="K41" s="1">
        <f t="shared" si="17"/>
        <v>-3.2180000000000035</v>
      </c>
      <c r="L41" s="1"/>
      <c r="M41" s="1"/>
      <c r="N41" s="1">
        <v>0</v>
      </c>
      <c r="O41" s="1"/>
      <c r="P41" s="1">
        <f t="shared" si="5"/>
        <v>13.416399999999999</v>
      </c>
      <c r="Q41" s="5">
        <f>13*P41-O41-N41-F41</f>
        <v>57.671199999999985</v>
      </c>
      <c r="R41" s="5">
        <v>70</v>
      </c>
      <c r="S41" s="5">
        <f t="shared" si="7"/>
        <v>40</v>
      </c>
      <c r="T41" s="5">
        <v>30</v>
      </c>
      <c r="U41" s="5"/>
      <c r="V41" s="5">
        <v>85</v>
      </c>
      <c r="W41" s="1"/>
      <c r="X41" s="1">
        <f t="shared" si="8"/>
        <v>13.918935034733611</v>
      </c>
      <c r="Y41" s="1">
        <f t="shared" si="9"/>
        <v>8.701440028621688</v>
      </c>
      <c r="Z41" s="1">
        <v>7.5206</v>
      </c>
      <c r="AA41" s="1">
        <v>13.657999999999999</v>
      </c>
      <c r="AB41" s="1">
        <v>17.525400000000001</v>
      </c>
      <c r="AC41" s="1">
        <v>14.8056</v>
      </c>
      <c r="AD41" s="1">
        <v>15.36</v>
      </c>
      <c r="AE41" s="1">
        <v>16.206800000000001</v>
      </c>
      <c r="AF41" s="1">
        <v>24.981400000000001</v>
      </c>
      <c r="AG41" s="1">
        <v>21.6934</v>
      </c>
      <c r="AH41" s="1">
        <v>19.895399999999999</v>
      </c>
      <c r="AI41" s="1">
        <v>22.457599999999999</v>
      </c>
      <c r="AJ41" s="21" t="s">
        <v>47</v>
      </c>
      <c r="AK41" s="1">
        <f t="shared" si="10"/>
        <v>40</v>
      </c>
      <c r="AL41" s="1">
        <f t="shared" si="11"/>
        <v>30</v>
      </c>
      <c r="AM41" s="1">
        <f t="shared" si="12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41</v>
      </c>
      <c r="C42" s="1">
        <v>187.23599999999999</v>
      </c>
      <c r="D42" s="1">
        <v>106.211</v>
      </c>
      <c r="E42" s="1">
        <v>208.88200000000001</v>
      </c>
      <c r="F42" s="1">
        <v>76.707999999999998</v>
      </c>
      <c r="G42" s="7">
        <v>1</v>
      </c>
      <c r="H42" s="1">
        <v>45</v>
      </c>
      <c r="I42" s="1" t="s">
        <v>38</v>
      </c>
      <c r="J42" s="1">
        <v>209.9</v>
      </c>
      <c r="K42" s="1">
        <f t="shared" si="17"/>
        <v>-1.0180000000000007</v>
      </c>
      <c r="L42" s="1"/>
      <c r="M42" s="1"/>
      <c r="N42" s="1">
        <v>0</v>
      </c>
      <c r="O42" s="1"/>
      <c r="P42" s="1">
        <f t="shared" si="5"/>
        <v>41.776400000000002</v>
      </c>
      <c r="Q42" s="5">
        <f>10*P42-O42-N42-F42</f>
        <v>341.05600000000004</v>
      </c>
      <c r="R42" s="5">
        <v>420</v>
      </c>
      <c r="S42" s="5">
        <f t="shared" si="7"/>
        <v>150</v>
      </c>
      <c r="T42" s="5">
        <v>150</v>
      </c>
      <c r="U42" s="5">
        <v>120</v>
      </c>
      <c r="V42" s="5">
        <v>550</v>
      </c>
      <c r="W42" s="1"/>
      <c r="X42" s="1">
        <f t="shared" si="8"/>
        <v>11.889679340488888</v>
      </c>
      <c r="Y42" s="1">
        <f t="shared" si="9"/>
        <v>1.8361562987715552</v>
      </c>
      <c r="Z42" s="1">
        <v>18.390799999999999</v>
      </c>
      <c r="AA42" s="1">
        <v>26.0214</v>
      </c>
      <c r="AB42" s="1">
        <v>25.572800000000001</v>
      </c>
      <c r="AC42" s="1">
        <v>28.4834</v>
      </c>
      <c r="AD42" s="1">
        <v>29.170400000000001</v>
      </c>
      <c r="AE42" s="1">
        <v>32.611199999999997</v>
      </c>
      <c r="AF42" s="1">
        <v>40.877600000000001</v>
      </c>
      <c r="AG42" s="1">
        <v>30.001200000000001</v>
      </c>
      <c r="AH42" s="1">
        <v>35.7562</v>
      </c>
      <c r="AI42" s="1">
        <v>34.030799999999999</v>
      </c>
      <c r="AJ42" s="1"/>
      <c r="AK42" s="1">
        <f t="shared" si="10"/>
        <v>150</v>
      </c>
      <c r="AL42" s="1">
        <f t="shared" si="11"/>
        <v>150</v>
      </c>
      <c r="AM42" s="1">
        <f t="shared" si="12"/>
        <v>120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37</v>
      </c>
      <c r="C43" s="1">
        <v>20</v>
      </c>
      <c r="D43" s="1">
        <v>2</v>
      </c>
      <c r="E43" s="1">
        <v>20</v>
      </c>
      <c r="F43" s="1">
        <v>2</v>
      </c>
      <c r="G43" s="7">
        <v>0.09</v>
      </c>
      <c r="H43" s="1">
        <v>45</v>
      </c>
      <c r="I43" s="1" t="s">
        <v>38</v>
      </c>
      <c r="J43" s="1">
        <v>32</v>
      </c>
      <c r="K43" s="1">
        <f t="shared" si="17"/>
        <v>-12</v>
      </c>
      <c r="L43" s="1"/>
      <c r="M43" s="1"/>
      <c r="N43" s="1">
        <v>50</v>
      </c>
      <c r="O43" s="1"/>
      <c r="P43" s="1">
        <f t="shared" si="5"/>
        <v>4</v>
      </c>
      <c r="Q43" s="5">
        <f t="shared" si="18"/>
        <v>4</v>
      </c>
      <c r="R43" s="5">
        <v>8</v>
      </c>
      <c r="S43" s="5">
        <f t="shared" si="7"/>
        <v>0</v>
      </c>
      <c r="T43" s="5">
        <v>8</v>
      </c>
      <c r="U43" s="5"/>
      <c r="V43" s="5">
        <v>8</v>
      </c>
      <c r="W43" s="1"/>
      <c r="X43" s="1">
        <f t="shared" si="8"/>
        <v>15</v>
      </c>
      <c r="Y43" s="1">
        <f t="shared" si="9"/>
        <v>13</v>
      </c>
      <c r="Z43" s="1">
        <v>4.8</v>
      </c>
      <c r="AA43" s="1">
        <v>0.8</v>
      </c>
      <c r="AB43" s="1">
        <v>0.6</v>
      </c>
      <c r="AC43" s="1">
        <v>4.8</v>
      </c>
      <c r="AD43" s="1">
        <v>0.6</v>
      </c>
      <c r="AE43" s="1">
        <v>3.2</v>
      </c>
      <c r="AF43" s="1">
        <v>-0.6</v>
      </c>
      <c r="AG43" s="1">
        <v>2.8</v>
      </c>
      <c r="AH43" s="1">
        <v>3.2</v>
      </c>
      <c r="AI43" s="1">
        <v>0</v>
      </c>
      <c r="AJ43" s="1"/>
      <c r="AK43" s="1">
        <f t="shared" si="10"/>
        <v>0</v>
      </c>
      <c r="AL43" s="1">
        <f t="shared" si="11"/>
        <v>0.72</v>
      </c>
      <c r="AM43" s="1">
        <f t="shared" si="12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37</v>
      </c>
      <c r="C44" s="1">
        <v>368</v>
      </c>
      <c r="D44" s="1">
        <v>29</v>
      </c>
      <c r="E44" s="1">
        <v>124</v>
      </c>
      <c r="F44" s="1">
        <v>228</v>
      </c>
      <c r="G44" s="7">
        <v>0.35</v>
      </c>
      <c r="H44" s="1">
        <v>45</v>
      </c>
      <c r="I44" s="1" t="s">
        <v>38</v>
      </c>
      <c r="J44" s="1">
        <v>158</v>
      </c>
      <c r="K44" s="1">
        <f t="shared" si="17"/>
        <v>-34</v>
      </c>
      <c r="L44" s="1"/>
      <c r="M44" s="1"/>
      <c r="N44" s="1">
        <v>140</v>
      </c>
      <c r="O44" s="1"/>
      <c r="P44" s="1">
        <f t="shared" si="5"/>
        <v>24.8</v>
      </c>
      <c r="Q44" s="5"/>
      <c r="R44" s="5">
        <f t="shared" si="13"/>
        <v>0</v>
      </c>
      <c r="S44" s="5">
        <f t="shared" si="7"/>
        <v>0</v>
      </c>
      <c r="T44" s="5"/>
      <c r="U44" s="5"/>
      <c r="V44" s="5">
        <v>4</v>
      </c>
      <c r="W44" s="1"/>
      <c r="X44" s="1">
        <f t="shared" si="8"/>
        <v>14.838709677419354</v>
      </c>
      <c r="Y44" s="1">
        <f t="shared" si="9"/>
        <v>14.838709677419354</v>
      </c>
      <c r="Z44" s="1">
        <v>31.2</v>
      </c>
      <c r="AA44" s="1">
        <v>14.8</v>
      </c>
      <c r="AB44" s="1">
        <v>41</v>
      </c>
      <c r="AC44" s="1">
        <v>21.2</v>
      </c>
      <c r="AD44" s="1">
        <v>28.6</v>
      </c>
      <c r="AE44" s="1">
        <v>41.2</v>
      </c>
      <c r="AF44" s="1">
        <v>47.4</v>
      </c>
      <c r="AG44" s="1">
        <v>29.2</v>
      </c>
      <c r="AH44" s="1">
        <v>31.8</v>
      </c>
      <c r="AI44" s="1">
        <v>45.8</v>
      </c>
      <c r="AJ44" s="1" t="s">
        <v>49</v>
      </c>
      <c r="AK44" s="1">
        <f t="shared" si="10"/>
        <v>0</v>
      </c>
      <c r="AL44" s="1">
        <f t="shared" si="11"/>
        <v>0</v>
      </c>
      <c r="AM44" s="1">
        <f t="shared" si="12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41</v>
      </c>
      <c r="C45" s="1">
        <v>179.90100000000001</v>
      </c>
      <c r="D45" s="1">
        <v>97.304000000000002</v>
      </c>
      <c r="E45" s="1">
        <v>211.71199999999999</v>
      </c>
      <c r="F45" s="1">
        <v>60.273000000000003</v>
      </c>
      <c r="G45" s="7">
        <v>1</v>
      </c>
      <c r="H45" s="1">
        <v>45</v>
      </c>
      <c r="I45" s="1" t="s">
        <v>38</v>
      </c>
      <c r="J45" s="1">
        <v>224.8</v>
      </c>
      <c r="K45" s="1">
        <f t="shared" si="17"/>
        <v>-13.088000000000022</v>
      </c>
      <c r="L45" s="1"/>
      <c r="M45" s="1"/>
      <c r="N45" s="1">
        <v>220</v>
      </c>
      <c r="O45" s="1"/>
      <c r="P45" s="1">
        <f t="shared" si="5"/>
        <v>42.342399999999998</v>
      </c>
      <c r="Q45" s="5">
        <f t="shared" si="18"/>
        <v>312.52059999999994</v>
      </c>
      <c r="R45" s="5">
        <v>350</v>
      </c>
      <c r="S45" s="5">
        <f t="shared" si="7"/>
        <v>150</v>
      </c>
      <c r="T45" s="5">
        <v>100</v>
      </c>
      <c r="U45" s="5">
        <v>100</v>
      </c>
      <c r="V45" s="5">
        <v>355</v>
      </c>
      <c r="W45" s="1"/>
      <c r="X45" s="1">
        <f t="shared" si="8"/>
        <v>14.885150581922613</v>
      </c>
      <c r="Y45" s="1">
        <f t="shared" si="9"/>
        <v>6.6192043908706175</v>
      </c>
      <c r="Z45" s="1">
        <v>32.3996</v>
      </c>
      <c r="AA45" s="1">
        <v>31.158000000000001</v>
      </c>
      <c r="AB45" s="1">
        <v>31.753799999999998</v>
      </c>
      <c r="AC45" s="1">
        <v>41.125599999999999</v>
      </c>
      <c r="AD45" s="1">
        <v>40.876199999999997</v>
      </c>
      <c r="AE45" s="1">
        <v>38.781999999999996</v>
      </c>
      <c r="AF45" s="1">
        <v>51.653799999999997</v>
      </c>
      <c r="AG45" s="1">
        <v>46.077800000000003</v>
      </c>
      <c r="AH45" s="1">
        <v>36.031799999999997</v>
      </c>
      <c r="AI45" s="1">
        <v>47.687399999999997</v>
      </c>
      <c r="AJ45" s="1"/>
      <c r="AK45" s="1">
        <f t="shared" si="10"/>
        <v>150</v>
      </c>
      <c r="AL45" s="1">
        <f t="shared" si="11"/>
        <v>100</v>
      </c>
      <c r="AM45" s="1">
        <f t="shared" si="12"/>
        <v>100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37</v>
      </c>
      <c r="C46" s="1">
        <v>157</v>
      </c>
      <c r="D46" s="1">
        <v>7</v>
      </c>
      <c r="E46" s="1">
        <v>140</v>
      </c>
      <c r="F46" s="1">
        <v>25</v>
      </c>
      <c r="G46" s="7">
        <v>0.3</v>
      </c>
      <c r="H46" s="1" t="e">
        <v>#N/A</v>
      </c>
      <c r="I46" s="1" t="s">
        <v>38</v>
      </c>
      <c r="J46" s="1">
        <v>259</v>
      </c>
      <c r="K46" s="1">
        <f t="shared" si="17"/>
        <v>-119</v>
      </c>
      <c r="L46" s="1"/>
      <c r="M46" s="1"/>
      <c r="N46" s="1">
        <v>300</v>
      </c>
      <c r="O46" s="1"/>
      <c r="P46" s="1">
        <f t="shared" si="5"/>
        <v>28</v>
      </c>
      <c r="Q46" s="5">
        <f t="shared" si="18"/>
        <v>67</v>
      </c>
      <c r="R46" s="5">
        <v>90</v>
      </c>
      <c r="S46" s="5">
        <f t="shared" si="7"/>
        <v>60</v>
      </c>
      <c r="T46" s="5">
        <v>30</v>
      </c>
      <c r="U46" s="5"/>
      <c r="V46" s="5">
        <v>95</v>
      </c>
      <c r="W46" s="1"/>
      <c r="X46" s="1">
        <f t="shared" si="8"/>
        <v>14.821428571428571</v>
      </c>
      <c r="Y46" s="1">
        <f t="shared" si="9"/>
        <v>11.607142857142858</v>
      </c>
      <c r="Z46" s="1">
        <v>30.8</v>
      </c>
      <c r="AA46" s="1">
        <v>5.6</v>
      </c>
      <c r="AB46" s="1">
        <v>14.4</v>
      </c>
      <c r="AC46" s="1">
        <v>8.8000000000000007</v>
      </c>
      <c r="AD46" s="1">
        <v>2.2000000000000002</v>
      </c>
      <c r="AE46" s="1">
        <v>0.4</v>
      </c>
      <c r="AF46" s="1">
        <v>0</v>
      </c>
      <c r="AG46" s="1">
        <v>0</v>
      </c>
      <c r="AH46" s="1">
        <v>0</v>
      </c>
      <c r="AI46" s="1">
        <v>0</v>
      </c>
      <c r="AJ46" s="1" t="s">
        <v>89</v>
      </c>
      <c r="AK46" s="1">
        <f t="shared" si="10"/>
        <v>18</v>
      </c>
      <c r="AL46" s="1">
        <f t="shared" si="11"/>
        <v>9</v>
      </c>
      <c r="AM46" s="1">
        <f t="shared" si="12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90</v>
      </c>
      <c r="B47" s="1" t="s">
        <v>41</v>
      </c>
      <c r="C47" s="1">
        <v>31.61</v>
      </c>
      <c r="D47" s="1">
        <v>83.146000000000001</v>
      </c>
      <c r="E47" s="1">
        <v>25.553999999999998</v>
      </c>
      <c r="F47" s="1">
        <v>91.501999999999995</v>
      </c>
      <c r="G47" s="7">
        <v>1</v>
      </c>
      <c r="H47" s="1">
        <v>30</v>
      </c>
      <c r="I47" s="1" t="s">
        <v>38</v>
      </c>
      <c r="J47" s="1">
        <v>26.238</v>
      </c>
      <c r="K47" s="1">
        <f t="shared" si="17"/>
        <v>-0.68400000000000105</v>
      </c>
      <c r="L47" s="1"/>
      <c r="M47" s="1"/>
      <c r="N47" s="1">
        <v>20</v>
      </c>
      <c r="O47" s="1"/>
      <c r="P47" s="1">
        <f t="shared" si="5"/>
        <v>5.1107999999999993</v>
      </c>
      <c r="Q47" s="5"/>
      <c r="R47" s="5">
        <f t="shared" si="13"/>
        <v>0</v>
      </c>
      <c r="S47" s="5">
        <f t="shared" si="7"/>
        <v>0</v>
      </c>
      <c r="T47" s="5"/>
      <c r="U47" s="5"/>
      <c r="V47" s="5"/>
      <c r="W47" s="1"/>
      <c r="X47" s="1">
        <f t="shared" si="8"/>
        <v>21.816936683102451</v>
      </c>
      <c r="Y47" s="1">
        <f t="shared" si="9"/>
        <v>21.816936683102451</v>
      </c>
      <c r="Z47" s="1">
        <v>1.4379999999999999</v>
      </c>
      <c r="AA47" s="1">
        <v>6.5016000000000007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21" t="s">
        <v>183</v>
      </c>
      <c r="AK47" s="1">
        <f t="shared" si="10"/>
        <v>0</v>
      </c>
      <c r="AL47" s="1">
        <f t="shared" si="11"/>
        <v>0</v>
      </c>
      <c r="AM47" s="1">
        <f t="shared" si="12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91</v>
      </c>
      <c r="B48" s="1" t="s">
        <v>41</v>
      </c>
      <c r="C48" s="1">
        <v>-0.13300000000000001</v>
      </c>
      <c r="D48" s="1">
        <v>0.13300000000000001</v>
      </c>
      <c r="E48" s="1">
        <v>1.137</v>
      </c>
      <c r="F48" s="1"/>
      <c r="G48" s="7">
        <v>1</v>
      </c>
      <c r="H48" s="1">
        <v>45</v>
      </c>
      <c r="I48" s="1" t="s">
        <v>38</v>
      </c>
      <c r="J48" s="1">
        <v>9</v>
      </c>
      <c r="K48" s="1">
        <f t="shared" si="17"/>
        <v>-7.8629999999999995</v>
      </c>
      <c r="L48" s="1"/>
      <c r="M48" s="1"/>
      <c r="N48" s="1">
        <v>20</v>
      </c>
      <c r="O48" s="1"/>
      <c r="P48" s="1">
        <f t="shared" si="5"/>
        <v>0.22739999999999999</v>
      </c>
      <c r="Q48" s="5"/>
      <c r="R48" s="5">
        <v>8</v>
      </c>
      <c r="S48" s="5">
        <f t="shared" si="7"/>
        <v>8</v>
      </c>
      <c r="T48" s="5"/>
      <c r="U48" s="5"/>
      <c r="V48" s="5">
        <v>20</v>
      </c>
      <c r="W48" s="1"/>
      <c r="X48" s="1">
        <f t="shared" si="8"/>
        <v>123.13104661389622</v>
      </c>
      <c r="Y48" s="1">
        <f t="shared" si="9"/>
        <v>87.950747581354449</v>
      </c>
      <c r="Z48" s="1">
        <v>1.1532</v>
      </c>
      <c r="AA48" s="1">
        <v>0</v>
      </c>
      <c r="AB48" s="1">
        <v>0.30599999999999999</v>
      </c>
      <c r="AC48" s="1">
        <v>0.91579999999999995</v>
      </c>
      <c r="AD48" s="1">
        <v>0.61180000000000001</v>
      </c>
      <c r="AE48" s="1">
        <v>0.91899999999999993</v>
      </c>
      <c r="AF48" s="1">
        <v>2.4451999999999998</v>
      </c>
      <c r="AG48" s="1">
        <v>4.0258000000000003</v>
      </c>
      <c r="AH48" s="1">
        <v>2.0806</v>
      </c>
      <c r="AI48" s="1">
        <v>5.9154</v>
      </c>
      <c r="AJ48" s="1" t="s">
        <v>92</v>
      </c>
      <c r="AK48" s="1">
        <f t="shared" si="10"/>
        <v>8</v>
      </c>
      <c r="AL48" s="1">
        <f t="shared" si="11"/>
        <v>0</v>
      </c>
      <c r="AM48" s="1">
        <f t="shared" si="12"/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7" t="s">
        <v>93</v>
      </c>
      <c r="B49" s="17" t="s">
        <v>37</v>
      </c>
      <c r="C49" s="17">
        <v>-2</v>
      </c>
      <c r="D49" s="17">
        <v>2</v>
      </c>
      <c r="E49" s="17"/>
      <c r="F49" s="17"/>
      <c r="G49" s="18">
        <v>0</v>
      </c>
      <c r="H49" s="17">
        <v>45</v>
      </c>
      <c r="I49" s="17" t="s">
        <v>51</v>
      </c>
      <c r="J49" s="17"/>
      <c r="K49" s="17">
        <f t="shared" si="17"/>
        <v>0</v>
      </c>
      <c r="L49" s="17"/>
      <c r="M49" s="17"/>
      <c r="N49" s="17">
        <v>0</v>
      </c>
      <c r="O49" s="17"/>
      <c r="P49" s="17">
        <f t="shared" si="5"/>
        <v>0</v>
      </c>
      <c r="Q49" s="19"/>
      <c r="R49" s="5">
        <f t="shared" si="13"/>
        <v>0</v>
      </c>
      <c r="S49" s="5">
        <f t="shared" si="7"/>
        <v>0</v>
      </c>
      <c r="T49" s="5"/>
      <c r="U49" s="5"/>
      <c r="V49" s="19"/>
      <c r="W49" s="17"/>
      <c r="X49" s="1" t="e">
        <f t="shared" si="8"/>
        <v>#DIV/0!</v>
      </c>
      <c r="Y49" s="17" t="e">
        <f t="shared" si="9"/>
        <v>#DIV/0!</v>
      </c>
      <c r="Z49" s="17">
        <v>-0.2</v>
      </c>
      <c r="AA49" s="17">
        <v>-0.2</v>
      </c>
      <c r="AB49" s="17">
        <v>-0.2</v>
      </c>
      <c r="AC49" s="17">
        <v>0</v>
      </c>
      <c r="AD49" s="17">
        <v>0.4</v>
      </c>
      <c r="AE49" s="17">
        <v>5.6</v>
      </c>
      <c r="AF49" s="17">
        <v>43.4</v>
      </c>
      <c r="AG49" s="17">
        <v>202.4</v>
      </c>
      <c r="AH49" s="17">
        <v>56</v>
      </c>
      <c r="AI49" s="17">
        <v>73.400000000000006</v>
      </c>
      <c r="AJ49" s="17" t="s">
        <v>94</v>
      </c>
      <c r="AK49" s="1">
        <f t="shared" si="10"/>
        <v>0</v>
      </c>
      <c r="AL49" s="1">
        <f t="shared" si="11"/>
        <v>0</v>
      </c>
      <c r="AM49" s="1">
        <f t="shared" si="12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7" t="s">
        <v>95</v>
      </c>
      <c r="B50" s="17" t="s">
        <v>37</v>
      </c>
      <c r="C50" s="17">
        <v>1</v>
      </c>
      <c r="D50" s="17">
        <v>8</v>
      </c>
      <c r="E50" s="17">
        <v>-17</v>
      </c>
      <c r="F50" s="17"/>
      <c r="G50" s="18">
        <v>0</v>
      </c>
      <c r="H50" s="17">
        <v>45</v>
      </c>
      <c r="I50" s="17" t="s">
        <v>51</v>
      </c>
      <c r="J50" s="17">
        <v>161</v>
      </c>
      <c r="K50" s="17">
        <f t="shared" si="17"/>
        <v>-178</v>
      </c>
      <c r="L50" s="17"/>
      <c r="M50" s="17"/>
      <c r="N50" s="17">
        <v>0</v>
      </c>
      <c r="O50" s="17"/>
      <c r="P50" s="17">
        <f t="shared" si="5"/>
        <v>-3.4</v>
      </c>
      <c r="Q50" s="19"/>
      <c r="R50" s="5">
        <f t="shared" si="13"/>
        <v>0</v>
      </c>
      <c r="S50" s="5">
        <f t="shared" si="7"/>
        <v>0</v>
      </c>
      <c r="T50" s="5"/>
      <c r="U50" s="5"/>
      <c r="V50" s="19"/>
      <c r="W50" s="17"/>
      <c r="X50" s="1">
        <f t="shared" si="8"/>
        <v>0</v>
      </c>
      <c r="Y50" s="17">
        <f t="shared" si="9"/>
        <v>0</v>
      </c>
      <c r="Z50" s="17">
        <v>-0.2</v>
      </c>
      <c r="AA50" s="17">
        <v>10.6</v>
      </c>
      <c r="AB50" s="17">
        <v>34.6</v>
      </c>
      <c r="AC50" s="17">
        <v>26.6</v>
      </c>
      <c r="AD50" s="17">
        <v>23.8</v>
      </c>
      <c r="AE50" s="17">
        <v>26.6</v>
      </c>
      <c r="AF50" s="17">
        <v>27.6</v>
      </c>
      <c r="AG50" s="17">
        <v>28.4</v>
      </c>
      <c r="AH50" s="17">
        <v>26.4</v>
      </c>
      <c r="AI50" s="17">
        <v>31.2</v>
      </c>
      <c r="AJ50" s="17" t="s">
        <v>96</v>
      </c>
      <c r="AK50" s="1">
        <f t="shared" si="10"/>
        <v>0</v>
      </c>
      <c r="AL50" s="1">
        <f t="shared" si="11"/>
        <v>0</v>
      </c>
      <c r="AM50" s="1">
        <f t="shared" si="12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7" t="s">
        <v>97</v>
      </c>
      <c r="B51" s="17" t="s">
        <v>37</v>
      </c>
      <c r="C51" s="17">
        <v>-1</v>
      </c>
      <c r="D51" s="17">
        <v>1</v>
      </c>
      <c r="E51" s="17">
        <v>-1</v>
      </c>
      <c r="F51" s="17"/>
      <c r="G51" s="18">
        <v>0</v>
      </c>
      <c r="H51" s="17" t="e">
        <v>#N/A</v>
      </c>
      <c r="I51" s="17" t="s">
        <v>51</v>
      </c>
      <c r="J51" s="17">
        <v>6</v>
      </c>
      <c r="K51" s="17">
        <f t="shared" si="17"/>
        <v>-7</v>
      </c>
      <c r="L51" s="17"/>
      <c r="M51" s="17"/>
      <c r="N51" s="17">
        <v>0</v>
      </c>
      <c r="O51" s="17"/>
      <c r="P51" s="17">
        <f t="shared" si="5"/>
        <v>-0.2</v>
      </c>
      <c r="Q51" s="19"/>
      <c r="R51" s="5">
        <f t="shared" si="13"/>
        <v>0</v>
      </c>
      <c r="S51" s="5">
        <f t="shared" si="7"/>
        <v>0</v>
      </c>
      <c r="T51" s="5"/>
      <c r="U51" s="5"/>
      <c r="V51" s="19"/>
      <c r="W51" s="17"/>
      <c r="X51" s="1">
        <f t="shared" si="8"/>
        <v>0</v>
      </c>
      <c r="Y51" s="17">
        <f t="shared" si="9"/>
        <v>0</v>
      </c>
      <c r="Z51" s="17">
        <v>0</v>
      </c>
      <c r="AA51" s="17">
        <v>-0.6</v>
      </c>
      <c r="AB51" s="17">
        <v>-0.4</v>
      </c>
      <c r="AC51" s="17">
        <v>0.2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7" t="s">
        <v>98</v>
      </c>
      <c r="AK51" s="1">
        <f t="shared" si="10"/>
        <v>0</v>
      </c>
      <c r="AL51" s="1">
        <f t="shared" si="11"/>
        <v>0</v>
      </c>
      <c r="AM51" s="1">
        <f t="shared" si="12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99</v>
      </c>
      <c r="B52" s="1" t="s">
        <v>37</v>
      </c>
      <c r="C52" s="1">
        <v>1165</v>
      </c>
      <c r="D52" s="1">
        <v>46</v>
      </c>
      <c r="E52" s="1">
        <v>800</v>
      </c>
      <c r="F52" s="1">
        <v>373</v>
      </c>
      <c r="G52" s="7">
        <v>0.35</v>
      </c>
      <c r="H52" s="1">
        <v>45</v>
      </c>
      <c r="I52" s="1" t="s">
        <v>38</v>
      </c>
      <c r="J52" s="1">
        <v>815</v>
      </c>
      <c r="K52" s="1">
        <f t="shared" si="17"/>
        <v>-15</v>
      </c>
      <c r="L52" s="1"/>
      <c r="M52" s="1"/>
      <c r="N52" s="1">
        <v>320</v>
      </c>
      <c r="O52" s="1">
        <v>400</v>
      </c>
      <c r="P52" s="1">
        <f t="shared" si="5"/>
        <v>160</v>
      </c>
      <c r="Q52" s="5">
        <f t="shared" ref="Q52:Q53" si="19">14*P52-O52-N52-F52</f>
        <v>1147</v>
      </c>
      <c r="R52" s="5">
        <f t="shared" si="13"/>
        <v>1147</v>
      </c>
      <c r="S52" s="5">
        <f t="shared" si="7"/>
        <v>507</v>
      </c>
      <c r="T52" s="5">
        <v>320</v>
      </c>
      <c r="U52" s="5">
        <v>320</v>
      </c>
      <c r="V52" s="5"/>
      <c r="W52" s="1"/>
      <c r="X52" s="1">
        <f t="shared" si="8"/>
        <v>14</v>
      </c>
      <c r="Y52" s="1">
        <f t="shared" si="9"/>
        <v>6.8312499999999998</v>
      </c>
      <c r="Z52" s="1">
        <v>126.4</v>
      </c>
      <c r="AA52" s="1">
        <v>45.2</v>
      </c>
      <c r="AB52" s="1">
        <v>150.80000000000001</v>
      </c>
      <c r="AC52" s="1">
        <v>96.8</v>
      </c>
      <c r="AD52" s="1">
        <v>90</v>
      </c>
      <c r="AE52" s="1">
        <v>122.8</v>
      </c>
      <c r="AF52" s="1">
        <v>127.2</v>
      </c>
      <c r="AG52" s="1">
        <v>102.6</v>
      </c>
      <c r="AH52" s="1">
        <v>243</v>
      </c>
      <c r="AI52" s="1">
        <v>454.8</v>
      </c>
      <c r="AJ52" s="1" t="s">
        <v>39</v>
      </c>
      <c r="AK52" s="1">
        <f t="shared" si="10"/>
        <v>177.45</v>
      </c>
      <c r="AL52" s="1">
        <f t="shared" si="11"/>
        <v>112</v>
      </c>
      <c r="AM52" s="1">
        <f t="shared" si="12"/>
        <v>112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100</v>
      </c>
      <c r="B53" s="1" t="s">
        <v>37</v>
      </c>
      <c r="C53" s="1">
        <v>396</v>
      </c>
      <c r="D53" s="1">
        <v>30</v>
      </c>
      <c r="E53" s="1">
        <v>216</v>
      </c>
      <c r="F53" s="1">
        <v>180</v>
      </c>
      <c r="G53" s="7">
        <v>0.41</v>
      </c>
      <c r="H53" s="1">
        <v>45</v>
      </c>
      <c r="I53" s="1" t="s">
        <v>38</v>
      </c>
      <c r="J53" s="1">
        <v>225</v>
      </c>
      <c r="K53" s="1">
        <f t="shared" si="17"/>
        <v>-9</v>
      </c>
      <c r="L53" s="1"/>
      <c r="M53" s="1"/>
      <c r="N53" s="1">
        <v>60</v>
      </c>
      <c r="O53" s="1"/>
      <c r="P53" s="1">
        <f t="shared" si="5"/>
        <v>43.2</v>
      </c>
      <c r="Q53" s="5">
        <f t="shared" si="19"/>
        <v>364.80000000000007</v>
      </c>
      <c r="R53" s="5">
        <v>400</v>
      </c>
      <c r="S53" s="5">
        <f t="shared" si="7"/>
        <v>160</v>
      </c>
      <c r="T53" s="5">
        <v>120</v>
      </c>
      <c r="U53" s="5">
        <v>120</v>
      </c>
      <c r="V53" s="5">
        <v>408</v>
      </c>
      <c r="W53" s="1"/>
      <c r="X53" s="1">
        <f t="shared" si="8"/>
        <v>14.814814814814813</v>
      </c>
      <c r="Y53" s="1">
        <f t="shared" si="9"/>
        <v>5.5555555555555554</v>
      </c>
      <c r="Z53" s="1">
        <v>27.6</v>
      </c>
      <c r="AA53" s="1">
        <v>36.4</v>
      </c>
      <c r="AB53" s="1">
        <v>43.6</v>
      </c>
      <c r="AC53" s="1">
        <v>45.4</v>
      </c>
      <c r="AD53" s="1">
        <v>54.4</v>
      </c>
      <c r="AE53" s="1">
        <v>30.4</v>
      </c>
      <c r="AF53" s="1">
        <v>68.8</v>
      </c>
      <c r="AG53" s="1">
        <v>46.6</v>
      </c>
      <c r="AH53" s="1">
        <v>39.799999999999997</v>
      </c>
      <c r="AI53" s="1">
        <v>54.2</v>
      </c>
      <c r="AJ53" s="1" t="s">
        <v>49</v>
      </c>
      <c r="AK53" s="1">
        <f t="shared" si="10"/>
        <v>65.599999999999994</v>
      </c>
      <c r="AL53" s="1">
        <f t="shared" si="11"/>
        <v>49.199999999999996</v>
      </c>
      <c r="AM53" s="1">
        <f t="shared" si="12"/>
        <v>49.199999999999996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7" t="s">
        <v>101</v>
      </c>
      <c r="B54" s="17" t="s">
        <v>37</v>
      </c>
      <c r="C54" s="17">
        <v>-11</v>
      </c>
      <c r="D54" s="17">
        <v>11</v>
      </c>
      <c r="E54" s="17"/>
      <c r="F54" s="17"/>
      <c r="G54" s="18">
        <v>0</v>
      </c>
      <c r="H54" s="17" t="e">
        <v>#N/A</v>
      </c>
      <c r="I54" s="17" t="s">
        <v>51</v>
      </c>
      <c r="J54" s="17"/>
      <c r="K54" s="17">
        <f t="shared" si="17"/>
        <v>0</v>
      </c>
      <c r="L54" s="17"/>
      <c r="M54" s="17"/>
      <c r="N54" s="17">
        <v>0</v>
      </c>
      <c r="O54" s="17"/>
      <c r="P54" s="17">
        <f t="shared" si="5"/>
        <v>0</v>
      </c>
      <c r="Q54" s="19"/>
      <c r="R54" s="5">
        <f t="shared" si="13"/>
        <v>0</v>
      </c>
      <c r="S54" s="5">
        <f t="shared" si="7"/>
        <v>0</v>
      </c>
      <c r="T54" s="5"/>
      <c r="U54" s="5"/>
      <c r="V54" s="19"/>
      <c r="W54" s="17"/>
      <c r="X54" s="1" t="e">
        <f t="shared" si="8"/>
        <v>#DIV/0!</v>
      </c>
      <c r="Y54" s="17" t="e">
        <f t="shared" si="9"/>
        <v>#DIV/0!</v>
      </c>
      <c r="Z54" s="17">
        <v>0</v>
      </c>
      <c r="AA54" s="17">
        <v>0</v>
      </c>
      <c r="AB54" s="17">
        <v>0</v>
      </c>
      <c r="AC54" s="17">
        <v>0</v>
      </c>
      <c r="AD54" s="17">
        <v>2.2000000000000002</v>
      </c>
      <c r="AE54" s="17">
        <v>0</v>
      </c>
      <c r="AF54" s="17">
        <v>0</v>
      </c>
      <c r="AG54" s="17">
        <v>0</v>
      </c>
      <c r="AH54" s="17">
        <v>0</v>
      </c>
      <c r="AI54" s="17">
        <v>0</v>
      </c>
      <c r="AJ54" s="17" t="s">
        <v>102</v>
      </c>
      <c r="AK54" s="1">
        <f t="shared" si="10"/>
        <v>0</v>
      </c>
      <c r="AL54" s="1">
        <f t="shared" si="11"/>
        <v>0</v>
      </c>
      <c r="AM54" s="1">
        <f t="shared" si="12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103</v>
      </c>
      <c r="B55" s="1" t="s">
        <v>37</v>
      </c>
      <c r="C55" s="1">
        <v>44</v>
      </c>
      <c r="D55" s="1">
        <v>35</v>
      </c>
      <c r="E55" s="1">
        <v>47</v>
      </c>
      <c r="F55" s="1">
        <v>31</v>
      </c>
      <c r="G55" s="7">
        <v>0.4</v>
      </c>
      <c r="H55" s="1">
        <v>30</v>
      </c>
      <c r="I55" s="1" t="s">
        <v>38</v>
      </c>
      <c r="J55" s="1">
        <v>78</v>
      </c>
      <c r="K55" s="1">
        <f t="shared" si="17"/>
        <v>-31</v>
      </c>
      <c r="L55" s="1"/>
      <c r="M55" s="1"/>
      <c r="N55" s="1">
        <v>28</v>
      </c>
      <c r="O55" s="1"/>
      <c r="P55" s="1">
        <f t="shared" si="5"/>
        <v>9.4</v>
      </c>
      <c r="Q55" s="5">
        <f>14*P55-O55-N55-F55</f>
        <v>72.599999999999994</v>
      </c>
      <c r="R55" s="5">
        <v>80</v>
      </c>
      <c r="S55" s="5">
        <f t="shared" si="7"/>
        <v>45</v>
      </c>
      <c r="T55" s="5">
        <v>35</v>
      </c>
      <c r="U55" s="5"/>
      <c r="V55" s="5">
        <v>82</v>
      </c>
      <c r="W55" s="1"/>
      <c r="X55" s="1">
        <f t="shared" si="8"/>
        <v>14.787234042553191</v>
      </c>
      <c r="Y55" s="1">
        <f t="shared" si="9"/>
        <v>6.2765957446808507</v>
      </c>
      <c r="Z55" s="1">
        <v>3.4</v>
      </c>
      <c r="AA55" s="1">
        <v>6.2</v>
      </c>
      <c r="AB55" s="1">
        <v>7.6</v>
      </c>
      <c r="AC55" s="1">
        <v>4.4000000000000004</v>
      </c>
      <c r="AD55" s="1">
        <v>6.4</v>
      </c>
      <c r="AE55" s="1">
        <v>5.2</v>
      </c>
      <c r="AF55" s="1">
        <v>7.6</v>
      </c>
      <c r="AG55" s="1">
        <v>7.8</v>
      </c>
      <c r="AH55" s="1">
        <v>7.6</v>
      </c>
      <c r="AI55" s="1">
        <v>4.2</v>
      </c>
      <c r="AJ55" s="1" t="s">
        <v>49</v>
      </c>
      <c r="AK55" s="1">
        <f t="shared" si="10"/>
        <v>18</v>
      </c>
      <c r="AL55" s="1">
        <f t="shared" si="11"/>
        <v>14</v>
      </c>
      <c r="AM55" s="1">
        <f t="shared" si="12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7" t="s">
        <v>104</v>
      </c>
      <c r="B56" s="17" t="s">
        <v>41</v>
      </c>
      <c r="C56" s="17">
        <v>8.6649999999999991</v>
      </c>
      <c r="D56" s="17">
        <v>2.867</v>
      </c>
      <c r="E56" s="17"/>
      <c r="F56" s="17">
        <v>4.33</v>
      </c>
      <c r="G56" s="18">
        <v>0</v>
      </c>
      <c r="H56" s="17">
        <v>30</v>
      </c>
      <c r="I56" s="17" t="s">
        <v>51</v>
      </c>
      <c r="J56" s="17"/>
      <c r="K56" s="17">
        <f t="shared" si="17"/>
        <v>0</v>
      </c>
      <c r="L56" s="17"/>
      <c r="M56" s="17"/>
      <c r="N56" s="17">
        <v>0</v>
      </c>
      <c r="O56" s="17"/>
      <c r="P56" s="17">
        <f t="shared" si="5"/>
        <v>0</v>
      </c>
      <c r="Q56" s="19"/>
      <c r="R56" s="5">
        <f t="shared" si="13"/>
        <v>0</v>
      </c>
      <c r="S56" s="5">
        <f t="shared" si="7"/>
        <v>0</v>
      </c>
      <c r="T56" s="5"/>
      <c r="U56" s="5"/>
      <c r="V56" s="19"/>
      <c r="W56" s="17"/>
      <c r="X56" s="1" t="e">
        <f t="shared" si="8"/>
        <v>#DIV/0!</v>
      </c>
      <c r="Y56" s="17" t="e">
        <f t="shared" si="9"/>
        <v>#DIV/0!</v>
      </c>
      <c r="Z56" s="17">
        <v>0</v>
      </c>
      <c r="AA56" s="17">
        <v>0</v>
      </c>
      <c r="AB56" s="17">
        <v>0.20619999999999999</v>
      </c>
      <c r="AC56" s="17">
        <v>0.20619999999999999</v>
      </c>
      <c r="AD56" s="17">
        <v>0</v>
      </c>
      <c r="AE56" s="17">
        <v>-0.2044</v>
      </c>
      <c r="AF56" s="17">
        <v>0.53920000000000001</v>
      </c>
      <c r="AG56" s="17">
        <v>-0.122</v>
      </c>
      <c r="AH56" s="17">
        <v>0.4128</v>
      </c>
      <c r="AI56" s="17">
        <v>0</v>
      </c>
      <c r="AJ56" s="17" t="s">
        <v>105</v>
      </c>
      <c r="AK56" s="1">
        <f t="shared" si="10"/>
        <v>0</v>
      </c>
      <c r="AL56" s="1">
        <f t="shared" si="11"/>
        <v>0</v>
      </c>
      <c r="AM56" s="1">
        <f t="shared" si="12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106</v>
      </c>
      <c r="B57" s="1" t="s">
        <v>37</v>
      </c>
      <c r="C57" s="1">
        <v>81</v>
      </c>
      <c r="D57" s="1">
        <v>1</v>
      </c>
      <c r="E57" s="1">
        <v>75</v>
      </c>
      <c r="F57" s="1">
        <v>3</v>
      </c>
      <c r="G57" s="7">
        <v>0.41</v>
      </c>
      <c r="H57" s="1">
        <v>45</v>
      </c>
      <c r="I57" s="1" t="s">
        <v>38</v>
      </c>
      <c r="J57" s="1">
        <v>104</v>
      </c>
      <c r="K57" s="1">
        <f t="shared" si="17"/>
        <v>-29</v>
      </c>
      <c r="L57" s="1"/>
      <c r="M57" s="1"/>
      <c r="N57" s="1">
        <v>18</v>
      </c>
      <c r="O57" s="1">
        <v>32</v>
      </c>
      <c r="P57" s="1">
        <f t="shared" si="5"/>
        <v>15</v>
      </c>
      <c r="Q57" s="5">
        <f>12*P57-O57-N57-F57</f>
        <v>127</v>
      </c>
      <c r="R57" s="5">
        <v>150</v>
      </c>
      <c r="S57" s="5">
        <f t="shared" si="7"/>
        <v>54</v>
      </c>
      <c r="T57" s="5">
        <v>48</v>
      </c>
      <c r="U57" s="5">
        <v>48</v>
      </c>
      <c r="V57" s="5">
        <v>172</v>
      </c>
      <c r="W57" s="1"/>
      <c r="X57" s="1">
        <f t="shared" si="8"/>
        <v>13.533333333333333</v>
      </c>
      <c r="Y57" s="1">
        <f t="shared" si="9"/>
        <v>3.5333333333333332</v>
      </c>
      <c r="Z57" s="1">
        <v>9.8000000000000007</v>
      </c>
      <c r="AA57" s="1">
        <v>5.2</v>
      </c>
      <c r="AB57" s="1">
        <v>9.6</v>
      </c>
      <c r="AC57" s="1">
        <v>4.2</v>
      </c>
      <c r="AD57" s="1">
        <v>9.4</v>
      </c>
      <c r="AE57" s="1">
        <v>12.4</v>
      </c>
      <c r="AF57" s="1">
        <v>13.8</v>
      </c>
      <c r="AG57" s="1">
        <v>13.2</v>
      </c>
      <c r="AH57" s="1">
        <v>10.4</v>
      </c>
      <c r="AI57" s="1">
        <v>16.600000000000001</v>
      </c>
      <c r="AJ57" s="1" t="s">
        <v>107</v>
      </c>
      <c r="AK57" s="1">
        <f t="shared" si="10"/>
        <v>22.139999999999997</v>
      </c>
      <c r="AL57" s="1">
        <f t="shared" si="11"/>
        <v>19.68</v>
      </c>
      <c r="AM57" s="1">
        <f t="shared" si="12"/>
        <v>19.68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108</v>
      </c>
      <c r="B58" s="1" t="s">
        <v>41</v>
      </c>
      <c r="C58" s="1"/>
      <c r="D58" s="1">
        <v>4.3230000000000004</v>
      </c>
      <c r="E58" s="1"/>
      <c r="F58" s="1">
        <v>4.3230000000000004</v>
      </c>
      <c r="G58" s="7">
        <v>1</v>
      </c>
      <c r="H58" s="1">
        <v>45</v>
      </c>
      <c r="I58" s="1" t="s">
        <v>38</v>
      </c>
      <c r="J58" s="1">
        <v>4.4000000000000004</v>
      </c>
      <c r="K58" s="1">
        <f t="shared" si="17"/>
        <v>-4.4000000000000004</v>
      </c>
      <c r="L58" s="1"/>
      <c r="M58" s="1"/>
      <c r="N58" s="1">
        <v>7</v>
      </c>
      <c r="O58" s="1"/>
      <c r="P58" s="1">
        <f t="shared" si="5"/>
        <v>0</v>
      </c>
      <c r="Q58" s="5"/>
      <c r="R58" s="5">
        <f t="shared" si="13"/>
        <v>0</v>
      </c>
      <c r="S58" s="5">
        <f t="shared" si="7"/>
        <v>0</v>
      </c>
      <c r="T58" s="5"/>
      <c r="U58" s="5"/>
      <c r="V58" s="5"/>
      <c r="W58" s="1"/>
      <c r="X58" s="1" t="e">
        <f t="shared" si="8"/>
        <v>#DIV/0!</v>
      </c>
      <c r="Y58" s="1" t="e">
        <f t="shared" si="9"/>
        <v>#DIV/0!</v>
      </c>
      <c r="Z58" s="1">
        <v>0.81140000000000012</v>
      </c>
      <c r="AA58" s="1">
        <v>-0.83360000000000001</v>
      </c>
      <c r="AB58" s="1">
        <v>0</v>
      </c>
      <c r="AC58" s="1">
        <v>0</v>
      </c>
      <c r="AD58" s="1">
        <v>0</v>
      </c>
      <c r="AE58" s="1">
        <v>0.62160000000000004</v>
      </c>
      <c r="AF58" s="1">
        <v>0.30259999999999998</v>
      </c>
      <c r="AG58" s="1">
        <v>0.2142</v>
      </c>
      <c r="AH58" s="1">
        <v>0.8538</v>
      </c>
      <c r="AI58" s="1">
        <v>0.215</v>
      </c>
      <c r="AJ58" s="1" t="s">
        <v>109</v>
      </c>
      <c r="AK58" s="1">
        <f t="shared" si="10"/>
        <v>0</v>
      </c>
      <c r="AL58" s="1">
        <f t="shared" si="11"/>
        <v>0</v>
      </c>
      <c r="AM58" s="1">
        <f t="shared" si="12"/>
        <v>0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110</v>
      </c>
      <c r="B59" s="1" t="s">
        <v>37</v>
      </c>
      <c r="C59" s="1">
        <v>459</v>
      </c>
      <c r="D59" s="1">
        <v>49</v>
      </c>
      <c r="E59" s="1">
        <v>387</v>
      </c>
      <c r="F59" s="1">
        <v>104</v>
      </c>
      <c r="G59" s="7">
        <v>0.36</v>
      </c>
      <c r="H59" s="1">
        <v>45</v>
      </c>
      <c r="I59" s="1" t="s">
        <v>38</v>
      </c>
      <c r="J59" s="1">
        <v>405</v>
      </c>
      <c r="K59" s="1">
        <f t="shared" si="17"/>
        <v>-18</v>
      </c>
      <c r="L59" s="1"/>
      <c r="M59" s="1"/>
      <c r="N59" s="1">
        <v>400</v>
      </c>
      <c r="O59" s="1"/>
      <c r="P59" s="1">
        <f t="shared" si="5"/>
        <v>77.400000000000006</v>
      </c>
      <c r="Q59" s="5">
        <f t="shared" ref="Q59:Q62" si="20">14*P59-O59-N59-F59</f>
        <v>579.60000000000014</v>
      </c>
      <c r="R59" s="5">
        <v>650</v>
      </c>
      <c r="S59" s="5">
        <f t="shared" si="7"/>
        <v>250</v>
      </c>
      <c r="T59" s="5">
        <v>200</v>
      </c>
      <c r="U59" s="5">
        <v>200</v>
      </c>
      <c r="V59" s="5">
        <v>657</v>
      </c>
      <c r="W59" s="1"/>
      <c r="X59" s="1">
        <f t="shared" si="8"/>
        <v>14.909560723514211</v>
      </c>
      <c r="Y59" s="1">
        <f t="shared" si="9"/>
        <v>6.5116279069767433</v>
      </c>
      <c r="Z59" s="1">
        <v>53.6</v>
      </c>
      <c r="AA59" s="1">
        <v>48</v>
      </c>
      <c r="AB59" s="1">
        <v>61.2</v>
      </c>
      <c r="AC59" s="1">
        <v>49</v>
      </c>
      <c r="AD59" s="1">
        <v>36.799999999999997</v>
      </c>
      <c r="AE59" s="1">
        <v>71.599999999999994</v>
      </c>
      <c r="AF59" s="1">
        <v>72.400000000000006</v>
      </c>
      <c r="AG59" s="1">
        <v>141.19999999999999</v>
      </c>
      <c r="AH59" s="1">
        <v>127</v>
      </c>
      <c r="AI59" s="1">
        <v>407.2</v>
      </c>
      <c r="AJ59" s="1" t="s">
        <v>49</v>
      </c>
      <c r="AK59" s="1">
        <f t="shared" si="10"/>
        <v>90</v>
      </c>
      <c r="AL59" s="1">
        <f t="shared" si="11"/>
        <v>72</v>
      </c>
      <c r="AM59" s="1">
        <f t="shared" si="12"/>
        <v>72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111</v>
      </c>
      <c r="B60" s="1" t="s">
        <v>41</v>
      </c>
      <c r="C60" s="1">
        <v>10.332000000000001</v>
      </c>
      <c r="D60" s="1"/>
      <c r="E60" s="1">
        <v>5.4249999999999998</v>
      </c>
      <c r="F60" s="1">
        <v>4.907</v>
      </c>
      <c r="G60" s="7">
        <v>1</v>
      </c>
      <c r="H60" s="1">
        <v>45</v>
      </c>
      <c r="I60" s="1" t="s">
        <v>38</v>
      </c>
      <c r="J60" s="1">
        <v>22</v>
      </c>
      <c r="K60" s="1">
        <f t="shared" si="17"/>
        <v>-16.574999999999999</v>
      </c>
      <c r="L60" s="1"/>
      <c r="M60" s="1"/>
      <c r="N60" s="1">
        <v>6</v>
      </c>
      <c r="O60" s="1"/>
      <c r="P60" s="1">
        <f t="shared" si="5"/>
        <v>1.085</v>
      </c>
      <c r="Q60" s="5">
        <f t="shared" si="20"/>
        <v>4.2829999999999995</v>
      </c>
      <c r="R60" s="5">
        <f t="shared" si="13"/>
        <v>4</v>
      </c>
      <c r="S60" s="5">
        <f t="shared" si="7"/>
        <v>4</v>
      </c>
      <c r="T60" s="5"/>
      <c r="U60" s="5"/>
      <c r="V60" s="5">
        <v>5</v>
      </c>
      <c r="W60" s="1"/>
      <c r="X60" s="1">
        <f t="shared" si="8"/>
        <v>13.739170506912442</v>
      </c>
      <c r="Y60" s="1">
        <f t="shared" si="9"/>
        <v>10.052534562211981</v>
      </c>
      <c r="Z60" s="1">
        <v>1.1388</v>
      </c>
      <c r="AA60" s="1">
        <v>0.7278</v>
      </c>
      <c r="AB60" s="1">
        <v>1.0458000000000001</v>
      </c>
      <c r="AC60" s="1">
        <v>2.1671999999999998</v>
      </c>
      <c r="AD60" s="1">
        <v>2.5034000000000001</v>
      </c>
      <c r="AE60" s="1">
        <v>3.8805999999999998</v>
      </c>
      <c r="AF60" s="1">
        <v>3.2414000000000001</v>
      </c>
      <c r="AG60" s="1">
        <v>2.5746000000000002</v>
      </c>
      <c r="AH60" s="1">
        <v>1.74</v>
      </c>
      <c r="AI60" s="1">
        <v>5.3128000000000002</v>
      </c>
      <c r="AJ60" s="1"/>
      <c r="AK60" s="1">
        <f t="shared" si="10"/>
        <v>4</v>
      </c>
      <c r="AL60" s="1">
        <f t="shared" si="11"/>
        <v>0</v>
      </c>
      <c r="AM60" s="1">
        <f t="shared" si="12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112</v>
      </c>
      <c r="B61" s="1" t="s">
        <v>37</v>
      </c>
      <c r="C61" s="1">
        <v>232</v>
      </c>
      <c r="D61" s="1">
        <v>26</v>
      </c>
      <c r="E61" s="1">
        <v>140</v>
      </c>
      <c r="F61" s="1">
        <v>83</v>
      </c>
      <c r="G61" s="7">
        <v>0.41</v>
      </c>
      <c r="H61" s="1">
        <v>45</v>
      </c>
      <c r="I61" s="1" t="s">
        <v>38</v>
      </c>
      <c r="J61" s="1">
        <v>152</v>
      </c>
      <c r="K61" s="1">
        <f t="shared" si="17"/>
        <v>-12</v>
      </c>
      <c r="L61" s="1"/>
      <c r="M61" s="1"/>
      <c r="N61" s="1">
        <v>40</v>
      </c>
      <c r="O61" s="1">
        <v>60</v>
      </c>
      <c r="P61" s="1">
        <f t="shared" si="5"/>
        <v>28</v>
      </c>
      <c r="Q61" s="5">
        <f t="shared" si="20"/>
        <v>209</v>
      </c>
      <c r="R61" s="5">
        <v>230</v>
      </c>
      <c r="S61" s="5">
        <f t="shared" si="7"/>
        <v>110</v>
      </c>
      <c r="T61" s="5">
        <v>60</v>
      </c>
      <c r="U61" s="5">
        <v>60</v>
      </c>
      <c r="V61" s="5">
        <v>237</v>
      </c>
      <c r="W61" s="1"/>
      <c r="X61" s="1">
        <f t="shared" si="8"/>
        <v>14.75</v>
      </c>
      <c r="Y61" s="1">
        <f t="shared" si="9"/>
        <v>6.5357142857142856</v>
      </c>
      <c r="Z61" s="1">
        <v>23.4</v>
      </c>
      <c r="AA61" s="1">
        <v>14.2</v>
      </c>
      <c r="AB61" s="1">
        <v>27.6</v>
      </c>
      <c r="AC61" s="1">
        <v>17.2</v>
      </c>
      <c r="AD61" s="1">
        <v>19.8</v>
      </c>
      <c r="AE61" s="1">
        <v>26.4</v>
      </c>
      <c r="AF61" s="1">
        <v>35.799999999999997</v>
      </c>
      <c r="AG61" s="1">
        <v>23</v>
      </c>
      <c r="AH61" s="1">
        <v>20.6</v>
      </c>
      <c r="AI61" s="1">
        <v>30.4</v>
      </c>
      <c r="AJ61" s="1" t="s">
        <v>39</v>
      </c>
      <c r="AK61" s="1">
        <f t="shared" si="10"/>
        <v>45.099999999999994</v>
      </c>
      <c r="AL61" s="1">
        <f t="shared" si="11"/>
        <v>24.599999999999998</v>
      </c>
      <c r="AM61" s="1">
        <f t="shared" si="12"/>
        <v>24.599999999999998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113</v>
      </c>
      <c r="B62" s="1" t="s">
        <v>37</v>
      </c>
      <c r="C62" s="1">
        <v>256</v>
      </c>
      <c r="D62" s="1">
        <v>22</v>
      </c>
      <c r="E62" s="1">
        <v>137</v>
      </c>
      <c r="F62" s="1">
        <v>116</v>
      </c>
      <c r="G62" s="7">
        <v>0.41</v>
      </c>
      <c r="H62" s="1">
        <v>45</v>
      </c>
      <c r="I62" s="1" t="s">
        <v>38</v>
      </c>
      <c r="J62" s="1">
        <v>147</v>
      </c>
      <c r="K62" s="1">
        <f t="shared" si="17"/>
        <v>-10</v>
      </c>
      <c r="L62" s="1"/>
      <c r="M62" s="1"/>
      <c r="N62" s="1">
        <v>140</v>
      </c>
      <c r="O62" s="1"/>
      <c r="P62" s="1">
        <f t="shared" si="5"/>
        <v>27.4</v>
      </c>
      <c r="Q62" s="5">
        <f t="shared" si="20"/>
        <v>127.59999999999997</v>
      </c>
      <c r="R62" s="5">
        <v>150</v>
      </c>
      <c r="S62" s="5">
        <f t="shared" si="7"/>
        <v>54</v>
      </c>
      <c r="T62" s="5">
        <v>48</v>
      </c>
      <c r="U62" s="5">
        <v>48</v>
      </c>
      <c r="V62" s="5">
        <v>155</v>
      </c>
      <c r="W62" s="1"/>
      <c r="X62" s="1">
        <f t="shared" si="8"/>
        <v>14.817518248175183</v>
      </c>
      <c r="Y62" s="1">
        <f t="shared" si="9"/>
        <v>9.343065693430658</v>
      </c>
      <c r="Z62" s="1">
        <v>17.600000000000001</v>
      </c>
      <c r="AA62" s="1">
        <v>9.8000000000000007</v>
      </c>
      <c r="AB62" s="1">
        <v>27.2</v>
      </c>
      <c r="AC62" s="1">
        <v>10</v>
      </c>
      <c r="AD62" s="1">
        <v>15.2</v>
      </c>
      <c r="AE62" s="1">
        <v>24.6</v>
      </c>
      <c r="AF62" s="1">
        <v>23</v>
      </c>
      <c r="AG62" s="1">
        <v>17.399999999999999</v>
      </c>
      <c r="AH62" s="1">
        <v>19.399999999999999</v>
      </c>
      <c r="AI62" s="1">
        <v>20.6</v>
      </c>
      <c r="AJ62" s="1" t="s">
        <v>49</v>
      </c>
      <c r="AK62" s="1">
        <f t="shared" si="10"/>
        <v>22.139999999999997</v>
      </c>
      <c r="AL62" s="1">
        <f t="shared" si="11"/>
        <v>19.68</v>
      </c>
      <c r="AM62" s="1">
        <f t="shared" si="12"/>
        <v>19.68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7" t="s">
        <v>114</v>
      </c>
      <c r="B63" s="17" t="s">
        <v>37</v>
      </c>
      <c r="C63" s="17">
        <v>3</v>
      </c>
      <c r="D63" s="17"/>
      <c r="E63" s="17"/>
      <c r="F63" s="17"/>
      <c r="G63" s="18">
        <v>0</v>
      </c>
      <c r="H63" s="17" t="e">
        <v>#N/A</v>
      </c>
      <c r="I63" s="17" t="s">
        <v>51</v>
      </c>
      <c r="J63" s="17">
        <v>163</v>
      </c>
      <c r="K63" s="17">
        <f t="shared" si="17"/>
        <v>-163</v>
      </c>
      <c r="L63" s="17"/>
      <c r="M63" s="17"/>
      <c r="N63" s="17">
        <v>0</v>
      </c>
      <c r="O63" s="17"/>
      <c r="P63" s="17">
        <f t="shared" si="5"/>
        <v>0</v>
      </c>
      <c r="Q63" s="19"/>
      <c r="R63" s="5">
        <f t="shared" si="13"/>
        <v>0</v>
      </c>
      <c r="S63" s="5">
        <f t="shared" si="7"/>
        <v>0</v>
      </c>
      <c r="T63" s="5"/>
      <c r="U63" s="5"/>
      <c r="V63" s="19"/>
      <c r="W63" s="17"/>
      <c r="X63" s="1" t="e">
        <f t="shared" si="8"/>
        <v>#DIV/0!</v>
      </c>
      <c r="Y63" s="17" t="e">
        <f t="shared" si="9"/>
        <v>#DIV/0!</v>
      </c>
      <c r="Z63" s="17">
        <v>0</v>
      </c>
      <c r="AA63" s="17">
        <v>1.2</v>
      </c>
      <c r="AB63" s="17">
        <v>22.6</v>
      </c>
      <c r="AC63" s="17">
        <v>21</v>
      </c>
      <c r="AD63" s="17">
        <v>23</v>
      </c>
      <c r="AE63" s="17">
        <v>28.6</v>
      </c>
      <c r="AF63" s="17">
        <v>27.8</v>
      </c>
      <c r="AG63" s="17">
        <v>21</v>
      </c>
      <c r="AH63" s="17">
        <v>28.4</v>
      </c>
      <c r="AI63" s="17">
        <v>28.4</v>
      </c>
      <c r="AJ63" s="17" t="s">
        <v>115</v>
      </c>
      <c r="AK63" s="1">
        <f t="shared" si="10"/>
        <v>0</v>
      </c>
      <c r="AL63" s="1">
        <f t="shared" si="11"/>
        <v>0</v>
      </c>
      <c r="AM63" s="1">
        <f t="shared" si="12"/>
        <v>0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116</v>
      </c>
      <c r="B64" s="1" t="s">
        <v>37</v>
      </c>
      <c r="C64" s="1">
        <v>92</v>
      </c>
      <c r="D64" s="1">
        <v>19</v>
      </c>
      <c r="E64" s="1">
        <v>65</v>
      </c>
      <c r="F64" s="1">
        <v>28</v>
      </c>
      <c r="G64" s="7">
        <v>0.33</v>
      </c>
      <c r="H64" s="1" t="e">
        <v>#N/A</v>
      </c>
      <c r="I64" s="1" t="s">
        <v>38</v>
      </c>
      <c r="J64" s="1">
        <v>86</v>
      </c>
      <c r="K64" s="1">
        <f t="shared" si="17"/>
        <v>-21</v>
      </c>
      <c r="L64" s="1"/>
      <c r="M64" s="1"/>
      <c r="N64" s="1">
        <v>20</v>
      </c>
      <c r="O64" s="1"/>
      <c r="P64" s="1">
        <f t="shared" si="5"/>
        <v>13</v>
      </c>
      <c r="Q64" s="5">
        <f>12*P64-O64-N64-F64</f>
        <v>108</v>
      </c>
      <c r="R64" s="5">
        <v>120</v>
      </c>
      <c r="S64" s="5">
        <f t="shared" si="7"/>
        <v>40</v>
      </c>
      <c r="T64" s="5">
        <v>40</v>
      </c>
      <c r="U64" s="5">
        <v>40</v>
      </c>
      <c r="V64" s="5">
        <v>147</v>
      </c>
      <c r="W64" s="1"/>
      <c r="X64" s="1">
        <f t="shared" si="8"/>
        <v>12.923076923076923</v>
      </c>
      <c r="Y64" s="1">
        <f t="shared" si="9"/>
        <v>3.6923076923076925</v>
      </c>
      <c r="Z64" s="1">
        <v>6.2</v>
      </c>
      <c r="AA64" s="1">
        <v>7.6</v>
      </c>
      <c r="AB64" s="1">
        <v>11.4</v>
      </c>
      <c r="AC64" s="1">
        <v>14.2</v>
      </c>
      <c r="AD64" s="1">
        <v>12</v>
      </c>
      <c r="AE64" s="1">
        <v>12.4</v>
      </c>
      <c r="AF64" s="1">
        <v>12.6</v>
      </c>
      <c r="AG64" s="1">
        <v>10.4</v>
      </c>
      <c r="AH64" s="1">
        <v>15.4</v>
      </c>
      <c r="AI64" s="1">
        <v>9</v>
      </c>
      <c r="AJ64" s="25" t="s">
        <v>49</v>
      </c>
      <c r="AK64" s="1">
        <f t="shared" si="10"/>
        <v>13.200000000000001</v>
      </c>
      <c r="AL64" s="1">
        <f t="shared" si="11"/>
        <v>13.200000000000001</v>
      </c>
      <c r="AM64" s="1">
        <f t="shared" si="12"/>
        <v>13.200000000000001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117</v>
      </c>
      <c r="B65" s="1" t="s">
        <v>37</v>
      </c>
      <c r="C65" s="1">
        <v>136</v>
      </c>
      <c r="D65" s="1">
        <v>1</v>
      </c>
      <c r="E65" s="1">
        <v>78</v>
      </c>
      <c r="F65" s="1">
        <v>53</v>
      </c>
      <c r="G65" s="7">
        <v>0.33</v>
      </c>
      <c r="H65" s="1">
        <v>45</v>
      </c>
      <c r="I65" s="1" t="s">
        <v>38</v>
      </c>
      <c r="J65" s="1">
        <v>78</v>
      </c>
      <c r="K65" s="1">
        <f t="shared" si="17"/>
        <v>0</v>
      </c>
      <c r="L65" s="1"/>
      <c r="M65" s="1"/>
      <c r="N65" s="1">
        <v>48</v>
      </c>
      <c r="O65" s="1"/>
      <c r="P65" s="1">
        <f t="shared" si="5"/>
        <v>15.6</v>
      </c>
      <c r="Q65" s="5">
        <f t="shared" ref="Q65:Q67" si="21">14*P65-O65-N65-F65</f>
        <v>117.4</v>
      </c>
      <c r="R65" s="5">
        <v>130</v>
      </c>
      <c r="S65" s="5">
        <f t="shared" si="7"/>
        <v>50</v>
      </c>
      <c r="T65" s="5">
        <v>40</v>
      </c>
      <c r="U65" s="5">
        <v>40</v>
      </c>
      <c r="V65" s="5">
        <v>130</v>
      </c>
      <c r="W65" s="1"/>
      <c r="X65" s="1">
        <f t="shared" si="8"/>
        <v>14.807692307692308</v>
      </c>
      <c r="Y65" s="1">
        <f t="shared" si="9"/>
        <v>6.4743589743589745</v>
      </c>
      <c r="Z65" s="1">
        <v>7.6</v>
      </c>
      <c r="AA65" s="1">
        <v>1.4</v>
      </c>
      <c r="AB65" s="1">
        <v>16.8</v>
      </c>
      <c r="AC65" s="1">
        <v>5.8</v>
      </c>
      <c r="AD65" s="1">
        <v>8.8000000000000007</v>
      </c>
      <c r="AE65" s="1">
        <v>8.6</v>
      </c>
      <c r="AF65" s="1">
        <v>16.399999999999999</v>
      </c>
      <c r="AG65" s="1">
        <v>8.1999999999999993</v>
      </c>
      <c r="AH65" s="1">
        <v>14.2</v>
      </c>
      <c r="AI65" s="1">
        <v>10.6</v>
      </c>
      <c r="AJ65" s="1" t="s">
        <v>49</v>
      </c>
      <c r="AK65" s="1">
        <f t="shared" si="10"/>
        <v>16.5</v>
      </c>
      <c r="AL65" s="1">
        <f t="shared" si="11"/>
        <v>13.200000000000001</v>
      </c>
      <c r="AM65" s="1">
        <f t="shared" si="12"/>
        <v>13.200000000000001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1" t="s">
        <v>118</v>
      </c>
      <c r="B66" s="11" t="s">
        <v>41</v>
      </c>
      <c r="C66" s="11">
        <v>9.84</v>
      </c>
      <c r="D66" s="11"/>
      <c r="E66" s="11"/>
      <c r="F66" s="11">
        <v>9.84</v>
      </c>
      <c r="G66" s="12">
        <v>1</v>
      </c>
      <c r="H66" s="11">
        <v>45</v>
      </c>
      <c r="I66" s="11" t="s">
        <v>38</v>
      </c>
      <c r="J66" s="11"/>
      <c r="K66" s="11">
        <f t="shared" si="17"/>
        <v>0</v>
      </c>
      <c r="L66" s="11"/>
      <c r="M66" s="11"/>
      <c r="N66" s="11">
        <v>0</v>
      </c>
      <c r="O66" s="11"/>
      <c r="P66" s="11">
        <f t="shared" si="5"/>
        <v>0</v>
      </c>
      <c r="Q66" s="13"/>
      <c r="R66" s="5">
        <f t="shared" si="13"/>
        <v>0</v>
      </c>
      <c r="S66" s="5">
        <f t="shared" si="7"/>
        <v>0</v>
      </c>
      <c r="T66" s="5"/>
      <c r="U66" s="5"/>
      <c r="V66" s="13"/>
      <c r="W66" s="11" t="s">
        <v>192</v>
      </c>
      <c r="X66" s="1" t="e">
        <f t="shared" si="8"/>
        <v>#DIV/0!</v>
      </c>
      <c r="Y66" s="1" t="e">
        <f t="shared" si="9"/>
        <v>#DIV/0!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21" t="s">
        <v>184</v>
      </c>
      <c r="AK66" s="1">
        <f t="shared" si="10"/>
        <v>0</v>
      </c>
      <c r="AL66" s="1">
        <f t="shared" si="11"/>
        <v>0</v>
      </c>
      <c r="AM66" s="1">
        <f t="shared" si="12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119</v>
      </c>
      <c r="B67" s="1" t="s">
        <v>37</v>
      </c>
      <c r="C67" s="1">
        <v>444</v>
      </c>
      <c r="D67" s="1">
        <v>34</v>
      </c>
      <c r="E67" s="1">
        <v>255</v>
      </c>
      <c r="F67" s="1">
        <v>183</v>
      </c>
      <c r="G67" s="7">
        <v>0.33</v>
      </c>
      <c r="H67" s="1">
        <v>45</v>
      </c>
      <c r="I67" s="1" t="s">
        <v>38</v>
      </c>
      <c r="J67" s="1">
        <v>283</v>
      </c>
      <c r="K67" s="1">
        <f t="shared" si="17"/>
        <v>-28</v>
      </c>
      <c r="L67" s="1"/>
      <c r="M67" s="1"/>
      <c r="N67" s="1">
        <v>160</v>
      </c>
      <c r="O67" s="1">
        <v>200</v>
      </c>
      <c r="P67" s="1">
        <f t="shared" si="5"/>
        <v>51</v>
      </c>
      <c r="Q67" s="5">
        <f t="shared" si="21"/>
        <v>171</v>
      </c>
      <c r="R67" s="5">
        <v>220</v>
      </c>
      <c r="S67" s="5">
        <f t="shared" si="7"/>
        <v>92</v>
      </c>
      <c r="T67" s="5">
        <v>64</v>
      </c>
      <c r="U67" s="5">
        <v>64</v>
      </c>
      <c r="V67" s="5">
        <v>222</v>
      </c>
      <c r="W67" s="1"/>
      <c r="X67" s="1">
        <f t="shared" si="8"/>
        <v>14.96078431372549</v>
      </c>
      <c r="Y67" s="1">
        <f t="shared" si="9"/>
        <v>10.647058823529411</v>
      </c>
      <c r="Z67" s="1">
        <v>54.4</v>
      </c>
      <c r="AA67" s="1">
        <v>34.6</v>
      </c>
      <c r="AB67" s="1">
        <v>52.2</v>
      </c>
      <c r="AC67" s="1">
        <v>38</v>
      </c>
      <c r="AD67" s="1">
        <v>41.6</v>
      </c>
      <c r="AE67" s="1">
        <v>51.6</v>
      </c>
      <c r="AF67" s="1">
        <v>47</v>
      </c>
      <c r="AG67" s="1">
        <v>40</v>
      </c>
      <c r="AH67" s="1">
        <v>39.6</v>
      </c>
      <c r="AI67" s="1">
        <v>56</v>
      </c>
      <c r="AJ67" s="1" t="s">
        <v>39</v>
      </c>
      <c r="AK67" s="1">
        <f t="shared" si="10"/>
        <v>30.360000000000003</v>
      </c>
      <c r="AL67" s="1">
        <f t="shared" si="11"/>
        <v>21.12</v>
      </c>
      <c r="AM67" s="1">
        <f t="shared" si="12"/>
        <v>21.12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7" t="s">
        <v>120</v>
      </c>
      <c r="B68" s="17" t="s">
        <v>41</v>
      </c>
      <c r="C68" s="17">
        <v>-10.135999999999999</v>
      </c>
      <c r="D68" s="17">
        <v>10.135999999999999</v>
      </c>
      <c r="E68" s="17">
        <v>-0.7</v>
      </c>
      <c r="F68" s="17"/>
      <c r="G68" s="18">
        <v>0</v>
      </c>
      <c r="H68" s="17">
        <v>45</v>
      </c>
      <c r="I68" s="17" t="s">
        <v>51</v>
      </c>
      <c r="J68" s="17">
        <v>22.5</v>
      </c>
      <c r="K68" s="17">
        <f t="shared" si="17"/>
        <v>-23.2</v>
      </c>
      <c r="L68" s="17"/>
      <c r="M68" s="17"/>
      <c r="N68" s="17">
        <v>0</v>
      </c>
      <c r="O68" s="17"/>
      <c r="P68" s="17">
        <f t="shared" si="5"/>
        <v>-0.13999999999999999</v>
      </c>
      <c r="Q68" s="19"/>
      <c r="R68" s="5">
        <f t="shared" si="13"/>
        <v>0</v>
      </c>
      <c r="S68" s="5">
        <f t="shared" si="7"/>
        <v>0</v>
      </c>
      <c r="T68" s="5"/>
      <c r="U68" s="5"/>
      <c r="V68" s="19"/>
      <c r="W68" s="17"/>
      <c r="X68" s="1">
        <f t="shared" si="8"/>
        <v>0</v>
      </c>
      <c r="Y68" s="17">
        <f t="shared" si="9"/>
        <v>0</v>
      </c>
      <c r="Z68" s="17">
        <v>0</v>
      </c>
      <c r="AA68" s="17">
        <v>-0.13239999999999999</v>
      </c>
      <c r="AB68" s="17">
        <v>0</v>
      </c>
      <c r="AC68" s="17">
        <v>0</v>
      </c>
      <c r="AD68" s="17">
        <v>1.9334</v>
      </c>
      <c r="AE68" s="17">
        <v>1.5629999999999999</v>
      </c>
      <c r="AF68" s="17">
        <v>2.2225999999999999</v>
      </c>
      <c r="AG68" s="17">
        <v>4.3121999999999998</v>
      </c>
      <c r="AH68" s="17">
        <v>4.0591999999999997</v>
      </c>
      <c r="AI68" s="17">
        <v>4.3235999999999999</v>
      </c>
      <c r="AJ68" s="17" t="s">
        <v>121</v>
      </c>
      <c r="AK68" s="1">
        <f t="shared" si="10"/>
        <v>0</v>
      </c>
      <c r="AL68" s="1">
        <f t="shared" si="11"/>
        <v>0</v>
      </c>
      <c r="AM68" s="1">
        <f t="shared" si="12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122</v>
      </c>
      <c r="B69" s="1" t="s">
        <v>37</v>
      </c>
      <c r="C69" s="1">
        <v>58</v>
      </c>
      <c r="D69" s="1">
        <v>8</v>
      </c>
      <c r="E69" s="1">
        <v>51</v>
      </c>
      <c r="F69" s="1">
        <v>15</v>
      </c>
      <c r="G69" s="7">
        <v>0.33</v>
      </c>
      <c r="H69" s="1">
        <v>45</v>
      </c>
      <c r="I69" s="1" t="s">
        <v>38</v>
      </c>
      <c r="J69" s="1">
        <v>53</v>
      </c>
      <c r="K69" s="1">
        <f t="shared" si="17"/>
        <v>-2</v>
      </c>
      <c r="L69" s="1"/>
      <c r="M69" s="1"/>
      <c r="N69" s="1">
        <v>24</v>
      </c>
      <c r="O69" s="1"/>
      <c r="P69" s="1">
        <f t="shared" si="5"/>
        <v>10.199999999999999</v>
      </c>
      <c r="Q69" s="5">
        <f>12*P69-O69-N69-F69</f>
        <v>83.399999999999991</v>
      </c>
      <c r="R69" s="5">
        <v>96</v>
      </c>
      <c r="S69" s="5">
        <f t="shared" si="7"/>
        <v>56</v>
      </c>
      <c r="T69" s="5">
        <v>40</v>
      </c>
      <c r="U69" s="5"/>
      <c r="V69" s="5">
        <v>114</v>
      </c>
      <c r="W69" s="1"/>
      <c r="X69" s="1">
        <f t="shared" si="8"/>
        <v>13.23529411764706</v>
      </c>
      <c r="Y69" s="1">
        <f t="shared" si="9"/>
        <v>3.8235294117647061</v>
      </c>
      <c r="Z69" s="1">
        <v>4.8</v>
      </c>
      <c r="AA69" s="1">
        <v>5.8</v>
      </c>
      <c r="AB69" s="1">
        <v>7.8</v>
      </c>
      <c r="AC69" s="1">
        <v>2.6</v>
      </c>
      <c r="AD69" s="1">
        <v>9.4</v>
      </c>
      <c r="AE69" s="1">
        <v>7.4</v>
      </c>
      <c r="AF69" s="1">
        <v>3.4</v>
      </c>
      <c r="AG69" s="1">
        <v>8.1999999999999993</v>
      </c>
      <c r="AH69" s="1">
        <v>8.8000000000000007</v>
      </c>
      <c r="AI69" s="1">
        <v>10.6</v>
      </c>
      <c r="AJ69" s="1" t="s">
        <v>49</v>
      </c>
      <c r="AK69" s="1">
        <f t="shared" si="10"/>
        <v>18.48</v>
      </c>
      <c r="AL69" s="1">
        <f t="shared" si="11"/>
        <v>13.200000000000001</v>
      </c>
      <c r="AM69" s="1">
        <f t="shared" si="12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123</v>
      </c>
      <c r="B70" s="1" t="s">
        <v>37</v>
      </c>
      <c r="C70" s="1">
        <v>4</v>
      </c>
      <c r="D70" s="1">
        <v>32</v>
      </c>
      <c r="E70" s="1">
        <v>5</v>
      </c>
      <c r="F70" s="1">
        <v>31</v>
      </c>
      <c r="G70" s="7">
        <v>0.36</v>
      </c>
      <c r="H70" s="1">
        <v>45</v>
      </c>
      <c r="I70" s="1" t="s">
        <v>38</v>
      </c>
      <c r="J70" s="1">
        <v>5</v>
      </c>
      <c r="K70" s="1">
        <f t="shared" ref="K70:K100" si="22">E70-J70</f>
        <v>0</v>
      </c>
      <c r="L70" s="1"/>
      <c r="M70" s="1"/>
      <c r="N70" s="1">
        <v>0</v>
      </c>
      <c r="O70" s="1"/>
      <c r="P70" s="1">
        <f t="shared" si="5"/>
        <v>1</v>
      </c>
      <c r="Q70" s="5"/>
      <c r="R70" s="5">
        <f t="shared" si="13"/>
        <v>0</v>
      </c>
      <c r="S70" s="5">
        <f t="shared" si="7"/>
        <v>0</v>
      </c>
      <c r="T70" s="5"/>
      <c r="U70" s="5"/>
      <c r="V70" s="5"/>
      <c r="W70" s="1"/>
      <c r="X70" s="1">
        <f t="shared" si="8"/>
        <v>31</v>
      </c>
      <c r="Y70" s="1">
        <f t="shared" si="9"/>
        <v>31</v>
      </c>
      <c r="Z70" s="1">
        <v>2.2000000000000002</v>
      </c>
      <c r="AA70" s="1">
        <v>4.4000000000000004</v>
      </c>
      <c r="AB70" s="1">
        <v>0.8</v>
      </c>
      <c r="AC70" s="1">
        <v>2.2000000000000002</v>
      </c>
      <c r="AD70" s="1">
        <v>3.4</v>
      </c>
      <c r="AE70" s="1">
        <v>0.6</v>
      </c>
      <c r="AF70" s="1">
        <v>3.4</v>
      </c>
      <c r="AG70" s="1">
        <v>2.6</v>
      </c>
      <c r="AH70" s="1">
        <v>1.2</v>
      </c>
      <c r="AI70" s="1">
        <v>2.8</v>
      </c>
      <c r="AJ70" s="1"/>
      <c r="AK70" s="1">
        <f t="shared" si="10"/>
        <v>0</v>
      </c>
      <c r="AL70" s="1">
        <f t="shared" si="11"/>
        <v>0</v>
      </c>
      <c r="AM70" s="1">
        <f t="shared" si="12"/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124</v>
      </c>
      <c r="B71" s="1" t="s">
        <v>41</v>
      </c>
      <c r="C71" s="1">
        <v>84.486999999999995</v>
      </c>
      <c r="D71" s="1">
        <v>366.654</v>
      </c>
      <c r="E71" s="1">
        <v>257.79700000000003</v>
      </c>
      <c r="F71" s="1">
        <v>4.2770000000000001</v>
      </c>
      <c r="G71" s="7">
        <v>1</v>
      </c>
      <c r="H71" s="1">
        <v>45</v>
      </c>
      <c r="I71" s="1" t="s">
        <v>57</v>
      </c>
      <c r="J71" s="1">
        <v>468</v>
      </c>
      <c r="K71" s="1">
        <f t="shared" si="22"/>
        <v>-210.20299999999997</v>
      </c>
      <c r="L71" s="1"/>
      <c r="M71" s="1"/>
      <c r="N71" s="1">
        <v>360</v>
      </c>
      <c r="O71" s="1">
        <v>400</v>
      </c>
      <c r="P71" s="1">
        <f t="shared" ref="P71:P114" si="23">E71/5</f>
        <v>51.559400000000004</v>
      </c>
      <c r="Q71" s="5"/>
      <c r="R71" s="5">
        <v>50</v>
      </c>
      <c r="S71" s="5">
        <f t="shared" ref="S71:S114" si="24">R71-T71-U71</f>
        <v>30</v>
      </c>
      <c r="T71" s="5">
        <v>20</v>
      </c>
      <c r="U71" s="5"/>
      <c r="V71" s="5">
        <v>200</v>
      </c>
      <c r="W71" s="1"/>
      <c r="X71" s="1">
        <f t="shared" ref="X71:X114" si="25">(F71+N71+O71+R71)/P71</f>
        <v>15.792988281477285</v>
      </c>
      <c r="Y71" s="1">
        <f t="shared" ref="Y71:Y114" si="26">(F71+N71+O71)/P71</f>
        <v>14.823233008917869</v>
      </c>
      <c r="Z71" s="1">
        <v>69.022199999999998</v>
      </c>
      <c r="AA71" s="1">
        <v>45.342399999999998</v>
      </c>
      <c r="AB71" s="1">
        <v>47.033799999999999</v>
      </c>
      <c r="AC71" s="1">
        <v>29.535799999999998</v>
      </c>
      <c r="AD71" s="1">
        <v>47.63</v>
      </c>
      <c r="AE71" s="1">
        <v>37.6342</v>
      </c>
      <c r="AF71" s="1">
        <v>44.424400000000013</v>
      </c>
      <c r="AG71" s="1">
        <v>65.436199999999999</v>
      </c>
      <c r="AH71" s="1">
        <v>41.324399999999997</v>
      </c>
      <c r="AI71" s="1">
        <v>55.439200000000007</v>
      </c>
      <c r="AJ71" s="1"/>
      <c r="AK71" s="1">
        <f t="shared" ref="AK71:AK114" si="27">G71*S71</f>
        <v>30</v>
      </c>
      <c r="AL71" s="1">
        <f t="shared" ref="AL71:AL114" si="28">G71*T71</f>
        <v>20</v>
      </c>
      <c r="AM71" s="1">
        <f t="shared" ref="AM71:AM114" si="29">G71*U71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125</v>
      </c>
      <c r="B72" s="1" t="s">
        <v>37</v>
      </c>
      <c r="C72" s="1">
        <v>29</v>
      </c>
      <c r="D72" s="1">
        <v>3</v>
      </c>
      <c r="E72" s="1">
        <v>18</v>
      </c>
      <c r="F72" s="1">
        <v>4</v>
      </c>
      <c r="G72" s="7">
        <v>0.1</v>
      </c>
      <c r="H72" s="1">
        <v>60</v>
      </c>
      <c r="I72" s="1" t="s">
        <v>38</v>
      </c>
      <c r="J72" s="1">
        <v>39</v>
      </c>
      <c r="K72" s="1">
        <f t="shared" si="22"/>
        <v>-21</v>
      </c>
      <c r="L72" s="1"/>
      <c r="M72" s="1"/>
      <c r="N72" s="1">
        <v>40</v>
      </c>
      <c r="O72" s="1"/>
      <c r="P72" s="1">
        <f t="shared" si="23"/>
        <v>3.6</v>
      </c>
      <c r="Q72" s="5">
        <f t="shared" ref="Q72" si="30">14*P72-O72-N72-F72</f>
        <v>6.3999999999999986</v>
      </c>
      <c r="R72" s="5">
        <f t="shared" ref="R72:R114" si="31">ROUND(Q72,0)</f>
        <v>6</v>
      </c>
      <c r="S72" s="5">
        <f t="shared" si="24"/>
        <v>6</v>
      </c>
      <c r="T72" s="5"/>
      <c r="U72" s="5"/>
      <c r="V72" s="5"/>
      <c r="W72" s="1"/>
      <c r="X72" s="1">
        <f t="shared" si="25"/>
        <v>13.888888888888889</v>
      </c>
      <c r="Y72" s="1">
        <f t="shared" si="26"/>
        <v>12.222222222222221</v>
      </c>
      <c r="Z72" s="1">
        <v>4.4000000000000004</v>
      </c>
      <c r="AA72" s="1">
        <v>3.2</v>
      </c>
      <c r="AB72" s="1">
        <v>4.4000000000000004</v>
      </c>
      <c r="AC72" s="1">
        <v>4.4000000000000004</v>
      </c>
      <c r="AD72" s="1">
        <v>2.2000000000000002</v>
      </c>
      <c r="AE72" s="1">
        <v>-0.2</v>
      </c>
      <c r="AF72" s="1">
        <v>7.2</v>
      </c>
      <c r="AG72" s="1">
        <v>2</v>
      </c>
      <c r="AH72" s="1">
        <v>3.6</v>
      </c>
      <c r="AI72" s="1">
        <v>3.4</v>
      </c>
      <c r="AJ72" s="1"/>
      <c r="AK72" s="1">
        <f t="shared" si="27"/>
        <v>0.60000000000000009</v>
      </c>
      <c r="AL72" s="1">
        <f t="shared" si="28"/>
        <v>0</v>
      </c>
      <c r="AM72" s="1">
        <f t="shared" si="29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7" t="s">
        <v>126</v>
      </c>
      <c r="B73" s="17" t="s">
        <v>41</v>
      </c>
      <c r="C73" s="17">
        <v>87.153000000000006</v>
      </c>
      <c r="D73" s="17">
        <v>68.2</v>
      </c>
      <c r="E73" s="17">
        <v>0.70499999999999996</v>
      </c>
      <c r="F73" s="17">
        <v>153.85300000000001</v>
      </c>
      <c r="G73" s="18">
        <v>0</v>
      </c>
      <c r="H73" s="17">
        <v>60</v>
      </c>
      <c r="I73" s="17" t="s">
        <v>51</v>
      </c>
      <c r="J73" s="17">
        <v>21</v>
      </c>
      <c r="K73" s="17">
        <f t="shared" si="22"/>
        <v>-20.295000000000002</v>
      </c>
      <c r="L73" s="17"/>
      <c r="M73" s="17"/>
      <c r="N73" s="17">
        <v>0</v>
      </c>
      <c r="O73" s="17"/>
      <c r="P73" s="17">
        <f t="shared" si="23"/>
        <v>0.14099999999999999</v>
      </c>
      <c r="Q73" s="19"/>
      <c r="R73" s="5">
        <f t="shared" si="31"/>
        <v>0</v>
      </c>
      <c r="S73" s="5">
        <f t="shared" si="24"/>
        <v>0</v>
      </c>
      <c r="T73" s="5"/>
      <c r="U73" s="5"/>
      <c r="V73" s="19"/>
      <c r="W73" s="17"/>
      <c r="X73" s="1">
        <f t="shared" si="25"/>
        <v>1091.1560283687945</v>
      </c>
      <c r="Y73" s="17">
        <f t="shared" si="26"/>
        <v>1091.1560283687945</v>
      </c>
      <c r="Z73" s="17">
        <v>0</v>
      </c>
      <c r="AA73" s="17">
        <v>9.4993999999999996</v>
      </c>
      <c r="AB73" s="17">
        <v>5.52</v>
      </c>
      <c r="AC73" s="17">
        <v>1.571</v>
      </c>
      <c r="AD73" s="17">
        <v>20.809200000000001</v>
      </c>
      <c r="AE73" s="17">
        <v>10.029400000000001</v>
      </c>
      <c r="AF73" s="17">
        <v>9.3788</v>
      </c>
      <c r="AG73" s="17">
        <v>20.420999999999999</v>
      </c>
      <c r="AH73" s="17">
        <v>7.9279999999999999</v>
      </c>
      <c r="AI73" s="17">
        <v>7.8450000000000006</v>
      </c>
      <c r="AJ73" s="23" t="s">
        <v>83</v>
      </c>
      <c r="AK73" s="1">
        <f t="shared" si="27"/>
        <v>0</v>
      </c>
      <c r="AL73" s="1">
        <f t="shared" si="28"/>
        <v>0</v>
      </c>
      <c r="AM73" s="1">
        <f t="shared" si="29"/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7" t="s">
        <v>127</v>
      </c>
      <c r="B74" s="17" t="s">
        <v>41</v>
      </c>
      <c r="C74" s="17">
        <v>7.8929999999999998</v>
      </c>
      <c r="D74" s="17"/>
      <c r="E74" s="17"/>
      <c r="F74" s="17"/>
      <c r="G74" s="18">
        <v>0</v>
      </c>
      <c r="H74" s="17">
        <v>60</v>
      </c>
      <c r="I74" s="17" t="s">
        <v>51</v>
      </c>
      <c r="J74" s="17">
        <v>2</v>
      </c>
      <c r="K74" s="17">
        <f t="shared" si="22"/>
        <v>-2</v>
      </c>
      <c r="L74" s="17"/>
      <c r="M74" s="17"/>
      <c r="N74" s="17">
        <v>0</v>
      </c>
      <c r="O74" s="17"/>
      <c r="P74" s="17">
        <f t="shared" si="23"/>
        <v>0</v>
      </c>
      <c r="Q74" s="19"/>
      <c r="R74" s="5">
        <f t="shared" si="31"/>
        <v>0</v>
      </c>
      <c r="S74" s="5">
        <f t="shared" si="24"/>
        <v>0</v>
      </c>
      <c r="T74" s="5"/>
      <c r="U74" s="5"/>
      <c r="V74" s="19"/>
      <c r="W74" s="17"/>
      <c r="X74" s="1" t="e">
        <f t="shared" si="25"/>
        <v>#DIV/0!</v>
      </c>
      <c r="Y74" s="17" t="e">
        <f t="shared" si="26"/>
        <v>#DIV/0!</v>
      </c>
      <c r="Z74" s="17">
        <v>0</v>
      </c>
      <c r="AA74" s="17">
        <v>-0.40339999999999998</v>
      </c>
      <c r="AB74" s="17">
        <v>0</v>
      </c>
      <c r="AC74" s="17">
        <v>0.7984</v>
      </c>
      <c r="AD74" s="17">
        <v>1.1901999999999999</v>
      </c>
      <c r="AE74" s="17">
        <v>1.1746000000000001</v>
      </c>
      <c r="AF74" s="17">
        <v>1.9638</v>
      </c>
      <c r="AG74" s="17">
        <v>2.7345999999999999</v>
      </c>
      <c r="AH74" s="17">
        <v>3.4994000000000001</v>
      </c>
      <c r="AI74" s="17">
        <v>0.39479999999999998</v>
      </c>
      <c r="AJ74" s="17"/>
      <c r="AK74" s="1">
        <f t="shared" si="27"/>
        <v>0</v>
      </c>
      <c r="AL74" s="1">
        <f t="shared" si="28"/>
        <v>0</v>
      </c>
      <c r="AM74" s="1">
        <f t="shared" si="29"/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128</v>
      </c>
      <c r="B75" s="1" t="s">
        <v>41</v>
      </c>
      <c r="C75" s="1">
        <v>28.652000000000001</v>
      </c>
      <c r="D75" s="1">
        <v>30.45</v>
      </c>
      <c r="E75" s="1">
        <v>8.6329999999999991</v>
      </c>
      <c r="F75" s="1">
        <v>50.057000000000002</v>
      </c>
      <c r="G75" s="7">
        <v>1</v>
      </c>
      <c r="H75" s="1">
        <v>60</v>
      </c>
      <c r="I75" s="1" t="s">
        <v>43</v>
      </c>
      <c r="J75" s="1">
        <v>9</v>
      </c>
      <c r="K75" s="1">
        <f t="shared" si="22"/>
        <v>-0.36700000000000088</v>
      </c>
      <c r="L75" s="1"/>
      <c r="M75" s="1"/>
      <c r="N75" s="1">
        <v>0</v>
      </c>
      <c r="O75" s="1"/>
      <c r="P75" s="1">
        <f t="shared" si="23"/>
        <v>1.7265999999999999</v>
      </c>
      <c r="Q75" s="5"/>
      <c r="R75" s="5">
        <f t="shared" si="31"/>
        <v>0</v>
      </c>
      <c r="S75" s="5">
        <f t="shared" si="24"/>
        <v>0</v>
      </c>
      <c r="T75" s="5"/>
      <c r="U75" s="5"/>
      <c r="V75" s="5"/>
      <c r="W75" s="1"/>
      <c r="X75" s="1">
        <f t="shared" si="25"/>
        <v>28.991659909649023</v>
      </c>
      <c r="Y75" s="1">
        <f t="shared" si="26"/>
        <v>28.991659909649023</v>
      </c>
      <c r="Z75" s="1">
        <v>3.3210000000000002</v>
      </c>
      <c r="AA75" s="1">
        <v>1.821</v>
      </c>
      <c r="AB75" s="1">
        <v>3.93</v>
      </c>
      <c r="AC75" s="1">
        <v>3.0169999999999999</v>
      </c>
      <c r="AD75" s="1">
        <v>2.1059999999999999</v>
      </c>
      <c r="AE75" s="1">
        <v>3.8875999999999999</v>
      </c>
      <c r="AF75" s="1">
        <v>6.0023999999999997</v>
      </c>
      <c r="AG75" s="1">
        <v>6.3137999999999996</v>
      </c>
      <c r="AH75" s="1">
        <v>3.5442</v>
      </c>
      <c r="AI75" s="1">
        <v>5.3827999999999996</v>
      </c>
      <c r="AJ75" s="23" t="s">
        <v>83</v>
      </c>
      <c r="AK75" s="1">
        <f t="shared" si="27"/>
        <v>0</v>
      </c>
      <c r="AL75" s="1">
        <f t="shared" si="28"/>
        <v>0</v>
      </c>
      <c r="AM75" s="1">
        <f t="shared" si="29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129</v>
      </c>
      <c r="B76" s="1" t="s">
        <v>41</v>
      </c>
      <c r="C76" s="1">
        <v>10.683999999999999</v>
      </c>
      <c r="D76" s="1">
        <v>55.216999999999999</v>
      </c>
      <c r="E76" s="1">
        <v>14.132999999999999</v>
      </c>
      <c r="F76" s="1">
        <v>51.768000000000001</v>
      </c>
      <c r="G76" s="7">
        <v>1</v>
      </c>
      <c r="H76" s="1">
        <v>90</v>
      </c>
      <c r="I76" s="15" t="s">
        <v>130</v>
      </c>
      <c r="J76" s="1">
        <v>14</v>
      </c>
      <c r="K76" s="1">
        <f t="shared" si="22"/>
        <v>0.13299999999999912</v>
      </c>
      <c r="L76" s="1"/>
      <c r="M76" s="1"/>
      <c r="N76" s="1">
        <v>68</v>
      </c>
      <c r="O76" s="1"/>
      <c r="P76" s="1">
        <f t="shared" si="23"/>
        <v>2.8266</v>
      </c>
      <c r="Q76" s="26">
        <v>0</v>
      </c>
      <c r="R76" s="5">
        <f t="shared" si="31"/>
        <v>0</v>
      </c>
      <c r="S76" s="5">
        <f t="shared" si="24"/>
        <v>0</v>
      </c>
      <c r="T76" s="5"/>
      <c r="U76" s="5"/>
      <c r="V76" s="5"/>
      <c r="W76" s="1"/>
      <c r="X76" s="1">
        <f t="shared" si="25"/>
        <v>42.371754050803084</v>
      </c>
      <c r="Y76" s="1">
        <f t="shared" si="26"/>
        <v>42.371754050803084</v>
      </c>
      <c r="Z76" s="1">
        <v>7.9263999999999992</v>
      </c>
      <c r="AA76" s="1">
        <v>1.2263999999999999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/>
      <c r="AK76" s="1">
        <f t="shared" si="27"/>
        <v>0</v>
      </c>
      <c r="AL76" s="1">
        <f t="shared" si="28"/>
        <v>0</v>
      </c>
      <c r="AM76" s="1">
        <f t="shared" si="29"/>
        <v>0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131</v>
      </c>
      <c r="B77" s="1" t="s">
        <v>41</v>
      </c>
      <c r="C77" s="1">
        <v>50.643000000000001</v>
      </c>
      <c r="D77" s="1">
        <v>1.353</v>
      </c>
      <c r="E77" s="1">
        <v>2.7040000000000002</v>
      </c>
      <c r="F77" s="1">
        <v>47.939</v>
      </c>
      <c r="G77" s="7">
        <v>1</v>
      </c>
      <c r="H77" s="1">
        <v>60</v>
      </c>
      <c r="I77" s="1" t="s">
        <v>38</v>
      </c>
      <c r="J77" s="1">
        <v>3.9</v>
      </c>
      <c r="K77" s="1">
        <f t="shared" si="22"/>
        <v>-1.1959999999999997</v>
      </c>
      <c r="L77" s="1"/>
      <c r="M77" s="1"/>
      <c r="N77" s="1">
        <v>0</v>
      </c>
      <c r="O77" s="1"/>
      <c r="P77" s="1">
        <f t="shared" si="23"/>
        <v>0.54080000000000006</v>
      </c>
      <c r="Q77" s="5"/>
      <c r="R77" s="5">
        <f t="shared" si="31"/>
        <v>0</v>
      </c>
      <c r="S77" s="5">
        <f t="shared" si="24"/>
        <v>0</v>
      </c>
      <c r="T77" s="5"/>
      <c r="U77" s="5"/>
      <c r="V77" s="5"/>
      <c r="W77" s="1"/>
      <c r="X77" s="1">
        <f t="shared" si="25"/>
        <v>88.644600591715971</v>
      </c>
      <c r="Y77" s="1">
        <f t="shared" si="26"/>
        <v>88.644600591715971</v>
      </c>
      <c r="Z77" s="1">
        <v>0.53739999999999999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21" t="s">
        <v>185</v>
      </c>
      <c r="AK77" s="1">
        <f t="shared" si="27"/>
        <v>0</v>
      </c>
      <c r="AL77" s="1">
        <f t="shared" si="28"/>
        <v>0</v>
      </c>
      <c r="AM77" s="1">
        <f t="shared" si="29"/>
        <v>0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177</v>
      </c>
      <c r="B78" s="11" t="s">
        <v>41</v>
      </c>
      <c r="C78" s="11"/>
      <c r="D78" s="11"/>
      <c r="E78" s="11"/>
      <c r="F78" s="11"/>
      <c r="G78" s="12">
        <v>0</v>
      </c>
      <c r="H78" s="11">
        <v>60</v>
      </c>
      <c r="I78" s="11" t="s">
        <v>38</v>
      </c>
      <c r="J78" s="11"/>
      <c r="K78" s="11">
        <f t="shared" si="22"/>
        <v>0</v>
      </c>
      <c r="L78" s="11"/>
      <c r="M78" s="11"/>
      <c r="N78" s="11">
        <v>0</v>
      </c>
      <c r="O78" s="11">
        <v>10</v>
      </c>
      <c r="P78" s="11">
        <f t="shared" si="23"/>
        <v>0</v>
      </c>
      <c r="Q78" s="13"/>
      <c r="R78" s="5">
        <f t="shared" si="31"/>
        <v>0</v>
      </c>
      <c r="S78" s="5">
        <f t="shared" si="24"/>
        <v>0</v>
      </c>
      <c r="T78" s="5"/>
      <c r="U78" s="5"/>
      <c r="V78" s="13"/>
      <c r="W78" s="11" t="s">
        <v>192</v>
      </c>
      <c r="X78" s="1" t="e">
        <f t="shared" si="25"/>
        <v>#DIV/0!</v>
      </c>
      <c r="Y78" s="11" t="e">
        <f t="shared" si="26"/>
        <v>#DIV/0!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0" t="s">
        <v>178</v>
      </c>
      <c r="AK78" s="1">
        <f t="shared" si="27"/>
        <v>0</v>
      </c>
      <c r="AL78" s="1">
        <f t="shared" si="28"/>
        <v>0</v>
      </c>
      <c r="AM78" s="1">
        <f t="shared" si="29"/>
        <v>0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132</v>
      </c>
      <c r="B79" s="1" t="s">
        <v>37</v>
      </c>
      <c r="C79" s="1"/>
      <c r="D79" s="1"/>
      <c r="E79" s="1"/>
      <c r="F79" s="1"/>
      <c r="G79" s="7">
        <v>0.4</v>
      </c>
      <c r="H79" s="1">
        <v>30</v>
      </c>
      <c r="I79" s="1" t="s">
        <v>38</v>
      </c>
      <c r="J79" s="1">
        <v>7</v>
      </c>
      <c r="K79" s="1">
        <f t="shared" si="22"/>
        <v>-7</v>
      </c>
      <c r="L79" s="1"/>
      <c r="M79" s="1"/>
      <c r="N79" s="1">
        <v>0</v>
      </c>
      <c r="O79" s="1">
        <v>16</v>
      </c>
      <c r="P79" s="1">
        <f t="shared" si="23"/>
        <v>0</v>
      </c>
      <c r="Q79" s="5"/>
      <c r="R79" s="5">
        <f t="shared" si="31"/>
        <v>0</v>
      </c>
      <c r="S79" s="5">
        <f t="shared" si="24"/>
        <v>0</v>
      </c>
      <c r="T79" s="5"/>
      <c r="U79" s="5"/>
      <c r="V79" s="5"/>
      <c r="W79" s="1"/>
      <c r="X79" s="1" t="e">
        <f t="shared" si="25"/>
        <v>#DIV/0!</v>
      </c>
      <c r="Y79" s="1" t="e">
        <f t="shared" si="26"/>
        <v>#DIV/0!</v>
      </c>
      <c r="Z79" s="1">
        <v>0</v>
      </c>
      <c r="AA79" s="1">
        <v>-0.2</v>
      </c>
      <c r="AB79" s="1">
        <v>0</v>
      </c>
      <c r="AC79" s="1">
        <v>0</v>
      </c>
      <c r="AD79" s="1">
        <v>0</v>
      </c>
      <c r="AE79" s="1">
        <v>0.4</v>
      </c>
      <c r="AF79" s="1">
        <v>0</v>
      </c>
      <c r="AG79" s="1">
        <v>0</v>
      </c>
      <c r="AH79" s="1">
        <v>0</v>
      </c>
      <c r="AI79" s="1">
        <v>0</v>
      </c>
      <c r="AJ79" s="1" t="s">
        <v>133</v>
      </c>
      <c r="AK79" s="1">
        <f t="shared" si="27"/>
        <v>0</v>
      </c>
      <c r="AL79" s="1">
        <f t="shared" si="28"/>
        <v>0</v>
      </c>
      <c r="AM79" s="1">
        <f t="shared" si="29"/>
        <v>0</v>
      </c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134</v>
      </c>
      <c r="B80" s="1" t="s">
        <v>37</v>
      </c>
      <c r="C80" s="1">
        <v>23</v>
      </c>
      <c r="D80" s="1">
        <v>10</v>
      </c>
      <c r="E80" s="1">
        <v>4</v>
      </c>
      <c r="F80" s="1">
        <v>27</v>
      </c>
      <c r="G80" s="7">
        <v>0.33</v>
      </c>
      <c r="H80" s="1" t="e">
        <v>#N/A</v>
      </c>
      <c r="I80" s="1" t="s">
        <v>38</v>
      </c>
      <c r="J80" s="1">
        <v>10</v>
      </c>
      <c r="K80" s="1">
        <f t="shared" si="22"/>
        <v>-6</v>
      </c>
      <c r="L80" s="1"/>
      <c r="M80" s="1"/>
      <c r="N80" s="1">
        <v>0</v>
      </c>
      <c r="O80" s="1"/>
      <c r="P80" s="1">
        <f t="shared" si="23"/>
        <v>0.8</v>
      </c>
      <c r="Q80" s="5"/>
      <c r="R80" s="5">
        <f t="shared" si="31"/>
        <v>0</v>
      </c>
      <c r="S80" s="5">
        <f t="shared" si="24"/>
        <v>0</v>
      </c>
      <c r="T80" s="5"/>
      <c r="U80" s="5"/>
      <c r="V80" s="5"/>
      <c r="W80" s="1"/>
      <c r="X80" s="1">
        <f t="shared" si="25"/>
        <v>33.75</v>
      </c>
      <c r="Y80" s="1">
        <f t="shared" si="26"/>
        <v>33.75</v>
      </c>
      <c r="Z80" s="1">
        <v>1</v>
      </c>
      <c r="AA80" s="1">
        <v>3</v>
      </c>
      <c r="AB80" s="1">
        <v>0.8</v>
      </c>
      <c r="AC80" s="1">
        <v>1</v>
      </c>
      <c r="AD80" s="1">
        <v>5.2</v>
      </c>
      <c r="AE80" s="1">
        <v>0</v>
      </c>
      <c r="AF80" s="1">
        <v>4.5999999999999996</v>
      </c>
      <c r="AG80" s="1">
        <v>1.4</v>
      </c>
      <c r="AH80" s="1">
        <v>0</v>
      </c>
      <c r="AI80" s="1">
        <v>4.8</v>
      </c>
      <c r="AJ80" s="23" t="s">
        <v>83</v>
      </c>
      <c r="AK80" s="1">
        <f t="shared" si="27"/>
        <v>0</v>
      </c>
      <c r="AL80" s="1">
        <f t="shared" si="28"/>
        <v>0</v>
      </c>
      <c r="AM80" s="1">
        <f t="shared" si="29"/>
        <v>0</v>
      </c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135</v>
      </c>
      <c r="B81" s="1" t="s">
        <v>41</v>
      </c>
      <c r="C81" s="1">
        <v>50.718000000000004</v>
      </c>
      <c r="D81" s="1">
        <v>36.411999999999999</v>
      </c>
      <c r="E81" s="1">
        <v>43.677</v>
      </c>
      <c r="F81" s="1">
        <v>40.563000000000002</v>
      </c>
      <c r="G81" s="7">
        <v>1</v>
      </c>
      <c r="H81" s="1">
        <v>45</v>
      </c>
      <c r="I81" s="1" t="s">
        <v>38</v>
      </c>
      <c r="J81" s="1">
        <v>46.6</v>
      </c>
      <c r="K81" s="1">
        <f t="shared" si="22"/>
        <v>-2.9230000000000018</v>
      </c>
      <c r="L81" s="1"/>
      <c r="M81" s="1"/>
      <c r="N81" s="1">
        <v>0</v>
      </c>
      <c r="O81" s="1"/>
      <c r="P81" s="1">
        <f t="shared" si="23"/>
        <v>8.7354000000000003</v>
      </c>
      <c r="Q81" s="5">
        <f>13*P81-O81-N81-F81</f>
        <v>72.997200000000007</v>
      </c>
      <c r="R81" s="5">
        <v>81</v>
      </c>
      <c r="S81" s="5">
        <f t="shared" si="24"/>
        <v>51</v>
      </c>
      <c r="T81" s="5">
        <v>30</v>
      </c>
      <c r="U81" s="5"/>
      <c r="V81" s="5">
        <v>90</v>
      </c>
      <c r="W81" s="1"/>
      <c r="X81" s="1">
        <f t="shared" si="25"/>
        <v>13.916134349886669</v>
      </c>
      <c r="Y81" s="1">
        <f t="shared" si="26"/>
        <v>4.643519472491243</v>
      </c>
      <c r="Z81" s="1">
        <v>5.2560000000000002</v>
      </c>
      <c r="AA81" s="1">
        <v>6.7706</v>
      </c>
      <c r="AB81" s="1">
        <v>7.9627999999999997</v>
      </c>
      <c r="AC81" s="1">
        <v>5.1083999999999996</v>
      </c>
      <c r="AD81" s="1">
        <v>6.3764000000000003</v>
      </c>
      <c r="AE81" s="1">
        <v>5.6026000000000007</v>
      </c>
      <c r="AF81" s="1">
        <v>10.058999999999999</v>
      </c>
      <c r="AG81" s="1">
        <v>8.2919999999999998</v>
      </c>
      <c r="AH81" s="1">
        <v>6.3056000000000001</v>
      </c>
      <c r="AI81" s="1">
        <v>9.1470000000000002</v>
      </c>
      <c r="AJ81" s="1"/>
      <c r="AK81" s="1">
        <f t="shared" si="27"/>
        <v>51</v>
      </c>
      <c r="AL81" s="1">
        <f t="shared" si="28"/>
        <v>30</v>
      </c>
      <c r="AM81" s="1">
        <f t="shared" si="29"/>
        <v>0</v>
      </c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136</v>
      </c>
      <c r="B82" s="1" t="s">
        <v>37</v>
      </c>
      <c r="C82" s="1">
        <v>938</v>
      </c>
      <c r="D82" s="1">
        <v>19</v>
      </c>
      <c r="E82" s="22">
        <f>696+E112</f>
        <v>790</v>
      </c>
      <c r="F82" s="22">
        <f>233+F112</f>
        <v>289</v>
      </c>
      <c r="G82" s="7">
        <v>0.41</v>
      </c>
      <c r="H82" s="1">
        <v>50</v>
      </c>
      <c r="I82" s="1" t="s">
        <v>38</v>
      </c>
      <c r="J82" s="1">
        <v>700</v>
      </c>
      <c r="K82" s="1">
        <f t="shared" si="22"/>
        <v>90</v>
      </c>
      <c r="L82" s="1"/>
      <c r="M82" s="1"/>
      <c r="N82" s="1">
        <v>1200</v>
      </c>
      <c r="O82" s="1"/>
      <c r="P82" s="1">
        <f t="shared" si="23"/>
        <v>158</v>
      </c>
      <c r="Q82" s="5">
        <f t="shared" ref="Q82:Q91" si="32">14*P82-O82-N82-F82</f>
        <v>723</v>
      </c>
      <c r="R82" s="5">
        <v>880</v>
      </c>
      <c r="S82" s="5">
        <f t="shared" si="24"/>
        <v>420</v>
      </c>
      <c r="T82" s="5">
        <v>260</v>
      </c>
      <c r="U82" s="5">
        <v>200</v>
      </c>
      <c r="V82" s="5">
        <v>881</v>
      </c>
      <c r="W82" s="1"/>
      <c r="X82" s="1">
        <f t="shared" si="25"/>
        <v>14.99367088607595</v>
      </c>
      <c r="Y82" s="1">
        <f t="shared" si="26"/>
        <v>9.424050632911392</v>
      </c>
      <c r="Z82" s="1">
        <v>133.6</v>
      </c>
      <c r="AA82" s="1">
        <v>92.2</v>
      </c>
      <c r="AB82" s="1">
        <v>146</v>
      </c>
      <c r="AC82" s="1">
        <v>81.400000000000006</v>
      </c>
      <c r="AD82" s="1">
        <v>132.1138</v>
      </c>
      <c r="AE82" s="1">
        <v>130</v>
      </c>
      <c r="AF82" s="1">
        <v>163</v>
      </c>
      <c r="AG82" s="1">
        <v>133.6</v>
      </c>
      <c r="AH82" s="1">
        <v>121</v>
      </c>
      <c r="AI82" s="1">
        <v>145.80000000000001</v>
      </c>
      <c r="AJ82" s="1" t="s">
        <v>137</v>
      </c>
      <c r="AK82" s="1">
        <f t="shared" si="27"/>
        <v>172.2</v>
      </c>
      <c r="AL82" s="1">
        <f t="shared" si="28"/>
        <v>106.6</v>
      </c>
      <c r="AM82" s="1">
        <f t="shared" si="29"/>
        <v>82</v>
      </c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138</v>
      </c>
      <c r="B83" s="1" t="s">
        <v>41</v>
      </c>
      <c r="C83" s="1">
        <v>-6.4539999999999997</v>
      </c>
      <c r="D83" s="1">
        <v>250.57900000000001</v>
      </c>
      <c r="E83" s="22">
        <f>213.211+E114</f>
        <v>274.80700000000002</v>
      </c>
      <c r="F83" s="22">
        <f>-4.734+F114</f>
        <v>-5.4630000000000001</v>
      </c>
      <c r="G83" s="7">
        <v>1</v>
      </c>
      <c r="H83" s="1">
        <v>50</v>
      </c>
      <c r="I83" s="1" t="s">
        <v>38</v>
      </c>
      <c r="J83" s="1">
        <v>339.5</v>
      </c>
      <c r="K83" s="1">
        <f t="shared" si="22"/>
        <v>-64.692999999999984</v>
      </c>
      <c r="L83" s="1"/>
      <c r="M83" s="1"/>
      <c r="N83" s="1">
        <v>380</v>
      </c>
      <c r="O83" s="1">
        <v>400</v>
      </c>
      <c r="P83" s="1">
        <f t="shared" si="23"/>
        <v>54.961400000000005</v>
      </c>
      <c r="Q83" s="5"/>
      <c r="R83" s="5">
        <v>50</v>
      </c>
      <c r="S83" s="5">
        <f t="shared" si="24"/>
        <v>50</v>
      </c>
      <c r="T83" s="5"/>
      <c r="U83" s="5"/>
      <c r="V83" s="5">
        <v>50</v>
      </c>
      <c r="W83" s="1"/>
      <c r="X83" s="1">
        <f t="shared" si="25"/>
        <v>15.002110572146997</v>
      </c>
      <c r="Y83" s="1">
        <f t="shared" si="26"/>
        <v>14.092381198441087</v>
      </c>
      <c r="Z83" s="1">
        <v>70.052199999999999</v>
      </c>
      <c r="AA83" s="1">
        <v>46.934600000000003</v>
      </c>
      <c r="AB83" s="1">
        <v>48.426200000000001</v>
      </c>
      <c r="AC83" s="1">
        <v>34.031199999999998</v>
      </c>
      <c r="AD83" s="1">
        <v>70.447199999999995</v>
      </c>
      <c r="AE83" s="1">
        <v>69.61999999999999</v>
      </c>
      <c r="AF83" s="1">
        <v>72.352000000000004</v>
      </c>
      <c r="AG83" s="1">
        <v>74.599800000000002</v>
      </c>
      <c r="AH83" s="1">
        <v>55.080599999999997</v>
      </c>
      <c r="AI83" s="1">
        <v>70.643199999999993</v>
      </c>
      <c r="AJ83" s="1"/>
      <c r="AK83" s="1">
        <f t="shared" si="27"/>
        <v>50</v>
      </c>
      <c r="AL83" s="1">
        <f t="shared" si="28"/>
        <v>0</v>
      </c>
      <c r="AM83" s="1">
        <f t="shared" si="29"/>
        <v>0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139</v>
      </c>
      <c r="B84" s="1" t="s">
        <v>37</v>
      </c>
      <c r="C84" s="1">
        <v>457</v>
      </c>
      <c r="D84" s="1">
        <v>67</v>
      </c>
      <c r="E84" s="1">
        <v>152</v>
      </c>
      <c r="F84" s="1">
        <v>367</v>
      </c>
      <c r="G84" s="7">
        <v>0.35</v>
      </c>
      <c r="H84" s="1">
        <v>50</v>
      </c>
      <c r="I84" s="1" t="s">
        <v>38</v>
      </c>
      <c r="J84" s="1">
        <v>152</v>
      </c>
      <c r="K84" s="1">
        <f t="shared" si="22"/>
        <v>0</v>
      </c>
      <c r="L84" s="1"/>
      <c r="M84" s="1"/>
      <c r="N84" s="1">
        <v>0</v>
      </c>
      <c r="O84" s="1"/>
      <c r="P84" s="1">
        <f t="shared" si="23"/>
        <v>30.4</v>
      </c>
      <c r="Q84" s="5">
        <f t="shared" si="32"/>
        <v>58.599999999999966</v>
      </c>
      <c r="R84" s="5">
        <v>90</v>
      </c>
      <c r="S84" s="5">
        <f t="shared" si="24"/>
        <v>50</v>
      </c>
      <c r="T84" s="5">
        <v>40</v>
      </c>
      <c r="U84" s="5"/>
      <c r="V84" s="5">
        <v>90</v>
      </c>
      <c r="W84" s="1"/>
      <c r="X84" s="1">
        <f t="shared" si="25"/>
        <v>15.032894736842106</v>
      </c>
      <c r="Y84" s="1">
        <f t="shared" si="26"/>
        <v>12.072368421052632</v>
      </c>
      <c r="Z84" s="1">
        <v>16.8</v>
      </c>
      <c r="AA84" s="1">
        <v>38.4</v>
      </c>
      <c r="AB84" s="1">
        <v>50</v>
      </c>
      <c r="AC84" s="1">
        <v>23.6</v>
      </c>
      <c r="AD84" s="1">
        <v>36.200000000000003</v>
      </c>
      <c r="AE84" s="1">
        <v>44.8</v>
      </c>
      <c r="AF84" s="1">
        <v>38.200000000000003</v>
      </c>
      <c r="AG84" s="1">
        <v>39</v>
      </c>
      <c r="AH84" s="1">
        <v>40.200000000000003</v>
      </c>
      <c r="AI84" s="1">
        <v>40</v>
      </c>
      <c r="AJ84" s="1"/>
      <c r="AK84" s="1">
        <f t="shared" si="27"/>
        <v>17.5</v>
      </c>
      <c r="AL84" s="1">
        <f t="shared" si="28"/>
        <v>14</v>
      </c>
      <c r="AM84" s="1">
        <f t="shared" si="29"/>
        <v>0</v>
      </c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140</v>
      </c>
      <c r="B85" s="1" t="s">
        <v>41</v>
      </c>
      <c r="C85" s="1">
        <v>226.27</v>
      </c>
      <c r="D85" s="1">
        <v>9.3719999999999999</v>
      </c>
      <c r="E85" s="1">
        <v>60.86</v>
      </c>
      <c r="F85" s="1">
        <v>174.80600000000001</v>
      </c>
      <c r="G85" s="7">
        <v>1</v>
      </c>
      <c r="H85" s="1">
        <v>50</v>
      </c>
      <c r="I85" s="1" t="s">
        <v>38</v>
      </c>
      <c r="J85" s="1">
        <v>58.5</v>
      </c>
      <c r="K85" s="1">
        <f t="shared" si="22"/>
        <v>2.3599999999999994</v>
      </c>
      <c r="L85" s="1"/>
      <c r="M85" s="1"/>
      <c r="N85" s="1">
        <v>0</v>
      </c>
      <c r="O85" s="1"/>
      <c r="P85" s="1">
        <f t="shared" si="23"/>
        <v>12.172000000000001</v>
      </c>
      <c r="Q85" s="5"/>
      <c r="R85" s="5">
        <v>8</v>
      </c>
      <c r="S85" s="5">
        <f t="shared" si="24"/>
        <v>8</v>
      </c>
      <c r="T85" s="5"/>
      <c r="U85" s="5"/>
      <c r="V85" s="5">
        <v>8</v>
      </c>
      <c r="W85" s="1"/>
      <c r="X85" s="1">
        <f t="shared" si="25"/>
        <v>15.01856720341768</v>
      </c>
      <c r="Y85" s="1">
        <f t="shared" si="26"/>
        <v>14.361321064738744</v>
      </c>
      <c r="Z85" s="1">
        <v>7.7489999999999997</v>
      </c>
      <c r="AA85" s="1">
        <v>16.897400000000001</v>
      </c>
      <c r="AB85" s="1">
        <v>18.185400000000001</v>
      </c>
      <c r="AC85" s="1">
        <v>20.133199999999999</v>
      </c>
      <c r="AD85" s="1">
        <v>32.986199999999997</v>
      </c>
      <c r="AE85" s="1">
        <v>24.594799999999999</v>
      </c>
      <c r="AF85" s="1">
        <v>31.189599999999999</v>
      </c>
      <c r="AG85" s="1">
        <v>27.263999999999999</v>
      </c>
      <c r="AH85" s="1">
        <v>15.907999999999999</v>
      </c>
      <c r="AI85" s="1">
        <v>27.348800000000001</v>
      </c>
      <c r="AJ85" s="23" t="s">
        <v>83</v>
      </c>
      <c r="AK85" s="1">
        <f t="shared" si="27"/>
        <v>8</v>
      </c>
      <c r="AL85" s="1">
        <f t="shared" si="28"/>
        <v>0</v>
      </c>
      <c r="AM85" s="1">
        <f t="shared" si="29"/>
        <v>0</v>
      </c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141</v>
      </c>
      <c r="B86" s="1" t="s">
        <v>37</v>
      </c>
      <c r="C86" s="1">
        <v>345</v>
      </c>
      <c r="D86" s="1">
        <v>330</v>
      </c>
      <c r="E86" s="1">
        <v>522</v>
      </c>
      <c r="F86" s="1">
        <v>141</v>
      </c>
      <c r="G86" s="7">
        <v>0.4</v>
      </c>
      <c r="H86" s="1">
        <v>50</v>
      </c>
      <c r="I86" s="1" t="s">
        <v>38</v>
      </c>
      <c r="J86" s="1">
        <v>523</v>
      </c>
      <c r="K86" s="1">
        <f t="shared" si="22"/>
        <v>-1</v>
      </c>
      <c r="L86" s="1"/>
      <c r="M86" s="1"/>
      <c r="N86" s="1">
        <v>240</v>
      </c>
      <c r="O86" s="1">
        <v>280</v>
      </c>
      <c r="P86" s="1">
        <f t="shared" si="23"/>
        <v>104.4</v>
      </c>
      <c r="Q86" s="5">
        <f t="shared" si="32"/>
        <v>800.60000000000014</v>
      </c>
      <c r="R86" s="5">
        <v>900</v>
      </c>
      <c r="S86" s="5">
        <f t="shared" si="24"/>
        <v>400</v>
      </c>
      <c r="T86" s="5">
        <v>300</v>
      </c>
      <c r="U86" s="5">
        <v>200</v>
      </c>
      <c r="V86" s="5">
        <v>905</v>
      </c>
      <c r="W86" s="1"/>
      <c r="X86" s="1">
        <f t="shared" si="25"/>
        <v>14.952107279693486</v>
      </c>
      <c r="Y86" s="1">
        <f t="shared" si="26"/>
        <v>6.3314176245210723</v>
      </c>
      <c r="Z86" s="1">
        <v>78.400000000000006</v>
      </c>
      <c r="AA86" s="1">
        <v>73</v>
      </c>
      <c r="AB86" s="1">
        <v>71.8</v>
      </c>
      <c r="AC86" s="1">
        <v>64.599999999999994</v>
      </c>
      <c r="AD86" s="1">
        <v>100.6</v>
      </c>
      <c r="AE86" s="1">
        <v>96.8</v>
      </c>
      <c r="AF86" s="1">
        <v>116.6</v>
      </c>
      <c r="AG86" s="1">
        <v>96.8</v>
      </c>
      <c r="AH86" s="1">
        <v>71.8</v>
      </c>
      <c r="AI86" s="1">
        <v>109.2</v>
      </c>
      <c r="AJ86" s="1"/>
      <c r="AK86" s="1">
        <f t="shared" si="27"/>
        <v>160</v>
      </c>
      <c r="AL86" s="1">
        <f t="shared" si="28"/>
        <v>120</v>
      </c>
      <c r="AM86" s="1">
        <f t="shared" si="29"/>
        <v>80</v>
      </c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142</v>
      </c>
      <c r="B87" s="1" t="s">
        <v>37</v>
      </c>
      <c r="C87" s="1">
        <v>882</v>
      </c>
      <c r="D87" s="1">
        <v>25</v>
      </c>
      <c r="E87" s="1">
        <v>643</v>
      </c>
      <c r="F87" s="1">
        <v>225</v>
      </c>
      <c r="G87" s="7">
        <v>0.41</v>
      </c>
      <c r="H87" s="1">
        <v>50</v>
      </c>
      <c r="I87" s="15" t="s">
        <v>75</v>
      </c>
      <c r="J87" s="1">
        <v>645</v>
      </c>
      <c r="K87" s="1">
        <f t="shared" si="22"/>
        <v>-2</v>
      </c>
      <c r="L87" s="1"/>
      <c r="M87" s="1"/>
      <c r="N87" s="1">
        <v>650</v>
      </c>
      <c r="O87" s="1"/>
      <c r="P87" s="1">
        <v>50</v>
      </c>
      <c r="Q87" s="5"/>
      <c r="R87" s="5">
        <v>100</v>
      </c>
      <c r="S87" s="5">
        <f t="shared" si="24"/>
        <v>50</v>
      </c>
      <c r="T87" s="5">
        <v>50</v>
      </c>
      <c r="U87" s="5"/>
      <c r="V87" s="5">
        <v>400</v>
      </c>
      <c r="W87" s="1"/>
      <c r="X87" s="1">
        <f t="shared" si="25"/>
        <v>19.5</v>
      </c>
      <c r="Y87" s="1">
        <f t="shared" si="26"/>
        <v>17.5</v>
      </c>
      <c r="Z87" s="1">
        <v>97</v>
      </c>
      <c r="AA87" s="1">
        <v>38.200000000000003</v>
      </c>
      <c r="AB87" s="1">
        <v>132.6</v>
      </c>
      <c r="AC87" s="1">
        <v>51.2</v>
      </c>
      <c r="AD87" s="1">
        <v>32</v>
      </c>
      <c r="AE87" s="1">
        <v>121.51300000000001</v>
      </c>
      <c r="AF87" s="1">
        <v>109.6</v>
      </c>
      <c r="AG87" s="1">
        <v>93.4</v>
      </c>
      <c r="AH87" s="1">
        <v>82.2</v>
      </c>
      <c r="AI87" s="1">
        <v>116.1126</v>
      </c>
      <c r="AJ87" s="1" t="s">
        <v>49</v>
      </c>
      <c r="AK87" s="1">
        <f t="shared" si="27"/>
        <v>20.5</v>
      </c>
      <c r="AL87" s="1">
        <f t="shared" si="28"/>
        <v>20.5</v>
      </c>
      <c r="AM87" s="1">
        <f t="shared" si="29"/>
        <v>0</v>
      </c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143</v>
      </c>
      <c r="B88" s="1" t="s">
        <v>41</v>
      </c>
      <c r="C88" s="1">
        <v>86.224999999999994</v>
      </c>
      <c r="D88" s="1">
        <v>3.0750000000000002</v>
      </c>
      <c r="E88" s="1">
        <v>5.7679999999999998</v>
      </c>
      <c r="F88" s="1">
        <v>84.641999999999996</v>
      </c>
      <c r="G88" s="7">
        <v>1</v>
      </c>
      <c r="H88" s="1">
        <v>50</v>
      </c>
      <c r="I88" s="1" t="s">
        <v>38</v>
      </c>
      <c r="J88" s="1">
        <v>220.5</v>
      </c>
      <c r="K88" s="1">
        <f t="shared" si="22"/>
        <v>-214.732</v>
      </c>
      <c r="L88" s="1"/>
      <c r="M88" s="1"/>
      <c r="N88" s="1">
        <v>160</v>
      </c>
      <c r="O88" s="1">
        <v>290</v>
      </c>
      <c r="P88" s="1">
        <f t="shared" si="23"/>
        <v>1.1536</v>
      </c>
      <c r="Q88" s="5"/>
      <c r="R88" s="5">
        <f t="shared" si="31"/>
        <v>0</v>
      </c>
      <c r="S88" s="5">
        <f t="shared" si="24"/>
        <v>0</v>
      </c>
      <c r="T88" s="5"/>
      <c r="U88" s="5"/>
      <c r="V88" s="5"/>
      <c r="W88" s="1"/>
      <c r="X88" s="1">
        <f t="shared" si="25"/>
        <v>463.45527045769768</v>
      </c>
      <c r="Y88" s="1">
        <f t="shared" si="26"/>
        <v>463.45527045769768</v>
      </c>
      <c r="Z88" s="1">
        <v>36.347799999999999</v>
      </c>
      <c r="AA88" s="1">
        <v>16.9512</v>
      </c>
      <c r="AB88" s="1">
        <v>23.435600000000001</v>
      </c>
      <c r="AC88" s="1">
        <v>20.694800000000001</v>
      </c>
      <c r="AD88" s="1">
        <v>21.181999999999999</v>
      </c>
      <c r="AE88" s="1">
        <v>26.456399999999999</v>
      </c>
      <c r="AF88" s="1">
        <v>34.141000000000012</v>
      </c>
      <c r="AG88" s="1">
        <v>26.589200000000002</v>
      </c>
      <c r="AH88" s="1">
        <v>21.214600000000001</v>
      </c>
      <c r="AI88" s="1">
        <v>33.823599999999999</v>
      </c>
      <c r="AJ88" s="23" t="s">
        <v>83</v>
      </c>
      <c r="AK88" s="1">
        <f t="shared" si="27"/>
        <v>0</v>
      </c>
      <c r="AL88" s="1">
        <f t="shared" si="28"/>
        <v>0</v>
      </c>
      <c r="AM88" s="1">
        <f t="shared" si="29"/>
        <v>0</v>
      </c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144</v>
      </c>
      <c r="B89" s="1" t="s">
        <v>37</v>
      </c>
      <c r="C89" s="1">
        <v>44</v>
      </c>
      <c r="D89" s="1">
        <v>80</v>
      </c>
      <c r="E89" s="1">
        <v>28</v>
      </c>
      <c r="F89" s="1">
        <v>15</v>
      </c>
      <c r="G89" s="7">
        <v>0.3</v>
      </c>
      <c r="H89" s="1">
        <v>50</v>
      </c>
      <c r="I89" s="15" t="s">
        <v>75</v>
      </c>
      <c r="J89" s="1">
        <v>112</v>
      </c>
      <c r="K89" s="1">
        <f t="shared" si="22"/>
        <v>-84</v>
      </c>
      <c r="L89" s="1"/>
      <c r="M89" s="1"/>
      <c r="N89" s="1">
        <v>300</v>
      </c>
      <c r="O89" s="1">
        <v>400</v>
      </c>
      <c r="P89" s="1">
        <f t="shared" si="23"/>
        <v>5.6</v>
      </c>
      <c r="Q89" s="5"/>
      <c r="R89" s="5">
        <f t="shared" si="31"/>
        <v>0</v>
      </c>
      <c r="S89" s="5">
        <f t="shared" si="24"/>
        <v>0</v>
      </c>
      <c r="T89" s="5"/>
      <c r="U89" s="5"/>
      <c r="V89" s="5"/>
      <c r="W89" s="1"/>
      <c r="X89" s="1">
        <f t="shared" si="25"/>
        <v>127.67857142857143</v>
      </c>
      <c r="Y89" s="1">
        <f t="shared" si="26"/>
        <v>127.67857142857143</v>
      </c>
      <c r="Z89" s="1">
        <v>154.80000000000001</v>
      </c>
      <c r="AA89" s="1">
        <v>4.4000000000000004</v>
      </c>
      <c r="AB89" s="1">
        <v>38.799999999999997</v>
      </c>
      <c r="AC89" s="1">
        <v>34.6</v>
      </c>
      <c r="AD89" s="1">
        <v>17.8</v>
      </c>
      <c r="AE89" s="1">
        <v>26.2</v>
      </c>
      <c r="AF89" s="1">
        <v>24</v>
      </c>
      <c r="AG89" s="1">
        <v>18.399999999999999</v>
      </c>
      <c r="AH89" s="1">
        <v>24.6</v>
      </c>
      <c r="AI89" s="1">
        <v>27.4</v>
      </c>
      <c r="AJ89" s="1" t="s">
        <v>145</v>
      </c>
      <c r="AK89" s="1">
        <f t="shared" si="27"/>
        <v>0</v>
      </c>
      <c r="AL89" s="1">
        <f t="shared" si="28"/>
        <v>0</v>
      </c>
      <c r="AM89" s="1">
        <f t="shared" si="29"/>
        <v>0</v>
      </c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146</v>
      </c>
      <c r="B90" s="1" t="s">
        <v>37</v>
      </c>
      <c r="C90" s="1">
        <v>357</v>
      </c>
      <c r="D90" s="1">
        <v>37</v>
      </c>
      <c r="E90" s="1">
        <v>323</v>
      </c>
      <c r="F90" s="1">
        <v>33</v>
      </c>
      <c r="G90" s="7">
        <v>0.18</v>
      </c>
      <c r="H90" s="1">
        <v>50</v>
      </c>
      <c r="I90" s="1" t="s">
        <v>38</v>
      </c>
      <c r="J90" s="1">
        <v>356</v>
      </c>
      <c r="K90" s="1">
        <f t="shared" si="22"/>
        <v>-33</v>
      </c>
      <c r="L90" s="1"/>
      <c r="M90" s="1"/>
      <c r="N90" s="1">
        <v>300</v>
      </c>
      <c r="O90" s="1"/>
      <c r="P90" s="1">
        <f t="shared" si="23"/>
        <v>64.599999999999994</v>
      </c>
      <c r="Q90" s="5">
        <f>13*P90-O90-N90-F90</f>
        <v>506.79999999999995</v>
      </c>
      <c r="R90" s="5">
        <v>500</v>
      </c>
      <c r="S90" s="5">
        <f t="shared" si="24"/>
        <v>500</v>
      </c>
      <c r="T90" s="5"/>
      <c r="U90" s="5"/>
      <c r="V90" s="5">
        <v>500</v>
      </c>
      <c r="W90" s="1" t="s">
        <v>194</v>
      </c>
      <c r="X90" s="1">
        <f t="shared" si="25"/>
        <v>12.894736842105264</v>
      </c>
      <c r="Y90" s="1">
        <f t="shared" si="26"/>
        <v>5.1547987616099071</v>
      </c>
      <c r="Z90" s="1">
        <v>33.4</v>
      </c>
      <c r="AA90" s="1">
        <v>0.2</v>
      </c>
      <c r="AB90" s="1">
        <v>34.799999999999997</v>
      </c>
      <c r="AC90" s="1">
        <v>54.8</v>
      </c>
      <c r="AD90" s="1">
        <v>8.1999999999999993</v>
      </c>
      <c r="AE90" s="1">
        <v>63.4</v>
      </c>
      <c r="AF90" s="1">
        <v>63.6</v>
      </c>
      <c r="AG90" s="1">
        <v>54.4</v>
      </c>
      <c r="AH90" s="1">
        <v>54.2</v>
      </c>
      <c r="AI90" s="1">
        <v>59</v>
      </c>
      <c r="AJ90" s="1" t="s">
        <v>49</v>
      </c>
      <c r="AK90" s="1">
        <f t="shared" si="27"/>
        <v>90</v>
      </c>
      <c r="AL90" s="1">
        <f t="shared" si="28"/>
        <v>0</v>
      </c>
      <c r="AM90" s="1">
        <f t="shared" si="29"/>
        <v>0</v>
      </c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147</v>
      </c>
      <c r="B91" s="1" t="s">
        <v>41</v>
      </c>
      <c r="C91" s="1">
        <v>71.563000000000002</v>
      </c>
      <c r="D91" s="1">
        <v>4.0389999999999997</v>
      </c>
      <c r="E91" s="1">
        <v>34.338999999999999</v>
      </c>
      <c r="F91" s="1">
        <v>37.65</v>
      </c>
      <c r="G91" s="7">
        <v>1</v>
      </c>
      <c r="H91" s="1">
        <v>60</v>
      </c>
      <c r="I91" s="1" t="s">
        <v>38</v>
      </c>
      <c r="J91" s="1">
        <v>36.5</v>
      </c>
      <c r="K91" s="1">
        <f t="shared" si="22"/>
        <v>-2.1610000000000014</v>
      </c>
      <c r="L91" s="1"/>
      <c r="M91" s="1"/>
      <c r="N91" s="1">
        <v>28</v>
      </c>
      <c r="O91" s="1"/>
      <c r="P91" s="1">
        <f t="shared" si="23"/>
        <v>6.8677999999999999</v>
      </c>
      <c r="Q91" s="5">
        <f t="shared" si="32"/>
        <v>30.499199999999995</v>
      </c>
      <c r="R91" s="5">
        <f t="shared" si="31"/>
        <v>30</v>
      </c>
      <c r="S91" s="5">
        <f t="shared" si="24"/>
        <v>30</v>
      </c>
      <c r="T91" s="5"/>
      <c r="U91" s="5"/>
      <c r="V91" s="5"/>
      <c r="W91" s="1"/>
      <c r="X91" s="1">
        <f t="shared" si="25"/>
        <v>13.927312967762603</v>
      </c>
      <c r="Y91" s="1">
        <f t="shared" si="26"/>
        <v>9.5591018958036056</v>
      </c>
      <c r="Z91" s="1">
        <v>6.6609999999999996</v>
      </c>
      <c r="AA91" s="1">
        <v>5.5543999999999993</v>
      </c>
      <c r="AB91" s="1">
        <v>10.154199999999999</v>
      </c>
      <c r="AC91" s="1">
        <v>9.3132000000000001</v>
      </c>
      <c r="AD91" s="1">
        <v>8.5132000000000012</v>
      </c>
      <c r="AE91" s="1">
        <v>9.0533999999999999</v>
      </c>
      <c r="AF91" s="1">
        <v>6.1576000000000004</v>
      </c>
      <c r="AG91" s="1">
        <v>2.7229999999999999</v>
      </c>
      <c r="AH91" s="1">
        <v>0.47160000000000002</v>
      </c>
      <c r="AI91" s="1">
        <v>1.6215999999999999</v>
      </c>
      <c r="AJ91" s="1"/>
      <c r="AK91" s="1">
        <f t="shared" si="27"/>
        <v>30</v>
      </c>
      <c r="AL91" s="1">
        <f t="shared" si="28"/>
        <v>0</v>
      </c>
      <c r="AM91" s="1">
        <f t="shared" si="29"/>
        <v>0</v>
      </c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148</v>
      </c>
      <c r="B92" s="1" t="s">
        <v>37</v>
      </c>
      <c r="C92" s="1">
        <v>149</v>
      </c>
      <c r="D92" s="1">
        <v>3</v>
      </c>
      <c r="E92" s="1">
        <v>105</v>
      </c>
      <c r="F92" s="1">
        <v>43</v>
      </c>
      <c r="G92" s="7">
        <v>0.4</v>
      </c>
      <c r="H92" s="1">
        <v>60</v>
      </c>
      <c r="I92" s="1" t="s">
        <v>38</v>
      </c>
      <c r="J92" s="1">
        <v>106</v>
      </c>
      <c r="K92" s="1">
        <f t="shared" si="22"/>
        <v>-1</v>
      </c>
      <c r="L92" s="1"/>
      <c r="M92" s="1"/>
      <c r="N92" s="1">
        <v>60</v>
      </c>
      <c r="O92" s="1"/>
      <c r="P92" s="1">
        <f t="shared" si="23"/>
        <v>21</v>
      </c>
      <c r="Q92" s="5">
        <f>13*P92-O92-N92-F92</f>
        <v>170</v>
      </c>
      <c r="R92" s="5">
        <f t="shared" si="31"/>
        <v>170</v>
      </c>
      <c r="S92" s="5">
        <f t="shared" si="24"/>
        <v>90</v>
      </c>
      <c r="T92" s="5">
        <v>80</v>
      </c>
      <c r="U92" s="5"/>
      <c r="V92" s="5"/>
      <c r="W92" s="1"/>
      <c r="X92" s="1">
        <f t="shared" si="25"/>
        <v>13</v>
      </c>
      <c r="Y92" s="1">
        <f t="shared" si="26"/>
        <v>4.9047619047619051</v>
      </c>
      <c r="Z92" s="1">
        <v>7</v>
      </c>
      <c r="AA92" s="1">
        <v>5.2</v>
      </c>
      <c r="AB92" s="1">
        <v>18.8</v>
      </c>
      <c r="AC92" s="1">
        <v>6.2</v>
      </c>
      <c r="AD92" s="1">
        <v>9.4</v>
      </c>
      <c r="AE92" s="1">
        <v>13.8</v>
      </c>
      <c r="AF92" s="1">
        <v>9.8000000000000007</v>
      </c>
      <c r="AG92" s="1">
        <v>8</v>
      </c>
      <c r="AH92" s="1">
        <v>10.199999999999999</v>
      </c>
      <c r="AI92" s="1">
        <v>10.8</v>
      </c>
      <c r="AJ92" s="1" t="s">
        <v>49</v>
      </c>
      <c r="AK92" s="1">
        <f t="shared" si="27"/>
        <v>36</v>
      </c>
      <c r="AL92" s="1">
        <f t="shared" si="28"/>
        <v>32</v>
      </c>
      <c r="AM92" s="1">
        <f t="shared" si="29"/>
        <v>0</v>
      </c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149</v>
      </c>
      <c r="B93" s="1" t="s">
        <v>41</v>
      </c>
      <c r="C93" s="1">
        <v>45.555</v>
      </c>
      <c r="D93" s="1"/>
      <c r="E93" s="1"/>
      <c r="F93" s="1">
        <v>45.555</v>
      </c>
      <c r="G93" s="7">
        <v>1</v>
      </c>
      <c r="H93" s="1" t="e">
        <v>#N/A</v>
      </c>
      <c r="I93" s="1" t="s">
        <v>38</v>
      </c>
      <c r="J93" s="1"/>
      <c r="K93" s="1">
        <f t="shared" si="22"/>
        <v>0</v>
      </c>
      <c r="L93" s="1"/>
      <c r="M93" s="1"/>
      <c r="N93" s="1">
        <v>0</v>
      </c>
      <c r="O93" s="1"/>
      <c r="P93" s="1">
        <f t="shared" si="23"/>
        <v>0</v>
      </c>
      <c r="Q93" s="5"/>
      <c r="R93" s="5">
        <f t="shared" si="31"/>
        <v>0</v>
      </c>
      <c r="S93" s="5">
        <f t="shared" si="24"/>
        <v>0</v>
      </c>
      <c r="T93" s="5"/>
      <c r="U93" s="5"/>
      <c r="V93" s="5"/>
      <c r="W93" s="1"/>
      <c r="X93" s="1" t="e">
        <f t="shared" si="25"/>
        <v>#DIV/0!</v>
      </c>
      <c r="Y93" s="1" t="e">
        <f t="shared" si="26"/>
        <v>#DIV/0!</v>
      </c>
      <c r="Z93" s="1">
        <v>0.17119999999999999</v>
      </c>
      <c r="AA93" s="1">
        <v>0</v>
      </c>
      <c r="AB93" s="1">
        <v>0</v>
      </c>
      <c r="AC93" s="1">
        <v>0</v>
      </c>
      <c r="AD93" s="1">
        <v>1.9334</v>
      </c>
      <c r="AE93" s="1">
        <v>0.1686</v>
      </c>
      <c r="AF93" s="1">
        <v>0</v>
      </c>
      <c r="AG93" s="1">
        <v>0</v>
      </c>
      <c r="AH93" s="1">
        <v>0</v>
      </c>
      <c r="AI93" s="1">
        <v>0</v>
      </c>
      <c r="AJ93" s="21" t="s">
        <v>186</v>
      </c>
      <c r="AK93" s="1">
        <f t="shared" si="27"/>
        <v>0</v>
      </c>
      <c r="AL93" s="1">
        <f t="shared" si="28"/>
        <v>0</v>
      </c>
      <c r="AM93" s="1">
        <f t="shared" si="29"/>
        <v>0</v>
      </c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7" t="s">
        <v>150</v>
      </c>
      <c r="B94" s="17" t="s">
        <v>41</v>
      </c>
      <c r="C94" s="17">
        <v>20.385000000000002</v>
      </c>
      <c r="D94" s="17"/>
      <c r="E94" s="17"/>
      <c r="F94" s="17">
        <v>20.385000000000002</v>
      </c>
      <c r="G94" s="18">
        <v>0</v>
      </c>
      <c r="H94" s="17" t="e">
        <v>#N/A</v>
      </c>
      <c r="I94" s="17" t="s">
        <v>51</v>
      </c>
      <c r="J94" s="17"/>
      <c r="K94" s="17">
        <f t="shared" si="22"/>
        <v>0</v>
      </c>
      <c r="L94" s="17"/>
      <c r="M94" s="17"/>
      <c r="N94" s="17">
        <v>0</v>
      </c>
      <c r="O94" s="17"/>
      <c r="P94" s="17">
        <f t="shared" si="23"/>
        <v>0</v>
      </c>
      <c r="Q94" s="19"/>
      <c r="R94" s="5">
        <f t="shared" si="31"/>
        <v>0</v>
      </c>
      <c r="S94" s="5">
        <f t="shared" si="24"/>
        <v>0</v>
      </c>
      <c r="T94" s="5"/>
      <c r="U94" s="5"/>
      <c r="V94" s="19"/>
      <c r="W94" s="17"/>
      <c r="X94" s="1" t="e">
        <f t="shared" si="25"/>
        <v>#DIV/0!</v>
      </c>
      <c r="Y94" s="17" t="e">
        <f t="shared" si="26"/>
        <v>#DIV/0!</v>
      </c>
      <c r="Z94" s="17">
        <v>0.34379999999999999</v>
      </c>
      <c r="AA94" s="17">
        <v>0</v>
      </c>
      <c r="AB94" s="17">
        <v>0.67999999999999994</v>
      </c>
      <c r="AC94" s="17">
        <v>0</v>
      </c>
      <c r="AD94" s="17">
        <v>0</v>
      </c>
      <c r="AE94" s="17">
        <v>0</v>
      </c>
      <c r="AF94" s="17">
        <v>2.3778000000000001</v>
      </c>
      <c r="AG94" s="17">
        <v>0</v>
      </c>
      <c r="AH94" s="17">
        <v>0</v>
      </c>
      <c r="AI94" s="17">
        <v>0</v>
      </c>
      <c r="AJ94" s="21" t="s">
        <v>181</v>
      </c>
      <c r="AK94" s="1">
        <f t="shared" si="27"/>
        <v>0</v>
      </c>
      <c r="AL94" s="1">
        <f t="shared" si="28"/>
        <v>0</v>
      </c>
      <c r="AM94" s="1">
        <f t="shared" si="29"/>
        <v>0</v>
      </c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151</v>
      </c>
      <c r="B95" s="1" t="s">
        <v>37</v>
      </c>
      <c r="C95" s="1">
        <v>-2</v>
      </c>
      <c r="D95" s="1">
        <v>20</v>
      </c>
      <c r="E95" s="1">
        <v>14</v>
      </c>
      <c r="F95" s="1"/>
      <c r="G95" s="7">
        <v>0.33</v>
      </c>
      <c r="H95" s="1" t="e">
        <v>#N/A</v>
      </c>
      <c r="I95" s="1" t="s">
        <v>38</v>
      </c>
      <c r="J95" s="1">
        <v>79</v>
      </c>
      <c r="K95" s="1">
        <f t="shared" si="22"/>
        <v>-65</v>
      </c>
      <c r="L95" s="1"/>
      <c r="M95" s="1"/>
      <c r="N95" s="1">
        <v>30</v>
      </c>
      <c r="O95" s="1"/>
      <c r="P95" s="1">
        <f t="shared" si="23"/>
        <v>2.8</v>
      </c>
      <c r="Q95" s="5">
        <f t="shared" ref="Q95:Q100" si="33">14*P95-O95-N95-F95</f>
        <v>9.1999999999999957</v>
      </c>
      <c r="R95" s="5">
        <f t="shared" si="31"/>
        <v>9</v>
      </c>
      <c r="S95" s="5">
        <f t="shared" si="24"/>
        <v>9</v>
      </c>
      <c r="T95" s="5"/>
      <c r="U95" s="5"/>
      <c r="V95" s="5"/>
      <c r="W95" s="1"/>
      <c r="X95" s="1">
        <f t="shared" si="25"/>
        <v>13.928571428571429</v>
      </c>
      <c r="Y95" s="1">
        <f t="shared" si="26"/>
        <v>10.714285714285715</v>
      </c>
      <c r="Z95" s="1">
        <v>-0.4</v>
      </c>
      <c r="AA95" s="1">
        <v>1.2</v>
      </c>
      <c r="AB95" s="1">
        <v>0.4</v>
      </c>
      <c r="AC95" s="1">
        <v>0.6</v>
      </c>
      <c r="AD95" s="1">
        <v>1.2</v>
      </c>
      <c r="AE95" s="1">
        <v>2.2000000000000002</v>
      </c>
      <c r="AF95" s="1">
        <v>1.2</v>
      </c>
      <c r="AG95" s="1">
        <v>0.2</v>
      </c>
      <c r="AH95" s="1">
        <v>0.6</v>
      </c>
      <c r="AI95" s="1">
        <v>0</v>
      </c>
      <c r="AJ95" s="1" t="s">
        <v>49</v>
      </c>
      <c r="AK95" s="1">
        <f t="shared" si="27"/>
        <v>2.97</v>
      </c>
      <c r="AL95" s="1">
        <f t="shared" si="28"/>
        <v>0</v>
      </c>
      <c r="AM95" s="1">
        <f t="shared" si="29"/>
        <v>0</v>
      </c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152</v>
      </c>
      <c r="B96" s="1" t="s">
        <v>41</v>
      </c>
      <c r="C96" s="1">
        <v>7.5419999999999998</v>
      </c>
      <c r="D96" s="1"/>
      <c r="E96" s="1"/>
      <c r="F96" s="1">
        <v>5.0670000000000002</v>
      </c>
      <c r="G96" s="7">
        <v>1</v>
      </c>
      <c r="H96" s="1" t="e">
        <v>#N/A</v>
      </c>
      <c r="I96" s="1" t="s">
        <v>38</v>
      </c>
      <c r="J96" s="1"/>
      <c r="K96" s="1">
        <f t="shared" si="22"/>
        <v>0</v>
      </c>
      <c r="L96" s="1"/>
      <c r="M96" s="1"/>
      <c r="N96" s="1">
        <v>40</v>
      </c>
      <c r="O96" s="1"/>
      <c r="P96" s="1">
        <f t="shared" si="23"/>
        <v>0</v>
      </c>
      <c r="Q96" s="5"/>
      <c r="R96" s="5">
        <f t="shared" si="31"/>
        <v>0</v>
      </c>
      <c r="S96" s="5">
        <f t="shared" si="24"/>
        <v>0</v>
      </c>
      <c r="T96" s="5"/>
      <c r="U96" s="5"/>
      <c r="V96" s="5"/>
      <c r="W96" s="1"/>
      <c r="X96" s="1" t="e">
        <f t="shared" si="25"/>
        <v>#DIV/0!</v>
      </c>
      <c r="Y96" s="1" t="e">
        <f t="shared" si="26"/>
        <v>#DIV/0!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21" t="s">
        <v>187</v>
      </c>
      <c r="AK96" s="1">
        <f t="shared" si="27"/>
        <v>0</v>
      </c>
      <c r="AL96" s="1">
        <f t="shared" si="28"/>
        <v>0</v>
      </c>
      <c r="AM96" s="1">
        <f t="shared" si="29"/>
        <v>0</v>
      </c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153</v>
      </c>
      <c r="B97" s="1" t="s">
        <v>37</v>
      </c>
      <c r="C97" s="1"/>
      <c r="D97" s="1">
        <v>128</v>
      </c>
      <c r="E97" s="1">
        <v>3</v>
      </c>
      <c r="F97" s="1">
        <v>125</v>
      </c>
      <c r="G97" s="7">
        <v>0.22</v>
      </c>
      <c r="H97" s="1" t="e">
        <v>#N/A</v>
      </c>
      <c r="I97" s="1" t="s">
        <v>38</v>
      </c>
      <c r="J97" s="1">
        <v>3</v>
      </c>
      <c r="K97" s="1">
        <f t="shared" si="22"/>
        <v>0</v>
      </c>
      <c r="L97" s="1"/>
      <c r="M97" s="1"/>
      <c r="N97" s="1">
        <v>0</v>
      </c>
      <c r="O97" s="1">
        <v>60</v>
      </c>
      <c r="P97" s="1">
        <f t="shared" si="23"/>
        <v>0.6</v>
      </c>
      <c r="Q97" s="5"/>
      <c r="R97" s="5">
        <f t="shared" si="31"/>
        <v>0</v>
      </c>
      <c r="S97" s="5">
        <f t="shared" si="24"/>
        <v>0</v>
      </c>
      <c r="T97" s="5"/>
      <c r="U97" s="5"/>
      <c r="V97" s="5"/>
      <c r="W97" s="1"/>
      <c r="X97" s="1">
        <f t="shared" si="25"/>
        <v>308.33333333333337</v>
      </c>
      <c r="Y97" s="1">
        <f t="shared" si="26"/>
        <v>308.33333333333337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/>
      <c r="AK97" s="1">
        <f t="shared" si="27"/>
        <v>0</v>
      </c>
      <c r="AL97" s="1">
        <f t="shared" si="28"/>
        <v>0</v>
      </c>
      <c r="AM97" s="1">
        <f t="shared" si="29"/>
        <v>0</v>
      </c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154</v>
      </c>
      <c r="B98" s="1" t="s">
        <v>37</v>
      </c>
      <c r="C98" s="1">
        <v>13</v>
      </c>
      <c r="D98" s="1"/>
      <c r="E98" s="1">
        <v>1</v>
      </c>
      <c r="F98" s="1">
        <v>6</v>
      </c>
      <c r="G98" s="7">
        <v>0.84</v>
      </c>
      <c r="H98" s="1">
        <v>50</v>
      </c>
      <c r="I98" s="1" t="s">
        <v>38</v>
      </c>
      <c r="J98" s="1">
        <v>1</v>
      </c>
      <c r="K98" s="1">
        <f t="shared" si="22"/>
        <v>0</v>
      </c>
      <c r="L98" s="1"/>
      <c r="M98" s="1"/>
      <c r="N98" s="1">
        <v>0</v>
      </c>
      <c r="O98" s="1"/>
      <c r="P98" s="1">
        <f t="shared" si="23"/>
        <v>0.2</v>
      </c>
      <c r="Q98" s="5"/>
      <c r="R98" s="5">
        <f t="shared" si="31"/>
        <v>0</v>
      </c>
      <c r="S98" s="5">
        <f t="shared" si="24"/>
        <v>0</v>
      </c>
      <c r="T98" s="5"/>
      <c r="U98" s="5"/>
      <c r="V98" s="5"/>
      <c r="W98" s="1"/>
      <c r="X98" s="1">
        <f t="shared" si="25"/>
        <v>30</v>
      </c>
      <c r="Y98" s="1">
        <f t="shared" si="26"/>
        <v>30</v>
      </c>
      <c r="Z98" s="1">
        <v>1</v>
      </c>
      <c r="AA98" s="1">
        <v>0.2</v>
      </c>
      <c r="AB98" s="1">
        <v>1</v>
      </c>
      <c r="AC98" s="1">
        <v>0.6</v>
      </c>
      <c r="AD98" s="1">
        <v>1</v>
      </c>
      <c r="AE98" s="1">
        <v>1.8</v>
      </c>
      <c r="AF98" s="1">
        <v>0.2</v>
      </c>
      <c r="AG98" s="1">
        <v>0</v>
      </c>
      <c r="AH98" s="1">
        <v>0</v>
      </c>
      <c r="AI98" s="1">
        <v>0</v>
      </c>
      <c r="AJ98" s="24" t="s">
        <v>155</v>
      </c>
      <c r="AK98" s="1">
        <f t="shared" si="27"/>
        <v>0</v>
      </c>
      <c r="AL98" s="1">
        <f t="shared" si="28"/>
        <v>0</v>
      </c>
      <c r="AM98" s="1">
        <f t="shared" si="29"/>
        <v>0</v>
      </c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156</v>
      </c>
      <c r="B99" s="1" t="s">
        <v>37</v>
      </c>
      <c r="C99" s="1">
        <v>503</v>
      </c>
      <c r="D99" s="1">
        <v>23</v>
      </c>
      <c r="E99" s="1">
        <v>249</v>
      </c>
      <c r="F99" s="1">
        <v>259</v>
      </c>
      <c r="G99" s="7">
        <v>0.35</v>
      </c>
      <c r="H99" s="1">
        <v>50</v>
      </c>
      <c r="I99" s="1" t="s">
        <v>38</v>
      </c>
      <c r="J99" s="1">
        <v>258</v>
      </c>
      <c r="K99" s="1">
        <f t="shared" si="22"/>
        <v>-9</v>
      </c>
      <c r="L99" s="1"/>
      <c r="M99" s="1"/>
      <c r="N99" s="1">
        <v>320</v>
      </c>
      <c r="O99" s="1"/>
      <c r="P99" s="1">
        <f t="shared" si="23"/>
        <v>49.8</v>
      </c>
      <c r="Q99" s="5">
        <f t="shared" si="33"/>
        <v>118.19999999999993</v>
      </c>
      <c r="R99" s="5">
        <v>450</v>
      </c>
      <c r="S99" s="5">
        <f t="shared" si="24"/>
        <v>450</v>
      </c>
      <c r="T99" s="5"/>
      <c r="U99" s="5"/>
      <c r="V99" s="27">
        <v>450</v>
      </c>
      <c r="W99" s="28" t="s">
        <v>193</v>
      </c>
      <c r="X99" s="1">
        <f t="shared" si="25"/>
        <v>20.662650602409641</v>
      </c>
      <c r="Y99" s="1">
        <f t="shared" si="26"/>
        <v>11.626506024096386</v>
      </c>
      <c r="Z99" s="1">
        <v>56</v>
      </c>
      <c r="AA99" s="1">
        <v>16.8</v>
      </c>
      <c r="AB99" s="1">
        <v>50.8</v>
      </c>
      <c r="AC99" s="1">
        <v>51</v>
      </c>
      <c r="AD99" s="1">
        <v>30.4</v>
      </c>
      <c r="AE99" s="1">
        <v>180.8</v>
      </c>
      <c r="AF99" s="1">
        <v>148.6</v>
      </c>
      <c r="AG99" s="1">
        <v>218.8</v>
      </c>
      <c r="AH99" s="1">
        <v>41.6</v>
      </c>
      <c r="AI99" s="1">
        <v>0</v>
      </c>
      <c r="AJ99" s="1" t="s">
        <v>157</v>
      </c>
      <c r="AK99" s="1">
        <f t="shared" si="27"/>
        <v>157.5</v>
      </c>
      <c r="AL99" s="1">
        <f t="shared" si="28"/>
        <v>0</v>
      </c>
      <c r="AM99" s="1">
        <f t="shared" si="29"/>
        <v>0</v>
      </c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158</v>
      </c>
      <c r="B100" s="1" t="s">
        <v>41</v>
      </c>
      <c r="C100" s="1">
        <v>226.04400000000001</v>
      </c>
      <c r="D100" s="1">
        <v>26.097000000000001</v>
      </c>
      <c r="E100" s="1">
        <v>216.69200000000001</v>
      </c>
      <c r="F100" s="1">
        <v>19.934999999999999</v>
      </c>
      <c r="G100" s="7">
        <v>1</v>
      </c>
      <c r="H100" s="1">
        <v>50</v>
      </c>
      <c r="I100" s="1" t="s">
        <v>38</v>
      </c>
      <c r="J100" s="1">
        <v>234.1</v>
      </c>
      <c r="K100" s="1">
        <f t="shared" si="22"/>
        <v>-17.407999999999987</v>
      </c>
      <c r="L100" s="1"/>
      <c r="M100" s="1"/>
      <c r="N100" s="1">
        <v>120</v>
      </c>
      <c r="O100" s="1">
        <v>100</v>
      </c>
      <c r="P100" s="1">
        <f t="shared" si="23"/>
        <v>43.3384</v>
      </c>
      <c r="Q100" s="5">
        <f t="shared" si="33"/>
        <v>366.80260000000004</v>
      </c>
      <c r="R100" s="5">
        <v>410</v>
      </c>
      <c r="S100" s="5">
        <f t="shared" si="24"/>
        <v>210</v>
      </c>
      <c r="T100" s="5">
        <v>100</v>
      </c>
      <c r="U100" s="5">
        <v>100</v>
      </c>
      <c r="V100" s="5">
        <v>410</v>
      </c>
      <c r="W100" s="1"/>
      <c r="X100" s="1">
        <f t="shared" si="25"/>
        <v>14.996746534251379</v>
      </c>
      <c r="Y100" s="1">
        <f t="shared" si="26"/>
        <v>5.5363142155686411</v>
      </c>
      <c r="Z100" s="1">
        <v>30.252199999999998</v>
      </c>
      <c r="AA100" s="1">
        <v>21.065999999999999</v>
      </c>
      <c r="AB100" s="1">
        <v>31.290199999999999</v>
      </c>
      <c r="AC100" s="1">
        <v>29.072399999999998</v>
      </c>
      <c r="AD100" s="1">
        <v>33.468800000000002</v>
      </c>
      <c r="AE100" s="1">
        <v>28.153400000000001</v>
      </c>
      <c r="AF100" s="1">
        <v>36.503399999999999</v>
      </c>
      <c r="AG100" s="1">
        <v>9.9518000000000004</v>
      </c>
      <c r="AH100" s="1">
        <v>0</v>
      </c>
      <c r="AI100" s="1">
        <v>0</v>
      </c>
      <c r="AJ100" s="1" t="s">
        <v>159</v>
      </c>
      <c r="AK100" s="1">
        <f t="shared" si="27"/>
        <v>210</v>
      </c>
      <c r="AL100" s="1">
        <f t="shared" si="28"/>
        <v>100</v>
      </c>
      <c r="AM100" s="1">
        <f t="shared" si="29"/>
        <v>100</v>
      </c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 t="s">
        <v>160</v>
      </c>
      <c r="B101" s="1" t="s">
        <v>37</v>
      </c>
      <c r="C101" s="1">
        <v>258.89999999999998</v>
      </c>
      <c r="D101" s="1">
        <v>623</v>
      </c>
      <c r="E101" s="1">
        <v>671</v>
      </c>
      <c r="F101" s="1">
        <v>160</v>
      </c>
      <c r="G101" s="7">
        <v>0.35</v>
      </c>
      <c r="H101" s="1">
        <v>50</v>
      </c>
      <c r="I101" s="1" t="s">
        <v>38</v>
      </c>
      <c r="J101" s="1">
        <v>693</v>
      </c>
      <c r="K101" s="1">
        <f t="shared" ref="K101:K114" si="34">E101-J101</f>
        <v>-22</v>
      </c>
      <c r="L101" s="1"/>
      <c r="M101" s="1"/>
      <c r="N101" s="1">
        <v>400</v>
      </c>
      <c r="O101" s="1"/>
      <c r="P101" s="1">
        <f t="shared" si="23"/>
        <v>134.19999999999999</v>
      </c>
      <c r="Q101" s="5">
        <f>12*P101-O101-N101-F101</f>
        <v>1050.3999999999999</v>
      </c>
      <c r="R101" s="5">
        <v>1200</v>
      </c>
      <c r="S101" s="5">
        <f t="shared" si="24"/>
        <v>640</v>
      </c>
      <c r="T101" s="5">
        <v>400</v>
      </c>
      <c r="U101" s="5">
        <v>160</v>
      </c>
      <c r="V101" s="5">
        <v>1453</v>
      </c>
      <c r="W101" s="1"/>
      <c r="X101" s="1">
        <f t="shared" si="25"/>
        <v>13.114754098360656</v>
      </c>
      <c r="Y101" s="1">
        <f t="shared" si="26"/>
        <v>4.1728763040238457</v>
      </c>
      <c r="Z101" s="1">
        <v>82.6</v>
      </c>
      <c r="AA101" s="1">
        <v>88.8</v>
      </c>
      <c r="AB101" s="1">
        <v>74.2</v>
      </c>
      <c r="AC101" s="1">
        <v>87.8</v>
      </c>
      <c r="AD101" s="1">
        <v>100.02</v>
      </c>
      <c r="AE101" s="1">
        <v>73.8</v>
      </c>
      <c r="AF101" s="1">
        <v>89.8</v>
      </c>
      <c r="AG101" s="1">
        <v>68</v>
      </c>
      <c r="AH101" s="1">
        <v>30.6</v>
      </c>
      <c r="AI101" s="1">
        <v>0</v>
      </c>
      <c r="AJ101" s="1" t="s">
        <v>161</v>
      </c>
      <c r="AK101" s="1">
        <f t="shared" si="27"/>
        <v>224</v>
      </c>
      <c r="AL101" s="1">
        <f t="shared" si="28"/>
        <v>140</v>
      </c>
      <c r="AM101" s="1">
        <f t="shared" si="29"/>
        <v>56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 t="s">
        <v>162</v>
      </c>
      <c r="B102" s="1" t="s">
        <v>37</v>
      </c>
      <c r="C102" s="1">
        <v>1</v>
      </c>
      <c r="D102" s="1">
        <v>60</v>
      </c>
      <c r="E102" s="1">
        <v>16</v>
      </c>
      <c r="F102" s="1">
        <v>45</v>
      </c>
      <c r="G102" s="7">
        <v>0.3</v>
      </c>
      <c r="H102" s="1">
        <v>45</v>
      </c>
      <c r="I102" s="1" t="s">
        <v>38</v>
      </c>
      <c r="J102" s="1">
        <v>27</v>
      </c>
      <c r="K102" s="1">
        <f t="shared" si="34"/>
        <v>-11</v>
      </c>
      <c r="L102" s="1"/>
      <c r="M102" s="1"/>
      <c r="N102" s="1">
        <v>0</v>
      </c>
      <c r="O102" s="1"/>
      <c r="P102" s="1">
        <f t="shared" si="23"/>
        <v>3.2</v>
      </c>
      <c r="Q102" s="5"/>
      <c r="R102" s="5">
        <f t="shared" si="31"/>
        <v>0</v>
      </c>
      <c r="S102" s="5">
        <f t="shared" si="24"/>
        <v>0</v>
      </c>
      <c r="T102" s="5"/>
      <c r="U102" s="5"/>
      <c r="V102" s="5"/>
      <c r="W102" s="1"/>
      <c r="X102" s="1">
        <f t="shared" si="25"/>
        <v>14.0625</v>
      </c>
      <c r="Y102" s="1">
        <f t="shared" si="26"/>
        <v>14.0625</v>
      </c>
      <c r="Z102" s="1">
        <v>0</v>
      </c>
      <c r="AA102" s="1">
        <v>7.6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 t="s">
        <v>163</v>
      </c>
      <c r="AK102" s="1">
        <f t="shared" si="27"/>
        <v>0</v>
      </c>
      <c r="AL102" s="1">
        <f t="shared" si="28"/>
        <v>0</v>
      </c>
      <c r="AM102" s="1">
        <f t="shared" si="29"/>
        <v>0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164</v>
      </c>
      <c r="B103" s="1" t="s">
        <v>37</v>
      </c>
      <c r="C103" s="1"/>
      <c r="D103" s="1">
        <v>128</v>
      </c>
      <c r="E103" s="1">
        <v>26</v>
      </c>
      <c r="F103" s="1">
        <v>102</v>
      </c>
      <c r="G103" s="7">
        <v>0.18</v>
      </c>
      <c r="H103" s="1" t="e">
        <v>#N/A</v>
      </c>
      <c r="I103" s="1" t="s">
        <v>38</v>
      </c>
      <c r="J103" s="1">
        <v>26</v>
      </c>
      <c r="K103" s="1">
        <f t="shared" si="34"/>
        <v>0</v>
      </c>
      <c r="L103" s="1"/>
      <c r="M103" s="1"/>
      <c r="N103" s="1">
        <v>0</v>
      </c>
      <c r="O103" s="1">
        <v>60</v>
      </c>
      <c r="P103" s="1">
        <f t="shared" si="23"/>
        <v>5.2</v>
      </c>
      <c r="Q103" s="5"/>
      <c r="R103" s="5">
        <f t="shared" si="31"/>
        <v>0</v>
      </c>
      <c r="S103" s="5">
        <f t="shared" si="24"/>
        <v>0</v>
      </c>
      <c r="T103" s="5"/>
      <c r="U103" s="5"/>
      <c r="V103" s="5"/>
      <c r="W103" s="1"/>
      <c r="X103" s="1">
        <f t="shared" si="25"/>
        <v>31.153846153846153</v>
      </c>
      <c r="Y103" s="1">
        <f t="shared" si="26"/>
        <v>31.153846153846153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/>
      <c r="AK103" s="1">
        <f t="shared" si="27"/>
        <v>0</v>
      </c>
      <c r="AL103" s="1">
        <f t="shared" si="28"/>
        <v>0</v>
      </c>
      <c r="AM103" s="1">
        <f t="shared" si="29"/>
        <v>0</v>
      </c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165</v>
      </c>
      <c r="B104" s="1" t="s">
        <v>37</v>
      </c>
      <c r="C104" s="1"/>
      <c r="D104" s="1">
        <v>129</v>
      </c>
      <c r="E104" s="1">
        <v>26</v>
      </c>
      <c r="F104" s="1">
        <v>102</v>
      </c>
      <c r="G104" s="7">
        <v>0.18</v>
      </c>
      <c r="H104" s="1" t="e">
        <v>#N/A</v>
      </c>
      <c r="I104" s="1" t="s">
        <v>38</v>
      </c>
      <c r="J104" s="1">
        <v>26</v>
      </c>
      <c r="K104" s="1">
        <f t="shared" si="34"/>
        <v>0</v>
      </c>
      <c r="L104" s="1"/>
      <c r="M104" s="1"/>
      <c r="N104" s="1">
        <v>0</v>
      </c>
      <c r="O104" s="1">
        <v>60</v>
      </c>
      <c r="P104" s="1">
        <f t="shared" si="23"/>
        <v>5.2</v>
      </c>
      <c r="Q104" s="5"/>
      <c r="R104" s="5">
        <f t="shared" si="31"/>
        <v>0</v>
      </c>
      <c r="S104" s="5">
        <f t="shared" si="24"/>
        <v>0</v>
      </c>
      <c r="T104" s="5"/>
      <c r="U104" s="5"/>
      <c r="V104" s="5"/>
      <c r="W104" s="1"/>
      <c r="X104" s="1">
        <f t="shared" si="25"/>
        <v>31.153846153846153</v>
      </c>
      <c r="Y104" s="1">
        <f t="shared" si="26"/>
        <v>31.153846153846153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/>
      <c r="AK104" s="1">
        <f t="shared" si="27"/>
        <v>0</v>
      </c>
      <c r="AL104" s="1">
        <f t="shared" si="28"/>
        <v>0</v>
      </c>
      <c r="AM104" s="1">
        <f t="shared" si="29"/>
        <v>0</v>
      </c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166</v>
      </c>
      <c r="B105" s="1" t="s">
        <v>37</v>
      </c>
      <c r="C105" s="1"/>
      <c r="D105" s="1">
        <v>129</v>
      </c>
      <c r="E105" s="1">
        <v>27</v>
      </c>
      <c r="F105" s="1">
        <v>101</v>
      </c>
      <c r="G105" s="7">
        <v>0.18</v>
      </c>
      <c r="H105" s="1" t="e">
        <v>#N/A</v>
      </c>
      <c r="I105" s="1" t="s">
        <v>38</v>
      </c>
      <c r="J105" s="1">
        <v>28</v>
      </c>
      <c r="K105" s="1">
        <f t="shared" si="34"/>
        <v>-1</v>
      </c>
      <c r="L105" s="1"/>
      <c r="M105" s="1"/>
      <c r="N105" s="1">
        <v>0</v>
      </c>
      <c r="O105" s="1">
        <v>60</v>
      </c>
      <c r="P105" s="1">
        <f t="shared" si="23"/>
        <v>5.4</v>
      </c>
      <c r="Q105" s="5"/>
      <c r="R105" s="5">
        <f t="shared" si="31"/>
        <v>0</v>
      </c>
      <c r="S105" s="5">
        <f t="shared" si="24"/>
        <v>0</v>
      </c>
      <c r="T105" s="5"/>
      <c r="U105" s="5"/>
      <c r="V105" s="5"/>
      <c r="W105" s="1"/>
      <c r="X105" s="1">
        <f t="shared" si="25"/>
        <v>29.814814814814813</v>
      </c>
      <c r="Y105" s="1">
        <f t="shared" si="26"/>
        <v>29.814814814814813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/>
      <c r="AK105" s="1">
        <f t="shared" si="27"/>
        <v>0</v>
      </c>
      <c r="AL105" s="1">
        <f t="shared" si="28"/>
        <v>0</v>
      </c>
      <c r="AM105" s="1">
        <f t="shared" si="29"/>
        <v>0</v>
      </c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167</v>
      </c>
      <c r="B106" s="1" t="s">
        <v>37</v>
      </c>
      <c r="C106" s="1"/>
      <c r="D106" s="1"/>
      <c r="E106" s="1"/>
      <c r="F106" s="1"/>
      <c r="G106" s="7">
        <v>0.18</v>
      </c>
      <c r="H106" s="1" t="e">
        <v>#N/A</v>
      </c>
      <c r="I106" s="1" t="s">
        <v>38</v>
      </c>
      <c r="J106" s="1"/>
      <c r="K106" s="1">
        <f t="shared" si="34"/>
        <v>0</v>
      </c>
      <c r="L106" s="1"/>
      <c r="M106" s="1"/>
      <c r="N106" s="1">
        <v>0</v>
      </c>
      <c r="O106" s="1">
        <v>60</v>
      </c>
      <c r="P106" s="1">
        <f t="shared" si="23"/>
        <v>0</v>
      </c>
      <c r="Q106" s="5"/>
      <c r="R106" s="5">
        <f t="shared" si="31"/>
        <v>0</v>
      </c>
      <c r="S106" s="5">
        <f t="shared" si="24"/>
        <v>0</v>
      </c>
      <c r="T106" s="5"/>
      <c r="U106" s="5"/>
      <c r="V106" s="5"/>
      <c r="W106" s="1"/>
      <c r="X106" s="1" t="e">
        <f t="shared" si="25"/>
        <v>#DIV/0!</v>
      </c>
      <c r="Y106" s="1" t="e">
        <f t="shared" si="26"/>
        <v>#DIV/0!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4" t="s">
        <v>179</v>
      </c>
      <c r="AK106" s="1">
        <f t="shared" si="27"/>
        <v>0</v>
      </c>
      <c r="AL106" s="1">
        <f t="shared" si="28"/>
        <v>0</v>
      </c>
      <c r="AM106" s="1">
        <f t="shared" si="29"/>
        <v>0</v>
      </c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168</v>
      </c>
      <c r="B107" s="1" t="s">
        <v>37</v>
      </c>
      <c r="C107" s="1">
        <v>116</v>
      </c>
      <c r="D107" s="1"/>
      <c r="E107" s="1">
        <v>16</v>
      </c>
      <c r="F107" s="1">
        <v>100</v>
      </c>
      <c r="G107" s="7">
        <v>0.28000000000000003</v>
      </c>
      <c r="H107" s="1">
        <v>45</v>
      </c>
      <c r="I107" s="1" t="s">
        <v>38</v>
      </c>
      <c r="J107" s="1">
        <v>17</v>
      </c>
      <c r="K107" s="1">
        <f t="shared" si="34"/>
        <v>-1</v>
      </c>
      <c r="L107" s="1"/>
      <c r="M107" s="1"/>
      <c r="N107" s="1">
        <v>64</v>
      </c>
      <c r="O107" s="1"/>
      <c r="P107" s="1">
        <f t="shared" si="23"/>
        <v>3.2</v>
      </c>
      <c r="Q107" s="5"/>
      <c r="R107" s="5">
        <f t="shared" si="31"/>
        <v>0</v>
      </c>
      <c r="S107" s="5">
        <f t="shared" si="24"/>
        <v>0</v>
      </c>
      <c r="T107" s="5"/>
      <c r="U107" s="5"/>
      <c r="V107" s="5"/>
      <c r="W107" s="1"/>
      <c r="X107" s="1">
        <f t="shared" si="25"/>
        <v>51.25</v>
      </c>
      <c r="Y107" s="1">
        <f t="shared" si="26"/>
        <v>51.25</v>
      </c>
      <c r="Z107" s="1">
        <v>4</v>
      </c>
      <c r="AA107" s="1">
        <v>3.6</v>
      </c>
      <c r="AB107" s="1">
        <v>1.8</v>
      </c>
      <c r="AC107" s="1">
        <v>1.4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21" t="s">
        <v>188</v>
      </c>
      <c r="AK107" s="1">
        <f t="shared" si="27"/>
        <v>0</v>
      </c>
      <c r="AL107" s="1">
        <f t="shared" si="28"/>
        <v>0</v>
      </c>
      <c r="AM107" s="1">
        <f t="shared" si="29"/>
        <v>0</v>
      </c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169</v>
      </c>
      <c r="B108" s="1" t="s">
        <v>37</v>
      </c>
      <c r="C108" s="1">
        <v>452</v>
      </c>
      <c r="D108" s="1">
        <v>26</v>
      </c>
      <c r="E108" s="1">
        <v>50</v>
      </c>
      <c r="F108" s="1">
        <v>426</v>
      </c>
      <c r="G108" s="7">
        <v>0.28000000000000003</v>
      </c>
      <c r="H108" s="1">
        <v>45</v>
      </c>
      <c r="I108" s="1" t="s">
        <v>38</v>
      </c>
      <c r="J108" s="1">
        <v>50</v>
      </c>
      <c r="K108" s="1">
        <f t="shared" si="34"/>
        <v>0</v>
      </c>
      <c r="L108" s="1"/>
      <c r="M108" s="1"/>
      <c r="N108" s="1">
        <v>32</v>
      </c>
      <c r="O108" s="1"/>
      <c r="P108" s="1">
        <f t="shared" si="23"/>
        <v>10</v>
      </c>
      <c r="Q108" s="5"/>
      <c r="R108" s="5">
        <f t="shared" si="31"/>
        <v>0</v>
      </c>
      <c r="S108" s="5">
        <f t="shared" si="24"/>
        <v>0</v>
      </c>
      <c r="T108" s="5"/>
      <c r="U108" s="5"/>
      <c r="V108" s="5"/>
      <c r="W108" s="1"/>
      <c r="X108" s="1">
        <f t="shared" si="25"/>
        <v>45.8</v>
      </c>
      <c r="Y108" s="1">
        <f t="shared" si="26"/>
        <v>45.8</v>
      </c>
      <c r="Z108" s="1">
        <v>9</v>
      </c>
      <c r="AA108" s="1">
        <v>15.6</v>
      </c>
      <c r="AB108" s="1">
        <v>0.2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21" t="s">
        <v>189</v>
      </c>
      <c r="AK108" s="1">
        <f t="shared" si="27"/>
        <v>0</v>
      </c>
      <c r="AL108" s="1">
        <f t="shared" si="28"/>
        <v>0</v>
      </c>
      <c r="AM108" s="1">
        <f t="shared" si="29"/>
        <v>0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 t="s">
        <v>170</v>
      </c>
      <c r="B109" s="1" t="s">
        <v>37</v>
      </c>
      <c r="C109" s="1">
        <v>128</v>
      </c>
      <c r="D109" s="1">
        <v>4</v>
      </c>
      <c r="E109" s="1">
        <v>49</v>
      </c>
      <c r="F109" s="1">
        <v>81</v>
      </c>
      <c r="G109" s="7">
        <v>0.28000000000000003</v>
      </c>
      <c r="H109" s="1">
        <v>45</v>
      </c>
      <c r="I109" s="1" t="s">
        <v>38</v>
      </c>
      <c r="J109" s="1">
        <v>49</v>
      </c>
      <c r="K109" s="1">
        <f t="shared" si="34"/>
        <v>0</v>
      </c>
      <c r="L109" s="1"/>
      <c r="M109" s="1"/>
      <c r="N109" s="1">
        <v>112</v>
      </c>
      <c r="O109" s="1"/>
      <c r="P109" s="1">
        <f t="shared" si="23"/>
        <v>9.8000000000000007</v>
      </c>
      <c r="Q109" s="5"/>
      <c r="R109" s="5">
        <f t="shared" si="31"/>
        <v>0</v>
      </c>
      <c r="S109" s="5">
        <f t="shared" si="24"/>
        <v>0</v>
      </c>
      <c r="T109" s="5"/>
      <c r="U109" s="5"/>
      <c r="V109" s="5"/>
      <c r="W109" s="1"/>
      <c r="X109" s="1">
        <f t="shared" si="25"/>
        <v>19.693877551020407</v>
      </c>
      <c r="Y109" s="1">
        <f t="shared" si="26"/>
        <v>19.693877551020407</v>
      </c>
      <c r="Z109" s="1">
        <v>4.5999999999999996</v>
      </c>
      <c r="AA109" s="1">
        <v>5</v>
      </c>
      <c r="AB109" s="1">
        <v>10.4</v>
      </c>
      <c r="AC109" s="1">
        <v>2.6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21" t="s">
        <v>190</v>
      </c>
      <c r="AK109" s="1">
        <f t="shared" si="27"/>
        <v>0</v>
      </c>
      <c r="AL109" s="1">
        <f t="shared" si="28"/>
        <v>0</v>
      </c>
      <c r="AM109" s="1">
        <f t="shared" si="29"/>
        <v>0</v>
      </c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 t="s">
        <v>171</v>
      </c>
      <c r="B110" s="1" t="s">
        <v>37</v>
      </c>
      <c r="C110" s="1">
        <v>76</v>
      </c>
      <c r="D110" s="1">
        <v>18</v>
      </c>
      <c r="E110" s="1">
        <v>52</v>
      </c>
      <c r="F110" s="1">
        <v>40</v>
      </c>
      <c r="G110" s="7">
        <v>0.28000000000000003</v>
      </c>
      <c r="H110" s="1">
        <v>50</v>
      </c>
      <c r="I110" s="1" t="s">
        <v>38</v>
      </c>
      <c r="J110" s="1">
        <v>52</v>
      </c>
      <c r="K110" s="1">
        <f t="shared" si="34"/>
        <v>0</v>
      </c>
      <c r="L110" s="1"/>
      <c r="M110" s="1"/>
      <c r="N110" s="1">
        <v>149</v>
      </c>
      <c r="O110" s="1"/>
      <c r="P110" s="1">
        <f t="shared" si="23"/>
        <v>10.4</v>
      </c>
      <c r="Q110" s="5"/>
      <c r="R110" s="5">
        <f t="shared" si="31"/>
        <v>0</v>
      </c>
      <c r="S110" s="5">
        <f t="shared" si="24"/>
        <v>0</v>
      </c>
      <c r="T110" s="5"/>
      <c r="U110" s="5"/>
      <c r="V110" s="5"/>
      <c r="W110" s="1"/>
      <c r="X110" s="1">
        <f t="shared" si="25"/>
        <v>18.173076923076923</v>
      </c>
      <c r="Y110" s="1">
        <f t="shared" si="26"/>
        <v>18.173076923076923</v>
      </c>
      <c r="Z110" s="1">
        <v>6</v>
      </c>
      <c r="AA110" s="1">
        <v>9.1999999999999993</v>
      </c>
      <c r="AB110" s="1">
        <v>9.6</v>
      </c>
      <c r="AC110" s="1">
        <v>0.4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 t="s">
        <v>137</v>
      </c>
      <c r="AK110" s="1">
        <f t="shared" si="27"/>
        <v>0</v>
      </c>
      <c r="AL110" s="1">
        <f t="shared" si="28"/>
        <v>0</v>
      </c>
      <c r="AM110" s="1">
        <f t="shared" si="29"/>
        <v>0</v>
      </c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 t="s">
        <v>172</v>
      </c>
      <c r="B111" s="1" t="s">
        <v>37</v>
      </c>
      <c r="C111" s="1">
        <v>286</v>
      </c>
      <c r="D111" s="1"/>
      <c r="E111" s="22">
        <f>3+E24</f>
        <v>28</v>
      </c>
      <c r="F111" s="22">
        <f>257+F24</f>
        <v>260</v>
      </c>
      <c r="G111" s="7">
        <v>0.33</v>
      </c>
      <c r="H111" s="1">
        <v>45</v>
      </c>
      <c r="I111" s="1" t="s">
        <v>38</v>
      </c>
      <c r="J111" s="1">
        <v>4</v>
      </c>
      <c r="K111" s="1">
        <f t="shared" si="34"/>
        <v>24</v>
      </c>
      <c r="L111" s="1"/>
      <c r="M111" s="1"/>
      <c r="N111" s="1">
        <v>190</v>
      </c>
      <c r="O111" s="1"/>
      <c r="P111" s="1">
        <f t="shared" si="23"/>
        <v>5.6</v>
      </c>
      <c r="Q111" s="5"/>
      <c r="R111" s="5">
        <f t="shared" si="31"/>
        <v>0</v>
      </c>
      <c r="S111" s="5">
        <f t="shared" si="24"/>
        <v>0</v>
      </c>
      <c r="T111" s="5"/>
      <c r="U111" s="5"/>
      <c r="V111" s="5"/>
      <c r="W111" s="1"/>
      <c r="X111" s="1">
        <f t="shared" si="25"/>
        <v>80.357142857142861</v>
      </c>
      <c r="Y111" s="1">
        <f t="shared" si="26"/>
        <v>80.357142857142861</v>
      </c>
      <c r="Z111" s="1">
        <v>0.4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21" t="s">
        <v>191</v>
      </c>
      <c r="AK111" s="1">
        <f t="shared" si="27"/>
        <v>0</v>
      </c>
      <c r="AL111" s="1">
        <f t="shared" si="28"/>
        <v>0</v>
      </c>
      <c r="AM111" s="1">
        <f t="shared" si="29"/>
        <v>0</v>
      </c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25" t="s">
        <v>173</v>
      </c>
      <c r="B112" s="1" t="s">
        <v>37</v>
      </c>
      <c r="C112" s="1">
        <v>148.43100000000001</v>
      </c>
      <c r="D112" s="1">
        <v>8</v>
      </c>
      <c r="E112" s="22">
        <v>94</v>
      </c>
      <c r="F112" s="22">
        <v>56</v>
      </c>
      <c r="G112" s="7">
        <v>0</v>
      </c>
      <c r="H112" s="1" t="e">
        <v>#N/A</v>
      </c>
      <c r="I112" s="1" t="s">
        <v>174</v>
      </c>
      <c r="J112" s="1">
        <v>97</v>
      </c>
      <c r="K112" s="1">
        <f t="shared" si="34"/>
        <v>-3</v>
      </c>
      <c r="L112" s="1"/>
      <c r="M112" s="1"/>
      <c r="N112" s="1">
        <v>0</v>
      </c>
      <c r="O112" s="1"/>
      <c r="P112" s="1">
        <f t="shared" si="23"/>
        <v>18.8</v>
      </c>
      <c r="Q112" s="5"/>
      <c r="R112" s="5">
        <f t="shared" si="31"/>
        <v>0</v>
      </c>
      <c r="S112" s="5">
        <f t="shared" si="24"/>
        <v>0</v>
      </c>
      <c r="T112" s="5"/>
      <c r="U112" s="5"/>
      <c r="V112" s="5"/>
      <c r="W112" s="1"/>
      <c r="X112" s="1">
        <f t="shared" si="25"/>
        <v>2.978723404255319</v>
      </c>
      <c r="Y112" s="1">
        <f t="shared" si="26"/>
        <v>2.978723404255319</v>
      </c>
      <c r="Z112" s="1">
        <v>15.2</v>
      </c>
      <c r="AA112" s="1">
        <v>2.2000000000000002</v>
      </c>
      <c r="AB112" s="1">
        <v>0.6</v>
      </c>
      <c r="AC112" s="1">
        <v>1</v>
      </c>
      <c r="AD112" s="1">
        <v>4.1137999999999986</v>
      </c>
      <c r="AE112" s="1">
        <v>3.2</v>
      </c>
      <c r="AF112" s="1">
        <v>2</v>
      </c>
      <c r="AG112" s="1">
        <v>0.2</v>
      </c>
      <c r="AH112" s="1">
        <v>1</v>
      </c>
      <c r="AI112" s="1">
        <v>1.2</v>
      </c>
      <c r="AJ112" s="1"/>
      <c r="AK112" s="1">
        <f t="shared" si="27"/>
        <v>0</v>
      </c>
      <c r="AL112" s="1">
        <f t="shared" si="28"/>
        <v>0</v>
      </c>
      <c r="AM112" s="1">
        <f t="shared" si="29"/>
        <v>0</v>
      </c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175</v>
      </c>
      <c r="B113" s="1" t="s">
        <v>41</v>
      </c>
      <c r="C113" s="1">
        <v>68.2</v>
      </c>
      <c r="D113" s="1"/>
      <c r="E113" s="1"/>
      <c r="F113" s="1"/>
      <c r="G113" s="7">
        <v>0</v>
      </c>
      <c r="H113" s="1" t="e">
        <v>#N/A</v>
      </c>
      <c r="I113" s="1" t="s">
        <v>174</v>
      </c>
      <c r="J113" s="1">
        <v>2</v>
      </c>
      <c r="K113" s="1">
        <f t="shared" si="34"/>
        <v>-2</v>
      </c>
      <c r="L113" s="1"/>
      <c r="M113" s="1"/>
      <c r="N113" s="1">
        <v>0</v>
      </c>
      <c r="O113" s="1"/>
      <c r="P113" s="1">
        <f t="shared" si="23"/>
        <v>0</v>
      </c>
      <c r="Q113" s="5"/>
      <c r="R113" s="5">
        <f t="shared" si="31"/>
        <v>0</v>
      </c>
      <c r="S113" s="5">
        <f t="shared" si="24"/>
        <v>0</v>
      </c>
      <c r="T113" s="5"/>
      <c r="U113" s="5"/>
      <c r="V113" s="5"/>
      <c r="W113" s="1"/>
      <c r="X113" s="1" t="e">
        <f t="shared" si="25"/>
        <v>#DIV/0!</v>
      </c>
      <c r="Y113" s="1" t="e">
        <f t="shared" si="26"/>
        <v>#DIV/0!</v>
      </c>
      <c r="Z113" s="1">
        <v>0</v>
      </c>
      <c r="AA113" s="1">
        <v>0.4</v>
      </c>
      <c r="AB113" s="1">
        <v>0</v>
      </c>
      <c r="AC113" s="1">
        <v>0</v>
      </c>
      <c r="AD113" s="1">
        <v>0.39079999999999998</v>
      </c>
      <c r="AE113" s="1">
        <v>0.5968</v>
      </c>
      <c r="AF113" s="1">
        <v>0.38479999999999998</v>
      </c>
      <c r="AG113" s="1">
        <v>0.38340000000000002</v>
      </c>
      <c r="AH113" s="1">
        <v>0</v>
      </c>
      <c r="AI113" s="1">
        <v>0</v>
      </c>
      <c r="AJ113" s="1"/>
      <c r="AK113" s="1">
        <f t="shared" si="27"/>
        <v>0</v>
      </c>
      <c r="AL113" s="1">
        <f t="shared" si="28"/>
        <v>0</v>
      </c>
      <c r="AM113" s="1">
        <f t="shared" si="29"/>
        <v>0</v>
      </c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176</v>
      </c>
      <c r="B114" s="1" t="s">
        <v>41</v>
      </c>
      <c r="C114" s="1">
        <v>59.277999999999999</v>
      </c>
      <c r="D114" s="1">
        <v>1.5780000000000001</v>
      </c>
      <c r="E114" s="22">
        <v>61.595999999999997</v>
      </c>
      <c r="F114" s="22">
        <v>-0.72899999999999998</v>
      </c>
      <c r="G114" s="7">
        <v>0</v>
      </c>
      <c r="H114" s="1" t="e">
        <v>#N/A</v>
      </c>
      <c r="I114" s="1" t="s">
        <v>174</v>
      </c>
      <c r="J114" s="1">
        <v>89</v>
      </c>
      <c r="K114" s="1">
        <f t="shared" si="34"/>
        <v>-27.404000000000003</v>
      </c>
      <c r="L114" s="1"/>
      <c r="M114" s="1"/>
      <c r="N114" s="1">
        <v>0</v>
      </c>
      <c r="O114" s="1"/>
      <c r="P114" s="1">
        <f t="shared" si="23"/>
        <v>12.319199999999999</v>
      </c>
      <c r="Q114" s="5"/>
      <c r="R114" s="5">
        <f t="shared" si="31"/>
        <v>0</v>
      </c>
      <c r="S114" s="5">
        <f t="shared" si="24"/>
        <v>0</v>
      </c>
      <c r="T114" s="5"/>
      <c r="U114" s="5"/>
      <c r="V114" s="5"/>
      <c r="W114" s="1"/>
      <c r="X114" s="1">
        <f t="shared" si="25"/>
        <v>-5.9175920514319115E-2</v>
      </c>
      <c r="Y114" s="1">
        <f t="shared" si="26"/>
        <v>-5.9175920514319115E-2</v>
      </c>
      <c r="Z114" s="1">
        <v>24.4542</v>
      </c>
      <c r="AA114" s="1">
        <v>3.379</v>
      </c>
      <c r="AB114" s="1">
        <v>0</v>
      </c>
      <c r="AC114" s="1">
        <v>0.31319999999999998</v>
      </c>
      <c r="AD114" s="1">
        <v>16.824200000000001</v>
      </c>
      <c r="AE114" s="1">
        <v>11.8626</v>
      </c>
      <c r="AF114" s="1">
        <v>16.8262</v>
      </c>
      <c r="AG114" s="1">
        <v>13.9984</v>
      </c>
      <c r="AH114" s="1">
        <v>0.92880000000000007</v>
      </c>
      <c r="AI114" s="1">
        <v>6.2750000000000004</v>
      </c>
      <c r="AJ114" s="1"/>
      <c r="AK114" s="1">
        <f t="shared" si="27"/>
        <v>0</v>
      </c>
      <c r="AL114" s="1">
        <f t="shared" si="28"/>
        <v>0</v>
      </c>
      <c r="AM114" s="1">
        <f t="shared" si="29"/>
        <v>0</v>
      </c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</sheetData>
  <autoFilter ref="A3:AK114" xr:uid="{C13EBC53-A947-4E24-83BE-D4A4766D772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2025-05-20T07:40:03Z</dcterms:created>
  <dcterms:modified xsi:type="dcterms:W3CDTF">2025-05-21T10:19:12Z</dcterms:modified>
</cp:coreProperties>
</file>