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5,25 Симф КИ ПУД\"/>
    </mc:Choice>
  </mc:AlternateContent>
  <xr:revisionPtr revIDLastSave="0" documentId="13_ncr:1_{5ECEA62A-FFCF-473B-BAC9-8865278E3A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12" i="1"/>
  <c r="AI13" i="1"/>
  <c r="AI14" i="1"/>
  <c r="AI15" i="1"/>
  <c r="AI16" i="1"/>
  <c r="AI18" i="1"/>
  <c r="AI21" i="1"/>
  <c r="AI23" i="1"/>
  <c r="AI24" i="1"/>
  <c r="AI25" i="1"/>
  <c r="AI26" i="1"/>
  <c r="AI27" i="1"/>
  <c r="AI28" i="1"/>
  <c r="AI29" i="1"/>
  <c r="AI30" i="1"/>
  <c r="AI32" i="1"/>
  <c r="AI33" i="1"/>
  <c r="AI34" i="1"/>
  <c r="AI35" i="1"/>
  <c r="AI36" i="1"/>
  <c r="AI37" i="1"/>
  <c r="AI39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9" i="1"/>
  <c r="AI60" i="1"/>
  <c r="AI62" i="1"/>
  <c r="AI63" i="1"/>
  <c r="AI64" i="1"/>
  <c r="AI65" i="1"/>
  <c r="AI66" i="1"/>
  <c r="AI67" i="1"/>
  <c r="AI68" i="1"/>
  <c r="AI69" i="1"/>
  <c r="AI70" i="1"/>
  <c r="AI73" i="1"/>
  <c r="AI76" i="1"/>
  <c r="AI77" i="1"/>
  <c r="AI78" i="1"/>
  <c r="AI79" i="1"/>
  <c r="AI82" i="1"/>
  <c r="AI83" i="1"/>
  <c r="AI84" i="1"/>
  <c r="AI86" i="1"/>
  <c r="AI87" i="1"/>
  <c r="AI88" i="1"/>
  <c r="AI89" i="1"/>
  <c r="AI90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8" i="1"/>
  <c r="AH99" i="1"/>
  <c r="AH100" i="1"/>
  <c r="AH101" i="1"/>
  <c r="AH102" i="1"/>
  <c r="AH103" i="1"/>
  <c r="AH107" i="1"/>
  <c r="AH108" i="1"/>
  <c r="AH110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Z12" i="1"/>
  <c r="Z16" i="1"/>
  <c r="Z40" i="1"/>
  <c r="Z44" i="1"/>
  <c r="Z48" i="1"/>
  <c r="Z51" i="1"/>
  <c r="Z53" i="1"/>
  <c r="Z55" i="1"/>
  <c r="Z59" i="1"/>
  <c r="Z61" i="1"/>
  <c r="Z63" i="1"/>
  <c r="Z65" i="1"/>
  <c r="Z67" i="1"/>
  <c r="Z69" i="1"/>
  <c r="Z71" i="1"/>
  <c r="Z73" i="1"/>
  <c r="Z75" i="1"/>
  <c r="Z77" i="1"/>
  <c r="Z79" i="1"/>
  <c r="Z81" i="1"/>
  <c r="Z83" i="1"/>
  <c r="Z85" i="1"/>
  <c r="Z87" i="1"/>
  <c r="Z89" i="1"/>
  <c r="Z91" i="1"/>
  <c r="Z93" i="1"/>
  <c r="Z95" i="1"/>
  <c r="Z97" i="1"/>
  <c r="Z99" i="1"/>
  <c r="Z101" i="1"/>
  <c r="Z103" i="1"/>
  <c r="Z105" i="1"/>
  <c r="Z107" i="1"/>
  <c r="Z109" i="1"/>
  <c r="Z111" i="1"/>
  <c r="Z113" i="1"/>
  <c r="Z115" i="1"/>
  <c r="Z117" i="1"/>
  <c r="Z119" i="1"/>
  <c r="W8" i="1"/>
  <c r="Z8" i="1" s="1"/>
  <c r="W9" i="1"/>
  <c r="Z9" i="1" s="1"/>
  <c r="W10" i="1"/>
  <c r="Z10" i="1" s="1"/>
  <c r="W12" i="1"/>
  <c r="W13" i="1"/>
  <c r="Z13" i="1" s="1"/>
  <c r="W14" i="1"/>
  <c r="Z14" i="1" s="1"/>
  <c r="W15" i="1"/>
  <c r="Z15" i="1" s="1"/>
  <c r="W16" i="1"/>
  <c r="W17" i="1"/>
  <c r="Z17" i="1" s="1"/>
  <c r="W20" i="1"/>
  <c r="Z20" i="1" s="1"/>
  <c r="W21" i="1"/>
  <c r="Z21" i="1" s="1"/>
  <c r="W22" i="1"/>
  <c r="Z22" i="1" s="1"/>
  <c r="W23" i="1"/>
  <c r="Z23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40" i="1"/>
  <c r="W41" i="1"/>
  <c r="Z41" i="1" s="1"/>
  <c r="W42" i="1"/>
  <c r="Z42" i="1" s="1"/>
  <c r="W43" i="1"/>
  <c r="Z43" i="1" s="1"/>
  <c r="W44" i="1"/>
  <c r="W45" i="1"/>
  <c r="Z45" i="1" s="1"/>
  <c r="W46" i="1"/>
  <c r="Z46" i="1" s="1"/>
  <c r="W47" i="1"/>
  <c r="Z47" i="1" s="1"/>
  <c r="W48" i="1"/>
  <c r="W49" i="1"/>
  <c r="Z49" i="1" s="1"/>
  <c r="W50" i="1"/>
  <c r="W51" i="1"/>
  <c r="W52" i="1"/>
  <c r="Z52" i="1" s="1"/>
  <c r="W53" i="1"/>
  <c r="W54" i="1"/>
  <c r="Z54" i="1" s="1"/>
  <c r="W55" i="1"/>
  <c r="W58" i="1"/>
  <c r="Z58" i="1" s="1"/>
  <c r="W59" i="1"/>
  <c r="W60" i="1"/>
  <c r="Z60" i="1" s="1"/>
  <c r="W61" i="1"/>
  <c r="W62" i="1"/>
  <c r="Z62" i="1" s="1"/>
  <c r="W63" i="1"/>
  <c r="W64" i="1"/>
  <c r="Z64" i="1" s="1"/>
  <c r="W65" i="1"/>
  <c r="W66" i="1"/>
  <c r="Z66" i="1" s="1"/>
  <c r="W67" i="1"/>
  <c r="W68" i="1"/>
  <c r="Z68" i="1" s="1"/>
  <c r="W69" i="1"/>
  <c r="W70" i="1"/>
  <c r="Z70" i="1" s="1"/>
  <c r="W71" i="1"/>
  <c r="W72" i="1"/>
  <c r="Z72" i="1" s="1"/>
  <c r="W73" i="1"/>
  <c r="W74" i="1"/>
  <c r="Z74" i="1" s="1"/>
  <c r="W75" i="1"/>
  <c r="W76" i="1"/>
  <c r="Z76" i="1" s="1"/>
  <c r="W77" i="1"/>
  <c r="W78" i="1"/>
  <c r="Z78" i="1" s="1"/>
  <c r="W79" i="1"/>
  <c r="W80" i="1"/>
  <c r="Z80" i="1" s="1"/>
  <c r="W82" i="1"/>
  <c r="Z82" i="1" s="1"/>
  <c r="W83" i="1"/>
  <c r="W84" i="1"/>
  <c r="Z84" i="1" s="1"/>
  <c r="W85" i="1"/>
  <c r="W86" i="1"/>
  <c r="Z86" i="1" s="1"/>
  <c r="W87" i="1"/>
  <c r="W88" i="1"/>
  <c r="Z88" i="1" s="1"/>
  <c r="W89" i="1"/>
  <c r="W90" i="1"/>
  <c r="Z90" i="1" s="1"/>
  <c r="W91" i="1"/>
  <c r="W92" i="1"/>
  <c r="Z92" i="1" s="1"/>
  <c r="W93" i="1"/>
  <c r="W94" i="1"/>
  <c r="Z94" i="1" s="1"/>
  <c r="W95" i="1"/>
  <c r="W96" i="1"/>
  <c r="Z96" i="1" s="1"/>
  <c r="W97" i="1"/>
  <c r="W98" i="1"/>
  <c r="Z98" i="1" s="1"/>
  <c r="W99" i="1"/>
  <c r="W100" i="1"/>
  <c r="Z100" i="1" s="1"/>
  <c r="W101" i="1"/>
  <c r="W102" i="1"/>
  <c r="Z102" i="1" s="1"/>
  <c r="W103" i="1"/>
  <c r="W104" i="1"/>
  <c r="Z104" i="1" s="1"/>
  <c r="W105" i="1"/>
  <c r="W106" i="1"/>
  <c r="Z106" i="1" s="1"/>
  <c r="W107" i="1"/>
  <c r="W108" i="1"/>
  <c r="Z108" i="1" s="1"/>
  <c r="W109" i="1"/>
  <c r="W110" i="1"/>
  <c r="Z110" i="1" s="1"/>
  <c r="W111" i="1"/>
  <c r="W112" i="1"/>
  <c r="Z112" i="1" s="1"/>
  <c r="W113" i="1"/>
  <c r="W114" i="1"/>
  <c r="Z114" i="1" s="1"/>
  <c r="W115" i="1"/>
  <c r="W116" i="1"/>
  <c r="Z116" i="1" s="1"/>
  <c r="W117" i="1"/>
  <c r="W118" i="1"/>
  <c r="Z118" i="1" s="1"/>
  <c r="W119" i="1"/>
  <c r="W7" i="1"/>
  <c r="Z7" i="1" s="1"/>
  <c r="AD10" i="1"/>
  <c r="AD11" i="1"/>
  <c r="AD12" i="1"/>
  <c r="AD18" i="1"/>
  <c r="W18" i="1" s="1"/>
  <c r="Z18" i="1" s="1"/>
  <c r="AD19" i="1"/>
  <c r="W19" i="1" s="1"/>
  <c r="Z19" i="1" s="1"/>
  <c r="AD39" i="1"/>
  <c r="W39" i="1" s="1"/>
  <c r="Z39" i="1" s="1"/>
  <c r="AD40" i="1"/>
  <c r="AD56" i="1"/>
  <c r="W56" i="1" s="1"/>
  <c r="Z56" i="1" s="1"/>
  <c r="AD57" i="1"/>
  <c r="W57" i="1" s="1"/>
  <c r="Z57" i="1" s="1"/>
  <c r="AD64" i="1"/>
  <c r="AD80" i="1"/>
  <c r="AD81" i="1"/>
  <c r="W81" i="1" s="1"/>
  <c r="M8" i="1"/>
  <c r="Y8" i="1" s="1"/>
  <c r="M9" i="1"/>
  <c r="M10" i="1"/>
  <c r="Y10" i="1" s="1"/>
  <c r="M11" i="1"/>
  <c r="M12" i="1"/>
  <c r="Y12" i="1" s="1"/>
  <c r="M13" i="1"/>
  <c r="M14" i="1"/>
  <c r="Y14" i="1" s="1"/>
  <c r="M15" i="1"/>
  <c r="M16" i="1"/>
  <c r="Y16" i="1" s="1"/>
  <c r="M17" i="1"/>
  <c r="M18" i="1"/>
  <c r="Y18" i="1" s="1"/>
  <c r="M19" i="1"/>
  <c r="M20" i="1"/>
  <c r="Y20" i="1" s="1"/>
  <c r="M21" i="1"/>
  <c r="M22" i="1"/>
  <c r="Y22" i="1" s="1"/>
  <c r="M23" i="1"/>
  <c r="M24" i="1"/>
  <c r="Y24" i="1" s="1"/>
  <c r="M25" i="1"/>
  <c r="M26" i="1"/>
  <c r="Y26" i="1" s="1"/>
  <c r="M27" i="1"/>
  <c r="M28" i="1"/>
  <c r="Y28" i="1" s="1"/>
  <c r="M29" i="1"/>
  <c r="M30" i="1"/>
  <c r="Y30" i="1" s="1"/>
  <c r="M31" i="1"/>
  <c r="M32" i="1"/>
  <c r="Y32" i="1" s="1"/>
  <c r="M33" i="1"/>
  <c r="M34" i="1"/>
  <c r="Y34" i="1" s="1"/>
  <c r="M35" i="1"/>
  <c r="M36" i="1"/>
  <c r="Y36" i="1" s="1"/>
  <c r="M37" i="1"/>
  <c r="M38" i="1"/>
  <c r="Y38" i="1" s="1"/>
  <c r="M39" i="1"/>
  <c r="M40" i="1"/>
  <c r="Y40" i="1" s="1"/>
  <c r="M41" i="1"/>
  <c r="M42" i="1"/>
  <c r="Y42" i="1" s="1"/>
  <c r="M43" i="1"/>
  <c r="M44" i="1"/>
  <c r="Y44" i="1" s="1"/>
  <c r="M45" i="1"/>
  <c r="M46" i="1"/>
  <c r="Y46" i="1" s="1"/>
  <c r="M47" i="1"/>
  <c r="M48" i="1"/>
  <c r="Y48" i="1" s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L9" i="1"/>
  <c r="Y9" i="1" s="1"/>
  <c r="L10" i="1"/>
  <c r="L11" i="1"/>
  <c r="L12" i="1"/>
  <c r="L13" i="1"/>
  <c r="Y13" i="1" s="1"/>
  <c r="L14" i="1"/>
  <c r="L15" i="1"/>
  <c r="Y15" i="1" s="1"/>
  <c r="L16" i="1"/>
  <c r="L17" i="1"/>
  <c r="Y17" i="1" s="1"/>
  <c r="L18" i="1"/>
  <c r="L19" i="1"/>
  <c r="Y19" i="1" s="1"/>
  <c r="L20" i="1"/>
  <c r="L21" i="1"/>
  <c r="Y21" i="1" s="1"/>
  <c r="L22" i="1"/>
  <c r="L23" i="1"/>
  <c r="Y23" i="1" s="1"/>
  <c r="L24" i="1"/>
  <c r="L25" i="1"/>
  <c r="Y25" i="1" s="1"/>
  <c r="L26" i="1"/>
  <c r="L27" i="1"/>
  <c r="Y27" i="1" s="1"/>
  <c r="L28" i="1"/>
  <c r="L29" i="1"/>
  <c r="Y29" i="1" s="1"/>
  <c r="L30" i="1"/>
  <c r="L31" i="1"/>
  <c r="Y31" i="1" s="1"/>
  <c r="L32" i="1"/>
  <c r="L33" i="1"/>
  <c r="Y33" i="1" s="1"/>
  <c r="L34" i="1"/>
  <c r="L35" i="1"/>
  <c r="Y35" i="1" s="1"/>
  <c r="L36" i="1"/>
  <c r="L37" i="1"/>
  <c r="Y37" i="1" s="1"/>
  <c r="L38" i="1"/>
  <c r="L39" i="1"/>
  <c r="Y39" i="1" s="1"/>
  <c r="L40" i="1"/>
  <c r="L41" i="1"/>
  <c r="Y41" i="1" s="1"/>
  <c r="L42" i="1"/>
  <c r="L43" i="1"/>
  <c r="Y43" i="1" s="1"/>
  <c r="L44" i="1"/>
  <c r="L45" i="1"/>
  <c r="Y45" i="1" s="1"/>
  <c r="L46" i="1"/>
  <c r="L47" i="1"/>
  <c r="Y47" i="1" s="1"/>
  <c r="L48" i="1"/>
  <c r="L49" i="1"/>
  <c r="Y49" i="1" s="1"/>
  <c r="L50" i="1"/>
  <c r="L51" i="1"/>
  <c r="Y51" i="1" s="1"/>
  <c r="L52" i="1"/>
  <c r="L53" i="1"/>
  <c r="Y53" i="1" s="1"/>
  <c r="L54" i="1"/>
  <c r="L55" i="1"/>
  <c r="Y55" i="1" s="1"/>
  <c r="L56" i="1"/>
  <c r="L57" i="1"/>
  <c r="Y57" i="1" s="1"/>
  <c r="L58" i="1"/>
  <c r="L59" i="1"/>
  <c r="Y59" i="1" s="1"/>
  <c r="L60" i="1"/>
  <c r="L61" i="1"/>
  <c r="Y61" i="1" s="1"/>
  <c r="L62" i="1"/>
  <c r="L63" i="1"/>
  <c r="Y63" i="1" s="1"/>
  <c r="L64" i="1"/>
  <c r="L65" i="1"/>
  <c r="Y65" i="1" s="1"/>
  <c r="L66" i="1"/>
  <c r="L67" i="1"/>
  <c r="Y67" i="1" s="1"/>
  <c r="L68" i="1"/>
  <c r="L69" i="1"/>
  <c r="Y69" i="1" s="1"/>
  <c r="L70" i="1"/>
  <c r="L71" i="1"/>
  <c r="Y71" i="1" s="1"/>
  <c r="L72" i="1"/>
  <c r="L73" i="1"/>
  <c r="Y73" i="1" s="1"/>
  <c r="L74" i="1"/>
  <c r="L75" i="1"/>
  <c r="Y75" i="1" s="1"/>
  <c r="L76" i="1"/>
  <c r="L77" i="1"/>
  <c r="Y77" i="1" s="1"/>
  <c r="L78" i="1"/>
  <c r="L79" i="1"/>
  <c r="Y79" i="1" s="1"/>
  <c r="L80" i="1"/>
  <c r="L81" i="1"/>
  <c r="Y81" i="1" s="1"/>
  <c r="L82" i="1"/>
  <c r="L83" i="1"/>
  <c r="Y83" i="1" s="1"/>
  <c r="L84" i="1"/>
  <c r="L85" i="1"/>
  <c r="Y85" i="1" s="1"/>
  <c r="L86" i="1"/>
  <c r="L87" i="1"/>
  <c r="Y87" i="1" s="1"/>
  <c r="L88" i="1"/>
  <c r="L89" i="1"/>
  <c r="Y89" i="1" s="1"/>
  <c r="L90" i="1"/>
  <c r="L91" i="1"/>
  <c r="Y91" i="1" s="1"/>
  <c r="L92" i="1"/>
  <c r="L93" i="1"/>
  <c r="Y93" i="1" s="1"/>
  <c r="L94" i="1"/>
  <c r="L95" i="1"/>
  <c r="Y95" i="1" s="1"/>
  <c r="L96" i="1"/>
  <c r="L97" i="1"/>
  <c r="Y97" i="1" s="1"/>
  <c r="L98" i="1"/>
  <c r="L99" i="1"/>
  <c r="Y99" i="1" s="1"/>
  <c r="L100" i="1"/>
  <c r="L101" i="1"/>
  <c r="Y101" i="1" s="1"/>
  <c r="L102" i="1"/>
  <c r="L103" i="1"/>
  <c r="Y103" i="1" s="1"/>
  <c r="L104" i="1"/>
  <c r="L105" i="1"/>
  <c r="Y105" i="1" s="1"/>
  <c r="L106" i="1"/>
  <c r="L107" i="1"/>
  <c r="Y107" i="1" s="1"/>
  <c r="L108" i="1"/>
  <c r="L109" i="1"/>
  <c r="Y109" i="1" s="1"/>
  <c r="L110" i="1"/>
  <c r="L111" i="1"/>
  <c r="Y111" i="1" s="1"/>
  <c r="L112" i="1"/>
  <c r="L113" i="1"/>
  <c r="Y113" i="1" s="1"/>
  <c r="L114" i="1"/>
  <c r="L115" i="1"/>
  <c r="Y115" i="1" s="1"/>
  <c r="L116" i="1"/>
  <c r="L117" i="1"/>
  <c r="Y117" i="1" s="1"/>
  <c r="L118" i="1"/>
  <c r="L119" i="1"/>
  <c r="Y119" i="1" s="1"/>
  <c r="L7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119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3" i="1"/>
  <c r="J94" i="1"/>
  <c r="K94" i="1" s="1"/>
  <c r="J95" i="1"/>
  <c r="J96" i="1"/>
  <c r="K96" i="1" s="1"/>
  <c r="J97" i="1"/>
  <c r="J98" i="1"/>
  <c r="K98" i="1" s="1"/>
  <c r="J99" i="1"/>
  <c r="J100" i="1"/>
  <c r="K100" i="1" s="1"/>
  <c r="J101" i="1"/>
  <c r="J102" i="1"/>
  <c r="K102" i="1" s="1"/>
  <c r="J103" i="1"/>
  <c r="J104" i="1"/>
  <c r="K104" i="1" s="1"/>
  <c r="J105" i="1"/>
  <c r="J106" i="1"/>
  <c r="K106" i="1" s="1"/>
  <c r="J107" i="1"/>
  <c r="J108" i="1"/>
  <c r="K108" i="1" s="1"/>
  <c r="J109" i="1"/>
  <c r="J110" i="1"/>
  <c r="K110" i="1" s="1"/>
  <c r="J111" i="1"/>
  <c r="J112" i="1"/>
  <c r="K112" i="1" s="1"/>
  <c r="J113" i="1"/>
  <c r="J114" i="1"/>
  <c r="K114" i="1" s="1"/>
  <c r="J115" i="1"/>
  <c r="J116" i="1"/>
  <c r="K116" i="1" s="1"/>
  <c r="J117" i="1"/>
  <c r="J118" i="1"/>
  <c r="K118" i="1" s="1"/>
  <c r="J119" i="1"/>
  <c r="J7" i="1"/>
  <c r="K7" i="1" s="1"/>
  <c r="AB6" i="1"/>
  <c r="AC6" i="1"/>
  <c r="AA6" i="1"/>
  <c r="N6" i="1"/>
  <c r="O6" i="1"/>
  <c r="P6" i="1"/>
  <c r="Q6" i="1"/>
  <c r="R6" i="1"/>
  <c r="S6" i="1"/>
  <c r="T6" i="1"/>
  <c r="U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8" i="1"/>
  <c r="G119" i="1"/>
  <c r="G7" i="1"/>
  <c r="AL7" i="1" l="1"/>
  <c r="AJ7" i="1"/>
  <c r="AK7" i="1"/>
  <c r="AL118" i="1"/>
  <c r="AJ118" i="1"/>
  <c r="AK118" i="1"/>
  <c r="AL114" i="1"/>
  <c r="AJ114" i="1"/>
  <c r="AK114" i="1"/>
  <c r="AL110" i="1"/>
  <c r="AJ110" i="1"/>
  <c r="AK110" i="1"/>
  <c r="AL106" i="1"/>
  <c r="AJ106" i="1"/>
  <c r="AK106" i="1"/>
  <c r="AL102" i="1"/>
  <c r="AJ102" i="1"/>
  <c r="AK102" i="1"/>
  <c r="AL98" i="1"/>
  <c r="AJ98" i="1"/>
  <c r="AK98" i="1"/>
  <c r="AL94" i="1"/>
  <c r="AJ94" i="1"/>
  <c r="AK94" i="1"/>
  <c r="AL90" i="1"/>
  <c r="AJ90" i="1"/>
  <c r="AK90" i="1"/>
  <c r="AL86" i="1"/>
  <c r="AJ86" i="1"/>
  <c r="AK86" i="1"/>
  <c r="AL82" i="1"/>
  <c r="AJ82" i="1"/>
  <c r="AK82" i="1"/>
  <c r="AL78" i="1"/>
  <c r="AJ78" i="1"/>
  <c r="AK78" i="1"/>
  <c r="AL74" i="1"/>
  <c r="AJ74" i="1"/>
  <c r="AK74" i="1"/>
  <c r="AL70" i="1"/>
  <c r="AJ70" i="1"/>
  <c r="AK70" i="1"/>
  <c r="AL66" i="1"/>
  <c r="AJ66" i="1"/>
  <c r="AK66" i="1"/>
  <c r="AL62" i="1"/>
  <c r="AK62" i="1"/>
  <c r="AJ62" i="1"/>
  <c r="AL58" i="1"/>
  <c r="AK58" i="1"/>
  <c r="AJ58" i="1"/>
  <c r="AL54" i="1"/>
  <c r="AK54" i="1"/>
  <c r="AJ54" i="1"/>
  <c r="AL50" i="1"/>
  <c r="AJ50" i="1"/>
  <c r="AL46" i="1"/>
  <c r="AJ46" i="1"/>
  <c r="AK46" i="1"/>
  <c r="AL42" i="1"/>
  <c r="AJ42" i="1"/>
  <c r="AK42" i="1"/>
  <c r="AL38" i="1"/>
  <c r="AJ38" i="1"/>
  <c r="AK38" i="1"/>
  <c r="AL34" i="1"/>
  <c r="AJ34" i="1"/>
  <c r="AK34" i="1"/>
  <c r="AL30" i="1"/>
  <c r="AJ30" i="1"/>
  <c r="AK30" i="1"/>
  <c r="AL26" i="1"/>
  <c r="AJ26" i="1"/>
  <c r="AK26" i="1"/>
  <c r="AL22" i="1"/>
  <c r="AJ22" i="1"/>
  <c r="AK22" i="1"/>
  <c r="AL18" i="1"/>
  <c r="AJ18" i="1"/>
  <c r="AK18" i="1"/>
  <c r="AL14" i="1"/>
  <c r="AJ14" i="1"/>
  <c r="AK14" i="1"/>
  <c r="AK119" i="1"/>
  <c r="AL119" i="1"/>
  <c r="AJ119" i="1"/>
  <c r="AL117" i="1"/>
  <c r="AK117" i="1"/>
  <c r="AJ117" i="1"/>
  <c r="AK115" i="1"/>
  <c r="AL115" i="1"/>
  <c r="AJ115" i="1"/>
  <c r="AL113" i="1"/>
  <c r="AK113" i="1"/>
  <c r="AJ113" i="1"/>
  <c r="AK111" i="1"/>
  <c r="AL111" i="1"/>
  <c r="AJ111" i="1"/>
  <c r="AL109" i="1"/>
  <c r="AK109" i="1"/>
  <c r="AJ109" i="1"/>
  <c r="AK107" i="1"/>
  <c r="AL107" i="1"/>
  <c r="AJ107" i="1"/>
  <c r="AL105" i="1"/>
  <c r="AK105" i="1"/>
  <c r="AJ105" i="1"/>
  <c r="AK103" i="1"/>
  <c r="AL103" i="1"/>
  <c r="AJ103" i="1"/>
  <c r="AL101" i="1"/>
  <c r="AK101" i="1"/>
  <c r="AJ101" i="1"/>
  <c r="AK99" i="1"/>
  <c r="AL99" i="1"/>
  <c r="AJ99" i="1"/>
  <c r="AL97" i="1"/>
  <c r="AK97" i="1"/>
  <c r="AJ97" i="1"/>
  <c r="AK95" i="1"/>
  <c r="AL95" i="1"/>
  <c r="AJ95" i="1"/>
  <c r="AL93" i="1"/>
  <c r="AK93" i="1"/>
  <c r="AJ93" i="1"/>
  <c r="AK91" i="1"/>
  <c r="AL91" i="1"/>
  <c r="AJ91" i="1"/>
  <c r="AL89" i="1"/>
  <c r="AK89" i="1"/>
  <c r="AJ89" i="1"/>
  <c r="AK87" i="1"/>
  <c r="AL87" i="1"/>
  <c r="AJ87" i="1"/>
  <c r="AL85" i="1"/>
  <c r="AK85" i="1"/>
  <c r="AJ85" i="1"/>
  <c r="AK83" i="1"/>
  <c r="AL83" i="1"/>
  <c r="AJ83" i="1"/>
  <c r="AL81" i="1"/>
  <c r="AK81" i="1"/>
  <c r="AJ81" i="1"/>
  <c r="AK79" i="1"/>
  <c r="AL79" i="1"/>
  <c r="AJ79" i="1"/>
  <c r="AL77" i="1"/>
  <c r="AK77" i="1"/>
  <c r="AJ77" i="1"/>
  <c r="AK75" i="1"/>
  <c r="AL75" i="1"/>
  <c r="AJ75" i="1"/>
  <c r="AL73" i="1"/>
  <c r="AK73" i="1"/>
  <c r="AJ73" i="1"/>
  <c r="AK71" i="1"/>
  <c r="AL71" i="1"/>
  <c r="AJ71" i="1"/>
  <c r="AL69" i="1"/>
  <c r="AK69" i="1"/>
  <c r="AJ69" i="1"/>
  <c r="AK67" i="1"/>
  <c r="AL67" i="1"/>
  <c r="AJ67" i="1"/>
  <c r="AL65" i="1"/>
  <c r="AK65" i="1"/>
  <c r="AJ65" i="1"/>
  <c r="AL63" i="1"/>
  <c r="AK63" i="1"/>
  <c r="AJ63" i="1"/>
  <c r="AL61" i="1"/>
  <c r="AK61" i="1"/>
  <c r="AJ61" i="1"/>
  <c r="AL59" i="1"/>
  <c r="AK59" i="1"/>
  <c r="AJ59" i="1"/>
  <c r="AL57" i="1"/>
  <c r="AK57" i="1"/>
  <c r="AJ57" i="1"/>
  <c r="AL55" i="1"/>
  <c r="AK55" i="1"/>
  <c r="AJ55" i="1"/>
  <c r="AL53" i="1"/>
  <c r="AK53" i="1"/>
  <c r="AJ53" i="1"/>
  <c r="AL51" i="1"/>
  <c r="AK51" i="1"/>
  <c r="AJ51" i="1"/>
  <c r="AK49" i="1"/>
  <c r="AL49" i="1"/>
  <c r="AJ49" i="1"/>
  <c r="AK47" i="1"/>
  <c r="AL47" i="1"/>
  <c r="AJ47" i="1"/>
  <c r="AK45" i="1"/>
  <c r="AL45" i="1"/>
  <c r="AJ45" i="1"/>
  <c r="AK43" i="1"/>
  <c r="AL43" i="1"/>
  <c r="AJ43" i="1"/>
  <c r="AK41" i="1"/>
  <c r="AL41" i="1"/>
  <c r="AJ41" i="1"/>
  <c r="AK39" i="1"/>
  <c r="AL39" i="1"/>
  <c r="AJ39" i="1"/>
  <c r="AK37" i="1"/>
  <c r="AL37" i="1"/>
  <c r="AJ37" i="1"/>
  <c r="AK35" i="1"/>
  <c r="AL35" i="1"/>
  <c r="AJ35" i="1"/>
  <c r="AK33" i="1"/>
  <c r="AL33" i="1"/>
  <c r="AJ33" i="1"/>
  <c r="AK31" i="1"/>
  <c r="AL31" i="1"/>
  <c r="AJ31" i="1"/>
  <c r="AK29" i="1"/>
  <c r="AL29" i="1"/>
  <c r="AJ29" i="1"/>
  <c r="AK27" i="1"/>
  <c r="AL27" i="1"/>
  <c r="AJ27" i="1"/>
  <c r="AK25" i="1"/>
  <c r="AL25" i="1"/>
  <c r="AJ25" i="1"/>
  <c r="AK23" i="1"/>
  <c r="AL23" i="1"/>
  <c r="AJ23" i="1"/>
  <c r="AK21" i="1"/>
  <c r="AL21" i="1"/>
  <c r="AJ21" i="1"/>
  <c r="AK19" i="1"/>
  <c r="AL19" i="1"/>
  <c r="AJ19" i="1"/>
  <c r="AK17" i="1"/>
  <c r="AL17" i="1"/>
  <c r="AJ17" i="1"/>
  <c r="AK15" i="1"/>
  <c r="AL15" i="1"/>
  <c r="AJ15" i="1"/>
  <c r="AK13" i="1"/>
  <c r="AL13" i="1"/>
  <c r="AJ13" i="1"/>
  <c r="AK11" i="1"/>
  <c r="AL11" i="1"/>
  <c r="AJ11" i="1"/>
  <c r="AK9" i="1"/>
  <c r="AL9" i="1"/>
  <c r="AJ9" i="1"/>
  <c r="Y7" i="1"/>
  <c r="Y118" i="1"/>
  <c r="Y116" i="1"/>
  <c r="Y114" i="1"/>
  <c r="Y112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W11" i="1"/>
  <c r="Z11" i="1" s="1"/>
  <c r="AD6" i="1"/>
  <c r="Y50" i="1"/>
  <c r="AL116" i="1"/>
  <c r="AJ116" i="1"/>
  <c r="AK116" i="1"/>
  <c r="AL112" i="1"/>
  <c r="AJ112" i="1"/>
  <c r="AK112" i="1"/>
  <c r="AL108" i="1"/>
  <c r="AJ108" i="1"/>
  <c r="AK108" i="1"/>
  <c r="AL104" i="1"/>
  <c r="AJ104" i="1"/>
  <c r="AK104" i="1"/>
  <c r="AL100" i="1"/>
  <c r="AJ100" i="1"/>
  <c r="AK100" i="1"/>
  <c r="AL96" i="1"/>
  <c r="AJ96" i="1"/>
  <c r="AK96" i="1"/>
  <c r="AL92" i="1"/>
  <c r="AJ92" i="1"/>
  <c r="AK92" i="1"/>
  <c r="AL88" i="1"/>
  <c r="AJ88" i="1"/>
  <c r="AK88" i="1"/>
  <c r="AL84" i="1"/>
  <c r="AJ84" i="1"/>
  <c r="AK84" i="1"/>
  <c r="AL80" i="1"/>
  <c r="AJ80" i="1"/>
  <c r="AK80" i="1"/>
  <c r="AL76" i="1"/>
  <c r="AJ76" i="1"/>
  <c r="AK76" i="1"/>
  <c r="AL72" i="1"/>
  <c r="AJ72" i="1"/>
  <c r="AK72" i="1"/>
  <c r="AL68" i="1"/>
  <c r="AJ68" i="1"/>
  <c r="AK68" i="1"/>
  <c r="AL64" i="1"/>
  <c r="AK64" i="1"/>
  <c r="AJ64" i="1"/>
  <c r="AL60" i="1"/>
  <c r="AK60" i="1"/>
  <c r="AJ60" i="1"/>
  <c r="AL56" i="1"/>
  <c r="AK56" i="1"/>
  <c r="AJ56" i="1"/>
  <c r="AL52" i="1"/>
  <c r="AK52" i="1"/>
  <c r="AJ52" i="1"/>
  <c r="AL48" i="1"/>
  <c r="AK48" i="1"/>
  <c r="AJ48" i="1"/>
  <c r="AL44" i="1"/>
  <c r="AK44" i="1"/>
  <c r="AJ44" i="1"/>
  <c r="AL40" i="1"/>
  <c r="AK40" i="1"/>
  <c r="AJ40" i="1"/>
  <c r="AL36" i="1"/>
  <c r="AK36" i="1"/>
  <c r="AJ36" i="1"/>
  <c r="AL32" i="1"/>
  <c r="AK32" i="1"/>
  <c r="AJ32" i="1"/>
  <c r="AL28" i="1"/>
  <c r="AK28" i="1"/>
  <c r="AJ28" i="1"/>
  <c r="AL24" i="1"/>
  <c r="AK24" i="1"/>
  <c r="AJ24" i="1"/>
  <c r="AL20" i="1"/>
  <c r="AK20" i="1"/>
  <c r="AJ20" i="1"/>
  <c r="AL16" i="1"/>
  <c r="AK16" i="1"/>
  <c r="AJ16" i="1"/>
  <c r="AL12" i="1"/>
  <c r="AK12" i="1"/>
  <c r="AJ12" i="1"/>
  <c r="AL10" i="1"/>
  <c r="AJ10" i="1"/>
  <c r="AK10" i="1"/>
  <c r="AL8" i="1"/>
  <c r="AK8" i="1"/>
  <c r="AJ8" i="1"/>
  <c r="Y11" i="1"/>
  <c r="AE6" i="1"/>
  <c r="AF6" i="1"/>
  <c r="AL6" i="1"/>
  <c r="V6" i="1"/>
  <c r="W6" i="1"/>
  <c r="Z50" i="1"/>
  <c r="AK50" i="1"/>
  <c r="AK6" i="1" s="1"/>
  <c r="AJ6" i="1"/>
  <c r="AH6" i="1"/>
  <c r="AG6" i="1"/>
  <c r="M6" i="1"/>
  <c r="L6" i="1"/>
  <c r="K6" i="1"/>
  <c r="J6" i="1"/>
</calcChain>
</file>

<file path=xl/sharedStrings.xml><?xml version="1.0" encoding="utf-8"?>
<sst xmlns="http://schemas.openxmlformats.org/spreadsheetml/2006/main" count="308" uniqueCount="153">
  <si>
    <t>Период: 21.05.2025 - 28.05.2025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</si>
  <si>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</si>
  <si>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</si>
  <si>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</si>
  <si>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</si>
  <si>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</si>
  <si>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</si>
  <si>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</si>
  <si>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</si>
  <si>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</si>
  <si>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</si>
  <si>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</si>
  <si>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</si>
  <si>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</si>
  <si>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</si>
  <si>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</si>
  <si>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</si>
  <si>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</si>
  <si>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</si>
  <si>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</si>
  <si>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</si>
  <si>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</si>
  <si>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</si>
  <si>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</si>
  <si>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</si>
  <si>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</si>
  <si>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</si>
  <si>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</si>
  <si>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</si>
  <si>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</si>
  <si>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</si>
  <si>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</si>
  <si>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</si>
  <si>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</si>
  <si>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</si>
  <si>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</si>
  <si>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</si>
  <si>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</si>
  <si>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</si>
  <si>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</si>
  <si>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</si>
  <si>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</si>
  <si>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</si>
  <si>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</si>
  <si>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</si>
  <si>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</si>
  <si>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</si>
  <si>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</si>
  <si>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</si>
  <si>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</si>
  <si>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</si>
  <si>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</si>
  <si>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</si>
  <si>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</si>
  <si>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</si>
  <si>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</si>
  <si>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</si>
  <si>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</si>
  <si>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</si>
  <si>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</si>
  <si>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</si>
  <si>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</si>
  <si>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</si>
  <si>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</si>
  <si>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</si>
  <si>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</si>
  <si>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</si>
  <si>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</si>
  <si>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</si>
  <si>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</si>
  <si>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</si>
  <si>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</si>
  <si>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</si>
  <si>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</si>
  <si>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</si>
  <si>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</si>
  <si>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</si>
  <si>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</si>
  <si>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</si>
  <si>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</si>
  <si>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</si>
  <si>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</si>
  <si>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</si>
  <si>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</si>
  <si>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</si>
  <si>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</si>
  <si>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</si>
  <si>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</si>
  <si>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</si>
  <si>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</si>
  <si>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</si>
  <si>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</si>
  <si>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</si>
  <si>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</si>
  <si>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</si>
  <si>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</si>
  <si>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</si>
  <si>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</si>
  <si>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</si>
  <si>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</si>
  <si>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</si>
  <si>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</si>
  <si>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</si>
  <si>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</si>
  <si>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</si>
  <si>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</si>
  <si>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</si>
  <si>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</si>
  <si>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</si>
  <si>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</si>
  <si>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</si>
  <si>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</si>
  <si>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</si>
  <si>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</si>
  <si>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</si>
  <si>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</si>
  <si>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</si>
  <si>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</si>
  <si>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</si>
  <si>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</si>
  <si>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</si>
  <si>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</si>
  <si>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</si>
  <si>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</si>
  <si>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</si>
  <si>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</si>
  <si>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</si>
  <si>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</si>
  <si>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</si>
  <si>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</si>
  <si>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</si>
  <si>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</si>
  <si>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</si>
  <si>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</si>
  <si>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</si>
  <si>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</si>
  <si>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</si>
  <si>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</si>
  <si>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</si>
  <si>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отк</t>
  </si>
  <si>
    <t>28,05,</t>
  </si>
  <si>
    <t>29,05,</t>
  </si>
  <si>
    <t>02,06,</t>
  </si>
  <si>
    <t>03,06,</t>
  </si>
  <si>
    <t>08,05,</t>
  </si>
  <si>
    <t>16,05,</t>
  </si>
  <si>
    <t>23,05,</t>
  </si>
  <si>
    <t>июньяб</t>
  </si>
  <si>
    <t>продиюнь</t>
  </si>
  <si>
    <t>акц3сети</t>
  </si>
  <si>
    <t>оконч</t>
  </si>
  <si>
    <t>14,2т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</si>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</sst>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3,05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2-28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8,05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8,05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16.05.2025 - 23.05.2025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26,05,</v>
          </cell>
          <cell r="M5" t="str">
            <v>27,05,</v>
          </cell>
          <cell r="N5" t="str">
            <v>28,05,</v>
          </cell>
          <cell r="X5" t="str">
            <v>29,05,</v>
          </cell>
          <cell r="AE5" t="str">
            <v>02,05,</v>
          </cell>
          <cell r="AF5" t="str">
            <v>08,05,</v>
          </cell>
          <cell r="AG5" t="str">
            <v>16,05,</v>
          </cell>
          <cell r="AH5" t="str">
            <v>23,05,</v>
          </cell>
        </row>
        <row r="6">
          <cell r="E6">
            <v>130263.12299999999</v>
          </cell>
          <cell r="F6">
            <v>68918.744999999995</v>
          </cell>
          <cell r="J6">
            <v>134787.86500000002</v>
          </cell>
          <cell r="K6">
            <v>-4524.742000000002</v>
          </cell>
          <cell r="L6">
            <v>20250</v>
          </cell>
          <cell r="M6">
            <v>27560</v>
          </cell>
          <cell r="N6">
            <v>25450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23482.624599999996</v>
          </cell>
          <cell r="X6">
            <v>31000</v>
          </cell>
          <cell r="AA6">
            <v>0</v>
          </cell>
          <cell r="AB6">
            <v>0</v>
          </cell>
          <cell r="AC6">
            <v>0</v>
          </cell>
          <cell r="AD6">
            <v>12850</v>
          </cell>
          <cell r="AE6">
            <v>20625.635399999985</v>
          </cell>
          <cell r="AF6">
            <v>26664.646999999994</v>
          </cell>
          <cell r="AG6">
            <v>26695.898000000001</v>
          </cell>
          <cell r="AH6">
            <v>23123.231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567.63300000000004</v>
          </cell>
          <cell r="D7">
            <v>355.31200000000001</v>
          </cell>
          <cell r="E7">
            <v>602.38400000000001</v>
          </cell>
          <cell r="F7">
            <v>304.40899999999999</v>
          </cell>
          <cell r="G7" t="str">
            <v>н</v>
          </cell>
          <cell r="H7">
            <v>1</v>
          </cell>
          <cell r="I7">
            <v>45</v>
          </cell>
          <cell r="J7">
            <v>633.88</v>
          </cell>
          <cell r="K7">
            <v>-31.495999999999981</v>
          </cell>
          <cell r="L7">
            <v>180</v>
          </cell>
          <cell r="M7">
            <v>180</v>
          </cell>
          <cell r="N7">
            <v>100</v>
          </cell>
          <cell r="W7">
            <v>120.4768</v>
          </cell>
          <cell r="X7">
            <v>150</v>
          </cell>
          <cell r="Y7">
            <v>7.5899177268984568</v>
          </cell>
          <cell r="Z7">
            <v>2.5267022364471834</v>
          </cell>
          <cell r="AD7">
            <v>0</v>
          </cell>
          <cell r="AE7">
            <v>96.965800000000002</v>
          </cell>
          <cell r="AF7">
            <v>136.14619999999999</v>
          </cell>
          <cell r="AG7">
            <v>106.48875</v>
          </cell>
          <cell r="AH7">
            <v>142.37700000000001</v>
          </cell>
          <cell r="AI7" t="str">
            <v>майяб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423.09399999999999</v>
          </cell>
          <cell r="D8">
            <v>741.41800000000001</v>
          </cell>
          <cell r="E8">
            <v>593.19799999999998</v>
          </cell>
          <cell r="F8">
            <v>555.98</v>
          </cell>
          <cell r="G8" t="str">
            <v>ябл</v>
          </cell>
          <cell r="H8">
            <v>1</v>
          </cell>
          <cell r="I8">
            <v>45</v>
          </cell>
          <cell r="J8">
            <v>610.37599999999998</v>
          </cell>
          <cell r="K8">
            <v>-17.177999999999997</v>
          </cell>
          <cell r="L8">
            <v>70</v>
          </cell>
          <cell r="M8">
            <v>100</v>
          </cell>
          <cell r="N8">
            <v>100</v>
          </cell>
          <cell r="W8">
            <v>118.6396</v>
          </cell>
          <cell r="X8">
            <v>100</v>
          </cell>
          <cell r="Y8">
            <v>7.8049824847689981</v>
          </cell>
          <cell r="Z8">
            <v>4.6862936152852841</v>
          </cell>
          <cell r="AD8">
            <v>0</v>
          </cell>
          <cell r="AE8">
            <v>118.47639999999998</v>
          </cell>
          <cell r="AF8">
            <v>165.56459999999998</v>
          </cell>
          <cell r="AG8">
            <v>161.79300000000001</v>
          </cell>
          <cell r="AH8">
            <v>119.179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1360.8030000000001</v>
          </cell>
          <cell r="D9">
            <v>3427.1</v>
          </cell>
          <cell r="E9">
            <v>2718</v>
          </cell>
          <cell r="F9">
            <v>1602</v>
          </cell>
          <cell r="G9" t="str">
            <v>ткмай</v>
          </cell>
          <cell r="H9">
            <v>1</v>
          </cell>
          <cell r="I9">
            <v>45</v>
          </cell>
          <cell r="J9">
            <v>2113.9470000000001</v>
          </cell>
          <cell r="K9">
            <v>604.05299999999988</v>
          </cell>
          <cell r="L9">
            <v>600</v>
          </cell>
          <cell r="M9">
            <v>700</v>
          </cell>
          <cell r="N9">
            <v>600</v>
          </cell>
          <cell r="W9">
            <v>543.6</v>
          </cell>
          <cell r="X9">
            <v>600</v>
          </cell>
          <cell r="Y9">
            <v>7.5459896983075785</v>
          </cell>
          <cell r="Z9">
            <v>2.9470198675496686</v>
          </cell>
          <cell r="AD9">
            <v>0</v>
          </cell>
          <cell r="AE9">
            <v>415.2</v>
          </cell>
          <cell r="AF9">
            <v>590.79999999999995</v>
          </cell>
          <cell r="AG9">
            <v>614</v>
          </cell>
          <cell r="AH9">
            <v>417.50400000000002</v>
          </cell>
          <cell r="AI9" t="str">
            <v>продмай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1903</v>
          </cell>
          <cell r="D10">
            <v>1728</v>
          </cell>
          <cell r="E10">
            <v>2444</v>
          </cell>
          <cell r="F10">
            <v>1151</v>
          </cell>
          <cell r="G10" t="str">
            <v>ябл</v>
          </cell>
          <cell r="H10">
            <v>0.4</v>
          </cell>
          <cell r="I10">
            <v>45</v>
          </cell>
          <cell r="J10">
            <v>2479</v>
          </cell>
          <cell r="K10">
            <v>-35</v>
          </cell>
          <cell r="L10">
            <v>300</v>
          </cell>
          <cell r="M10">
            <v>350</v>
          </cell>
          <cell r="N10">
            <v>350</v>
          </cell>
          <cell r="W10">
            <v>390.8</v>
          </cell>
          <cell r="X10">
            <v>700</v>
          </cell>
          <cell r="Y10">
            <v>7.2952917093142267</v>
          </cell>
          <cell r="Z10">
            <v>2.9452405322415558</v>
          </cell>
          <cell r="AD10">
            <v>490</v>
          </cell>
          <cell r="AE10">
            <v>508.6</v>
          </cell>
          <cell r="AF10">
            <v>603.79999999999995</v>
          </cell>
          <cell r="AG10">
            <v>439.25</v>
          </cell>
          <cell r="AH10">
            <v>509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3245</v>
          </cell>
          <cell r="D11">
            <v>5143</v>
          </cell>
          <cell r="E11">
            <v>5417</v>
          </cell>
          <cell r="F11">
            <v>2913</v>
          </cell>
          <cell r="G11">
            <v>0</v>
          </cell>
          <cell r="H11">
            <v>0.45</v>
          </cell>
          <cell r="I11">
            <v>45</v>
          </cell>
          <cell r="J11">
            <v>5466</v>
          </cell>
          <cell r="K11">
            <v>-49</v>
          </cell>
          <cell r="L11">
            <v>300</v>
          </cell>
          <cell r="M11">
            <v>800</v>
          </cell>
          <cell r="N11">
            <v>800</v>
          </cell>
          <cell r="W11">
            <v>817</v>
          </cell>
          <cell r="X11">
            <v>1200</v>
          </cell>
          <cell r="Y11">
            <v>7.3598531211750302</v>
          </cell>
          <cell r="Z11">
            <v>3.565483476132191</v>
          </cell>
          <cell r="AD11">
            <v>1332</v>
          </cell>
          <cell r="AE11">
            <v>902.6</v>
          </cell>
          <cell r="AF11">
            <v>1103.8</v>
          </cell>
          <cell r="AG11">
            <v>1002.5</v>
          </cell>
          <cell r="AH11">
            <v>1075</v>
          </cell>
          <cell r="AI11" t="str">
            <v>продмай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1850</v>
          </cell>
          <cell r="D12">
            <v>5311</v>
          </cell>
          <cell r="E12">
            <v>4400</v>
          </cell>
          <cell r="F12">
            <v>2706</v>
          </cell>
          <cell r="G12" t="str">
            <v>оконч</v>
          </cell>
          <cell r="H12">
            <v>0.45</v>
          </cell>
          <cell r="I12">
            <v>45</v>
          </cell>
          <cell r="J12">
            <v>4507</v>
          </cell>
          <cell r="K12">
            <v>-107</v>
          </cell>
          <cell r="L12">
            <v>500</v>
          </cell>
          <cell r="M12">
            <v>900</v>
          </cell>
          <cell r="N12">
            <v>800</v>
          </cell>
          <cell r="W12">
            <v>803.2</v>
          </cell>
          <cell r="X12">
            <v>1000</v>
          </cell>
          <cell r="Y12">
            <v>7.35308764940239</v>
          </cell>
          <cell r="Z12">
            <v>3.3690239043824701</v>
          </cell>
          <cell r="AD12">
            <v>384</v>
          </cell>
          <cell r="AE12">
            <v>813.4</v>
          </cell>
          <cell r="AF12">
            <v>950</v>
          </cell>
          <cell r="AG12">
            <v>1060.5</v>
          </cell>
          <cell r="AH12">
            <v>878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20</v>
          </cell>
          <cell r="D13">
            <v>62</v>
          </cell>
          <cell r="E13">
            <v>33</v>
          </cell>
          <cell r="F13">
            <v>48</v>
          </cell>
          <cell r="G13">
            <v>0</v>
          </cell>
          <cell r="H13">
            <v>0.4</v>
          </cell>
          <cell r="I13">
            <v>50</v>
          </cell>
          <cell r="J13">
            <v>60</v>
          </cell>
          <cell r="K13">
            <v>-27</v>
          </cell>
          <cell r="L13">
            <v>0</v>
          </cell>
          <cell r="M13">
            <v>0</v>
          </cell>
          <cell r="N13">
            <v>0</v>
          </cell>
          <cell r="W13">
            <v>6.6</v>
          </cell>
          <cell r="X13">
            <v>10</v>
          </cell>
          <cell r="Y13">
            <v>8.787878787878789</v>
          </cell>
          <cell r="Z13">
            <v>7.2727272727272734</v>
          </cell>
          <cell r="AD13">
            <v>0</v>
          </cell>
          <cell r="AE13">
            <v>9.4</v>
          </cell>
          <cell r="AF13">
            <v>8.1999999999999993</v>
          </cell>
          <cell r="AG13">
            <v>9.75</v>
          </cell>
          <cell r="AH13">
            <v>9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483</v>
          </cell>
          <cell r="D14">
            <v>164</v>
          </cell>
          <cell r="E14">
            <v>281</v>
          </cell>
          <cell r="F14">
            <v>362</v>
          </cell>
          <cell r="G14">
            <v>0</v>
          </cell>
          <cell r="H14">
            <v>0.17</v>
          </cell>
          <cell r="I14">
            <v>180</v>
          </cell>
          <cell r="J14">
            <v>294</v>
          </cell>
          <cell r="K14">
            <v>-13</v>
          </cell>
          <cell r="L14">
            <v>0</v>
          </cell>
          <cell r="M14">
            <v>0</v>
          </cell>
          <cell r="N14">
            <v>0</v>
          </cell>
          <cell r="W14">
            <v>56.2</v>
          </cell>
          <cell r="X14">
            <v>150</v>
          </cell>
          <cell r="Y14">
            <v>9.110320284697508</v>
          </cell>
          <cell r="Z14">
            <v>6.4412811387900355</v>
          </cell>
          <cell r="AD14">
            <v>0</v>
          </cell>
          <cell r="AE14">
            <v>50.4</v>
          </cell>
          <cell r="AF14">
            <v>68.400000000000006</v>
          </cell>
          <cell r="AG14">
            <v>52.5</v>
          </cell>
          <cell r="AH14">
            <v>54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199</v>
          </cell>
          <cell r="D15">
            <v>226</v>
          </cell>
          <cell r="E15">
            <v>253</v>
          </cell>
          <cell r="F15">
            <v>164</v>
          </cell>
          <cell r="G15">
            <v>0</v>
          </cell>
          <cell r="H15">
            <v>0.3</v>
          </cell>
          <cell r="I15">
            <v>40</v>
          </cell>
          <cell r="J15">
            <v>297</v>
          </cell>
          <cell r="K15">
            <v>-44</v>
          </cell>
          <cell r="L15">
            <v>30</v>
          </cell>
          <cell r="M15">
            <v>40</v>
          </cell>
          <cell r="N15">
            <v>100</v>
          </cell>
          <cell r="W15">
            <v>50.6</v>
          </cell>
          <cell r="X15">
            <v>50</v>
          </cell>
          <cell r="Y15">
            <v>7.5889328063241104</v>
          </cell>
          <cell r="Z15">
            <v>3.2411067193675889</v>
          </cell>
          <cell r="AD15">
            <v>0</v>
          </cell>
          <cell r="AE15">
            <v>59</v>
          </cell>
          <cell r="AF15">
            <v>67.599999999999994</v>
          </cell>
          <cell r="AG15">
            <v>51.25</v>
          </cell>
          <cell r="AH15">
            <v>37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2253</v>
          </cell>
          <cell r="D16">
            <v>1051</v>
          </cell>
          <cell r="E16">
            <v>1326</v>
          </cell>
          <cell r="F16">
            <v>1956</v>
          </cell>
          <cell r="G16">
            <v>0</v>
          </cell>
          <cell r="H16">
            <v>0.17</v>
          </cell>
          <cell r="I16">
            <v>180</v>
          </cell>
          <cell r="J16">
            <v>1353</v>
          </cell>
          <cell r="K16">
            <v>-27</v>
          </cell>
          <cell r="L16">
            <v>0</v>
          </cell>
          <cell r="M16">
            <v>0</v>
          </cell>
          <cell r="N16">
            <v>0</v>
          </cell>
          <cell r="W16">
            <v>265.2</v>
          </cell>
          <cell r="X16">
            <v>500</v>
          </cell>
          <cell r="Y16">
            <v>9.2609351432880853</v>
          </cell>
          <cell r="Z16">
            <v>7.3755656108597289</v>
          </cell>
          <cell r="AD16">
            <v>0</v>
          </cell>
          <cell r="AE16">
            <v>257.39999999999998</v>
          </cell>
          <cell r="AF16">
            <v>337.4</v>
          </cell>
          <cell r="AG16">
            <v>263.75</v>
          </cell>
          <cell r="AH16">
            <v>260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880</v>
          </cell>
          <cell r="D17">
            <v>106</v>
          </cell>
          <cell r="E17">
            <v>408</v>
          </cell>
          <cell r="F17">
            <v>575</v>
          </cell>
          <cell r="G17">
            <v>0</v>
          </cell>
          <cell r="H17">
            <v>0.35</v>
          </cell>
          <cell r="I17">
            <v>45</v>
          </cell>
          <cell r="J17">
            <v>418</v>
          </cell>
          <cell r="K17">
            <v>-10</v>
          </cell>
          <cell r="L17">
            <v>50</v>
          </cell>
          <cell r="M17">
            <v>50</v>
          </cell>
          <cell r="N17">
            <v>0</v>
          </cell>
          <cell r="W17">
            <v>81.599999999999994</v>
          </cell>
          <cell r="X17">
            <v>100</v>
          </cell>
          <cell r="Y17">
            <v>9.4975490196078436</v>
          </cell>
          <cell r="Z17">
            <v>7.0465686274509807</v>
          </cell>
          <cell r="AD17">
            <v>0</v>
          </cell>
          <cell r="AE17">
            <v>142</v>
          </cell>
          <cell r="AF17">
            <v>157.19999999999999</v>
          </cell>
          <cell r="AG17">
            <v>97.75</v>
          </cell>
          <cell r="AH17">
            <v>95</v>
          </cell>
          <cell r="AI17" t="str">
            <v>продмай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103</v>
          </cell>
          <cell r="D18">
            <v>279</v>
          </cell>
          <cell r="E18">
            <v>273</v>
          </cell>
          <cell r="F18">
            <v>97</v>
          </cell>
          <cell r="G18" t="str">
            <v>н</v>
          </cell>
          <cell r="H18">
            <v>0.35</v>
          </cell>
          <cell r="I18">
            <v>45</v>
          </cell>
          <cell r="J18">
            <v>286</v>
          </cell>
          <cell r="K18">
            <v>-13</v>
          </cell>
          <cell r="L18">
            <v>0</v>
          </cell>
          <cell r="M18">
            <v>0</v>
          </cell>
          <cell r="N18">
            <v>40</v>
          </cell>
          <cell r="W18">
            <v>22.2</v>
          </cell>
          <cell r="X18">
            <v>50</v>
          </cell>
          <cell r="Y18">
            <v>8.423423423423424</v>
          </cell>
          <cell r="Z18">
            <v>4.3693693693693696</v>
          </cell>
          <cell r="AD18">
            <v>162</v>
          </cell>
          <cell r="AE18">
            <v>27.6</v>
          </cell>
          <cell r="AF18">
            <v>25</v>
          </cell>
          <cell r="AG18">
            <v>22.25</v>
          </cell>
          <cell r="AH18">
            <v>18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188</v>
          </cell>
          <cell r="D19">
            <v>82</v>
          </cell>
          <cell r="E19">
            <v>139</v>
          </cell>
          <cell r="F19">
            <v>127</v>
          </cell>
          <cell r="G19">
            <v>0</v>
          </cell>
          <cell r="H19">
            <v>0.35</v>
          </cell>
          <cell r="I19">
            <v>45</v>
          </cell>
          <cell r="J19">
            <v>151</v>
          </cell>
          <cell r="K19">
            <v>-12</v>
          </cell>
          <cell r="L19">
            <v>20</v>
          </cell>
          <cell r="M19">
            <v>20</v>
          </cell>
          <cell r="N19">
            <v>0</v>
          </cell>
          <cell r="W19">
            <v>21.8</v>
          </cell>
          <cell r="X19">
            <v>20</v>
          </cell>
          <cell r="Y19">
            <v>8.5779816513761471</v>
          </cell>
          <cell r="Z19">
            <v>5.8256880733944953</v>
          </cell>
          <cell r="AD19">
            <v>30</v>
          </cell>
          <cell r="AE19">
            <v>33</v>
          </cell>
          <cell r="AF19">
            <v>35.200000000000003</v>
          </cell>
          <cell r="AG19">
            <v>25.5</v>
          </cell>
          <cell r="AH19">
            <v>22</v>
          </cell>
          <cell r="AI19" t="str">
            <v>увел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766</v>
          </cell>
          <cell r="D20">
            <v>263</v>
          </cell>
          <cell r="E20">
            <v>529</v>
          </cell>
          <cell r="F20">
            <v>493</v>
          </cell>
          <cell r="G20">
            <v>0</v>
          </cell>
          <cell r="H20">
            <v>0.35</v>
          </cell>
          <cell r="I20">
            <v>45</v>
          </cell>
          <cell r="J20">
            <v>548</v>
          </cell>
          <cell r="K20">
            <v>-19</v>
          </cell>
          <cell r="L20">
            <v>100</v>
          </cell>
          <cell r="M20">
            <v>100</v>
          </cell>
          <cell r="N20">
            <v>100</v>
          </cell>
          <cell r="W20">
            <v>105.8</v>
          </cell>
          <cell r="X20">
            <v>120</v>
          </cell>
          <cell r="Y20">
            <v>8.6294896030245756</v>
          </cell>
          <cell r="Z20">
            <v>4.6597353497164464</v>
          </cell>
          <cell r="AD20">
            <v>0</v>
          </cell>
          <cell r="AE20">
            <v>113.6</v>
          </cell>
          <cell r="AF20">
            <v>152.4</v>
          </cell>
          <cell r="AG20">
            <v>103.25</v>
          </cell>
          <cell r="AH20">
            <v>135</v>
          </cell>
          <cell r="AI20" t="str">
            <v>продмай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305.47800000000001</v>
          </cell>
          <cell r="D21">
            <v>494.21300000000002</v>
          </cell>
          <cell r="E21">
            <v>479.6</v>
          </cell>
          <cell r="F21">
            <v>296.14999999999998</v>
          </cell>
          <cell r="G21">
            <v>0</v>
          </cell>
          <cell r="H21">
            <v>1</v>
          </cell>
          <cell r="I21">
            <v>50</v>
          </cell>
          <cell r="J21">
            <v>486.399</v>
          </cell>
          <cell r="K21">
            <v>-6.7989999999999782</v>
          </cell>
          <cell r="L21">
            <v>120</v>
          </cell>
          <cell r="M21">
            <v>120</v>
          </cell>
          <cell r="N21">
            <v>100</v>
          </cell>
          <cell r="W21">
            <v>95.92</v>
          </cell>
          <cell r="X21">
            <v>80</v>
          </cell>
          <cell r="Y21">
            <v>7.4661175979983314</v>
          </cell>
          <cell r="Z21">
            <v>3.0874687239366136</v>
          </cell>
          <cell r="AD21">
            <v>0</v>
          </cell>
          <cell r="AE21">
            <v>98.328400000000002</v>
          </cell>
          <cell r="AF21">
            <v>116.7192</v>
          </cell>
          <cell r="AG21">
            <v>110.399</v>
          </cell>
          <cell r="AH21">
            <v>84.146000000000001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3164.056</v>
          </cell>
          <cell r="D22">
            <v>5409.0770000000002</v>
          </cell>
          <cell r="E22">
            <v>5861.3230000000003</v>
          </cell>
          <cell r="F22">
            <v>2580.3890000000001</v>
          </cell>
          <cell r="G22" t="str">
            <v>ткмай</v>
          </cell>
          <cell r="H22">
            <v>1</v>
          </cell>
          <cell r="I22">
            <v>50</v>
          </cell>
          <cell r="J22">
            <v>6013.77</v>
          </cell>
          <cell r="K22">
            <v>-152.44700000000012</v>
          </cell>
          <cell r="L22">
            <v>1400</v>
          </cell>
          <cell r="M22">
            <v>1400</v>
          </cell>
          <cell r="N22">
            <v>1900</v>
          </cell>
          <cell r="W22">
            <v>1172.2646</v>
          </cell>
          <cell r="X22">
            <v>1500</v>
          </cell>
          <cell r="Y22">
            <v>7.4901084618609142</v>
          </cell>
          <cell r="Z22">
            <v>2.2012001386035203</v>
          </cell>
          <cell r="AD22">
            <v>0</v>
          </cell>
          <cell r="AE22">
            <v>899.3972</v>
          </cell>
          <cell r="AF22">
            <v>1215.4490000000001</v>
          </cell>
          <cell r="AG22">
            <v>1165.24125</v>
          </cell>
          <cell r="AH22">
            <v>1021.896</v>
          </cell>
          <cell r="AI22" t="str">
            <v>майяб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253.45099999999999</v>
          </cell>
          <cell r="D23">
            <v>368.36399999999998</v>
          </cell>
          <cell r="E23">
            <v>433.625</v>
          </cell>
          <cell r="F23">
            <v>166.30099999999999</v>
          </cell>
          <cell r="G23">
            <v>0</v>
          </cell>
          <cell r="H23">
            <v>1</v>
          </cell>
          <cell r="I23">
            <v>50</v>
          </cell>
          <cell r="J23">
            <v>461.16399999999999</v>
          </cell>
          <cell r="K23">
            <v>-27.538999999999987</v>
          </cell>
          <cell r="L23">
            <v>230</v>
          </cell>
          <cell r="M23">
            <v>150</v>
          </cell>
          <cell r="N23">
            <v>80</v>
          </cell>
          <cell r="W23">
            <v>86.724999999999994</v>
          </cell>
          <cell r="X23">
            <v>50</v>
          </cell>
          <cell r="Y23">
            <v>7.7982242721245312</v>
          </cell>
          <cell r="Z23">
            <v>1.9175670221965984</v>
          </cell>
          <cell r="AD23">
            <v>0</v>
          </cell>
          <cell r="AE23">
            <v>78.962000000000003</v>
          </cell>
          <cell r="AF23">
            <v>92.89500000000001</v>
          </cell>
          <cell r="AG23">
            <v>84.777500000000003</v>
          </cell>
          <cell r="AH23">
            <v>33.634999999999998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555.49400000000003</v>
          </cell>
          <cell r="D24">
            <v>1019.932</v>
          </cell>
          <cell r="E24">
            <v>996.76199999999994</v>
          </cell>
          <cell r="F24">
            <v>563.476</v>
          </cell>
          <cell r="G24">
            <v>0</v>
          </cell>
          <cell r="H24">
            <v>1</v>
          </cell>
          <cell r="I24">
            <v>60</v>
          </cell>
          <cell r="J24">
            <v>1057.623</v>
          </cell>
          <cell r="K24">
            <v>-60.861000000000104</v>
          </cell>
          <cell r="L24">
            <v>250</v>
          </cell>
          <cell r="M24">
            <v>260</v>
          </cell>
          <cell r="N24">
            <v>150</v>
          </cell>
          <cell r="W24">
            <v>199.35239999999999</v>
          </cell>
          <cell r="X24">
            <v>270</v>
          </cell>
          <cell r="Y24">
            <v>7.4916379235966071</v>
          </cell>
          <cell r="Z24">
            <v>2.826532311625042</v>
          </cell>
          <cell r="AD24">
            <v>0</v>
          </cell>
          <cell r="AE24">
            <v>165.87100000000001</v>
          </cell>
          <cell r="AF24">
            <v>196.62979999999999</v>
          </cell>
          <cell r="AG24">
            <v>235.38575</v>
          </cell>
          <cell r="AH24">
            <v>225.536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433.23500000000001</v>
          </cell>
          <cell r="D25">
            <v>536.36</v>
          </cell>
          <cell r="E25">
            <v>580.35199999999998</v>
          </cell>
          <cell r="F25">
            <v>371.53100000000001</v>
          </cell>
          <cell r="G25">
            <v>0</v>
          </cell>
          <cell r="H25">
            <v>1</v>
          </cell>
          <cell r="I25">
            <v>50</v>
          </cell>
          <cell r="J25">
            <v>586.90800000000002</v>
          </cell>
          <cell r="K25">
            <v>-6.55600000000004</v>
          </cell>
          <cell r="L25">
            <v>60</v>
          </cell>
          <cell r="M25">
            <v>120</v>
          </cell>
          <cell r="N25">
            <v>170</v>
          </cell>
          <cell r="W25">
            <v>116.07039999999999</v>
          </cell>
          <cell r="X25">
            <v>140</v>
          </cell>
          <cell r="Y25">
            <v>7.4224866977282753</v>
          </cell>
          <cell r="Z25">
            <v>3.200910826532863</v>
          </cell>
          <cell r="AD25">
            <v>0</v>
          </cell>
          <cell r="AE25">
            <v>118.724</v>
          </cell>
          <cell r="AF25">
            <v>149.9194</v>
          </cell>
          <cell r="AG25">
            <v>135.01349999999999</v>
          </cell>
          <cell r="AH25">
            <v>108.696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98.869</v>
          </cell>
          <cell r="D26">
            <v>1485.7360000000001</v>
          </cell>
          <cell r="E26">
            <v>128.703</v>
          </cell>
          <cell r="F26">
            <v>72.837999999999994</v>
          </cell>
          <cell r="G26">
            <v>0</v>
          </cell>
          <cell r="H26">
            <v>1</v>
          </cell>
          <cell r="I26">
            <v>60</v>
          </cell>
          <cell r="J26">
            <v>262.02</v>
          </cell>
          <cell r="K26">
            <v>-133.31699999999998</v>
          </cell>
          <cell r="L26">
            <v>30</v>
          </cell>
          <cell r="M26">
            <v>20</v>
          </cell>
          <cell r="N26">
            <v>30</v>
          </cell>
          <cell r="W26">
            <v>25.740600000000001</v>
          </cell>
          <cell r="X26">
            <v>40</v>
          </cell>
          <cell r="Y26">
            <v>7.4915891626457807</v>
          </cell>
          <cell r="Z26">
            <v>2.8296931695453873</v>
          </cell>
          <cell r="AD26">
            <v>0</v>
          </cell>
          <cell r="AE26">
            <v>32.559600000000003</v>
          </cell>
          <cell r="AF26">
            <v>37.101600000000005</v>
          </cell>
          <cell r="AG26">
            <v>34.41375</v>
          </cell>
          <cell r="AH26">
            <v>36.744999999999997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109.562</v>
          </cell>
          <cell r="D27">
            <v>894.18700000000001</v>
          </cell>
          <cell r="E27">
            <v>195.631</v>
          </cell>
          <cell r="F27">
            <v>77.144000000000005</v>
          </cell>
          <cell r="G27">
            <v>0</v>
          </cell>
          <cell r="H27">
            <v>1</v>
          </cell>
          <cell r="I27">
            <v>60</v>
          </cell>
          <cell r="J27">
            <v>259.23399999999998</v>
          </cell>
          <cell r="K27">
            <v>-63.60299999999998</v>
          </cell>
          <cell r="L27">
            <v>40</v>
          </cell>
          <cell r="M27">
            <v>40</v>
          </cell>
          <cell r="N27">
            <v>80</v>
          </cell>
          <cell r="W27">
            <v>39.126199999999997</v>
          </cell>
          <cell r="X27">
            <v>50</v>
          </cell>
          <cell r="Y27">
            <v>7.3389186785325444</v>
          </cell>
          <cell r="Z27">
            <v>1.9716711564118163</v>
          </cell>
          <cell r="AD27">
            <v>0</v>
          </cell>
          <cell r="AE27">
            <v>28.206</v>
          </cell>
          <cell r="AF27">
            <v>43.4084</v>
          </cell>
          <cell r="AG27">
            <v>42.831000000000003</v>
          </cell>
          <cell r="AH27">
            <v>43.15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355.60399999999998</v>
          </cell>
          <cell r="D28">
            <v>2417.942</v>
          </cell>
          <cell r="E28">
            <v>473.46199999999999</v>
          </cell>
          <cell r="F28">
            <v>274.41000000000003</v>
          </cell>
          <cell r="G28" t="str">
            <v>ткмай</v>
          </cell>
          <cell r="H28">
            <v>1</v>
          </cell>
          <cell r="I28">
            <v>60</v>
          </cell>
          <cell r="J28">
            <v>524.77200000000005</v>
          </cell>
          <cell r="K28">
            <v>-51.310000000000059</v>
          </cell>
          <cell r="L28">
            <v>100</v>
          </cell>
          <cell r="M28">
            <v>120</v>
          </cell>
          <cell r="N28">
            <v>150</v>
          </cell>
          <cell r="W28">
            <v>94.692399999999992</v>
          </cell>
          <cell r="X28">
            <v>100</v>
          </cell>
          <cell r="Y28">
            <v>7.8613489572552826</v>
          </cell>
          <cell r="Z28">
            <v>2.8979094415180104</v>
          </cell>
          <cell r="AD28">
            <v>0</v>
          </cell>
          <cell r="AE28">
            <v>119.14100000000001</v>
          </cell>
          <cell r="AF28">
            <v>129.5788</v>
          </cell>
          <cell r="AG28">
            <v>118.72150000000001</v>
          </cell>
          <cell r="AH28">
            <v>86.801000000000002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158.48699999999999</v>
          </cell>
          <cell r="D29">
            <v>56.872</v>
          </cell>
          <cell r="E29">
            <v>126.10299999999999</v>
          </cell>
          <cell r="F29">
            <v>85.12</v>
          </cell>
          <cell r="G29">
            <v>0</v>
          </cell>
          <cell r="H29">
            <v>1</v>
          </cell>
          <cell r="I29">
            <v>30</v>
          </cell>
          <cell r="J29">
            <v>157.203</v>
          </cell>
          <cell r="K29">
            <v>-31.100000000000009</v>
          </cell>
          <cell r="L29">
            <v>0</v>
          </cell>
          <cell r="M29">
            <v>20</v>
          </cell>
          <cell r="N29">
            <v>40</v>
          </cell>
          <cell r="W29">
            <v>25.220599999999997</v>
          </cell>
          <cell r="X29">
            <v>40</v>
          </cell>
          <cell r="Y29">
            <v>7.3400315615013136</v>
          </cell>
          <cell r="Z29">
            <v>3.375018833810457</v>
          </cell>
          <cell r="AD29">
            <v>0</v>
          </cell>
          <cell r="AE29">
            <v>36.742800000000003</v>
          </cell>
          <cell r="AF29">
            <v>38.305599999999998</v>
          </cell>
          <cell r="AG29">
            <v>24.7455</v>
          </cell>
          <cell r="AH29">
            <v>26.138000000000002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34.613999999999997</v>
          </cell>
          <cell r="D30">
            <v>240.06399999999999</v>
          </cell>
          <cell r="E30">
            <v>150.27600000000001</v>
          </cell>
          <cell r="F30">
            <v>122.874</v>
          </cell>
          <cell r="G30" t="str">
            <v>н</v>
          </cell>
          <cell r="H30">
            <v>1</v>
          </cell>
          <cell r="I30">
            <v>30</v>
          </cell>
          <cell r="J30">
            <v>231.208</v>
          </cell>
          <cell r="K30">
            <v>-80.931999999999988</v>
          </cell>
          <cell r="L30">
            <v>30</v>
          </cell>
          <cell r="M30">
            <v>40</v>
          </cell>
          <cell r="N30">
            <v>30</v>
          </cell>
          <cell r="W30">
            <v>30.055200000000003</v>
          </cell>
          <cell r="X30">
            <v>20</v>
          </cell>
          <cell r="Y30">
            <v>8.0809310868002857</v>
          </cell>
          <cell r="Z30">
            <v>4.0882775692725382</v>
          </cell>
          <cell r="AD30">
            <v>0</v>
          </cell>
          <cell r="AE30">
            <v>29.814600000000002</v>
          </cell>
          <cell r="AF30">
            <v>19.993000000000002</v>
          </cell>
          <cell r="AG30">
            <v>37.1175</v>
          </cell>
          <cell r="AH30">
            <v>17.64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458.613</v>
          </cell>
          <cell r="D31">
            <v>2350.221</v>
          </cell>
          <cell r="E31">
            <v>1862.854</v>
          </cell>
          <cell r="F31">
            <v>914.12300000000005</v>
          </cell>
          <cell r="G31" t="str">
            <v>ткмай</v>
          </cell>
          <cell r="H31">
            <v>1</v>
          </cell>
          <cell r="I31">
            <v>30</v>
          </cell>
          <cell r="J31">
            <v>2003.489</v>
          </cell>
          <cell r="K31">
            <v>-140.63499999999999</v>
          </cell>
          <cell r="L31">
            <v>400</v>
          </cell>
          <cell r="M31">
            <v>500</v>
          </cell>
          <cell r="N31">
            <v>400</v>
          </cell>
          <cell r="W31">
            <v>372.57080000000002</v>
          </cell>
          <cell r="X31">
            <v>700</v>
          </cell>
          <cell r="Y31">
            <v>7.8216623524978335</v>
          </cell>
          <cell r="Z31">
            <v>2.4535551363660275</v>
          </cell>
          <cell r="AD31">
            <v>0</v>
          </cell>
          <cell r="AE31">
            <v>267.05520000000001</v>
          </cell>
          <cell r="AF31">
            <v>336.35140000000001</v>
          </cell>
          <cell r="AG31">
            <v>399.46249999999998</v>
          </cell>
          <cell r="AH31">
            <v>413.37400000000002</v>
          </cell>
          <cell r="AI31" t="str">
            <v>майяб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53.228999999999999</v>
          </cell>
          <cell r="D32">
            <v>110.21899999999999</v>
          </cell>
          <cell r="E32">
            <v>82.850999999999999</v>
          </cell>
          <cell r="F32">
            <v>76.171000000000006</v>
          </cell>
          <cell r="G32">
            <v>0</v>
          </cell>
          <cell r="H32">
            <v>1</v>
          </cell>
          <cell r="I32">
            <v>40</v>
          </cell>
          <cell r="J32">
            <v>83.807000000000002</v>
          </cell>
          <cell r="K32">
            <v>-0.95600000000000307</v>
          </cell>
          <cell r="L32">
            <v>30</v>
          </cell>
          <cell r="M32">
            <v>20</v>
          </cell>
          <cell r="N32">
            <v>20</v>
          </cell>
          <cell r="W32">
            <v>16.5702</v>
          </cell>
          <cell r="Y32">
            <v>8.8213177873532</v>
          </cell>
          <cell r="Z32">
            <v>4.596866664252695</v>
          </cell>
          <cell r="AD32">
            <v>0</v>
          </cell>
          <cell r="AE32">
            <v>14.2212</v>
          </cell>
          <cell r="AF32">
            <v>20.0014</v>
          </cell>
          <cell r="AG32">
            <v>18.716249999999999</v>
          </cell>
          <cell r="AH32">
            <v>11.981</v>
          </cell>
          <cell r="AI32" t="str">
            <v>склад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17.59</v>
          </cell>
          <cell r="D33">
            <v>285.09199999999998</v>
          </cell>
          <cell r="E33">
            <v>178.24799999999999</v>
          </cell>
          <cell r="F33">
            <v>120.136</v>
          </cell>
          <cell r="G33" t="str">
            <v>н</v>
          </cell>
          <cell r="H33">
            <v>1</v>
          </cell>
          <cell r="I33">
            <v>35</v>
          </cell>
          <cell r="J33">
            <v>245.21</v>
          </cell>
          <cell r="K33">
            <v>-66.962000000000018</v>
          </cell>
          <cell r="L33">
            <v>20</v>
          </cell>
          <cell r="M33">
            <v>30</v>
          </cell>
          <cell r="N33">
            <v>60</v>
          </cell>
          <cell r="W33">
            <v>35.6496</v>
          </cell>
          <cell r="X33">
            <v>40</v>
          </cell>
          <cell r="Y33">
            <v>7.5775324267312953</v>
          </cell>
          <cell r="Z33">
            <v>3.3699115838606883</v>
          </cell>
          <cell r="AD33">
            <v>0</v>
          </cell>
          <cell r="AE33">
            <v>26.519400000000001</v>
          </cell>
          <cell r="AF33">
            <v>28.0382</v>
          </cell>
          <cell r="AG33">
            <v>24.4315</v>
          </cell>
          <cell r="AH33">
            <v>26.838000000000001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17.815999999999999</v>
          </cell>
          <cell r="D34">
            <v>156.76599999999999</v>
          </cell>
          <cell r="E34">
            <v>101.95699999999999</v>
          </cell>
          <cell r="F34">
            <v>72.625</v>
          </cell>
          <cell r="G34">
            <v>0</v>
          </cell>
          <cell r="H34">
            <v>1</v>
          </cell>
          <cell r="I34">
            <v>30</v>
          </cell>
          <cell r="J34">
            <v>155.755</v>
          </cell>
          <cell r="K34">
            <v>-53.798000000000002</v>
          </cell>
          <cell r="L34">
            <v>20</v>
          </cell>
          <cell r="M34">
            <v>20</v>
          </cell>
          <cell r="N34">
            <v>20</v>
          </cell>
          <cell r="W34">
            <v>20.391399999999997</v>
          </cell>
          <cell r="X34">
            <v>20</v>
          </cell>
          <cell r="Y34">
            <v>7.4847729925360698</v>
          </cell>
          <cell r="Z34">
            <v>3.5615504575458288</v>
          </cell>
          <cell r="AD34">
            <v>0</v>
          </cell>
          <cell r="AE34">
            <v>14.8256</v>
          </cell>
          <cell r="AF34">
            <v>12.105599999999999</v>
          </cell>
          <cell r="AG34">
            <v>21.9375</v>
          </cell>
          <cell r="AH34">
            <v>24.585999999999999</v>
          </cell>
          <cell r="AI34" t="str">
            <v>склад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6.3170000000000002</v>
          </cell>
          <cell r="D35">
            <v>80.293999999999997</v>
          </cell>
          <cell r="E35">
            <v>11.586</v>
          </cell>
          <cell r="F35">
            <v>69.840999999999994</v>
          </cell>
          <cell r="G35" t="str">
            <v>н</v>
          </cell>
          <cell r="H35">
            <v>1</v>
          </cell>
          <cell r="I35">
            <v>45</v>
          </cell>
          <cell r="J35">
            <v>14.699</v>
          </cell>
          <cell r="K35">
            <v>-3.1129999999999995</v>
          </cell>
          <cell r="L35">
            <v>0</v>
          </cell>
          <cell r="M35">
            <v>0</v>
          </cell>
          <cell r="N35">
            <v>0</v>
          </cell>
          <cell r="W35">
            <v>2.3172000000000001</v>
          </cell>
          <cell r="Y35">
            <v>30.140255480752629</v>
          </cell>
          <cell r="Z35">
            <v>30.140255480752629</v>
          </cell>
          <cell r="AD35">
            <v>0</v>
          </cell>
          <cell r="AE35">
            <v>4.7050000000000001</v>
          </cell>
          <cell r="AF35">
            <v>5.5784000000000002</v>
          </cell>
          <cell r="AG35">
            <v>9.1667500000000004</v>
          </cell>
          <cell r="AH35">
            <v>5.31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18.600000000000001</v>
          </cell>
          <cell r="D36">
            <v>8.36</v>
          </cell>
          <cell r="E36">
            <v>6.4710000000000001</v>
          </cell>
          <cell r="F36">
            <v>10.218999999999999</v>
          </cell>
          <cell r="G36" t="str">
            <v>н</v>
          </cell>
          <cell r="H36">
            <v>1</v>
          </cell>
          <cell r="I36">
            <v>45</v>
          </cell>
          <cell r="J36">
            <v>24.2</v>
          </cell>
          <cell r="K36">
            <v>-17.728999999999999</v>
          </cell>
          <cell r="L36">
            <v>0</v>
          </cell>
          <cell r="M36">
            <v>0</v>
          </cell>
          <cell r="N36">
            <v>0</v>
          </cell>
          <cell r="W36">
            <v>1.2942</v>
          </cell>
          <cell r="Y36">
            <v>7.8959975274300724</v>
          </cell>
          <cell r="Z36">
            <v>7.8959975274300724</v>
          </cell>
          <cell r="AD36">
            <v>0</v>
          </cell>
          <cell r="AE36">
            <v>3.8988</v>
          </cell>
          <cell r="AF36">
            <v>2.9598</v>
          </cell>
          <cell r="AG36">
            <v>2.5459999999999998</v>
          </cell>
          <cell r="AH36">
            <v>0.90600000000000003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12.484</v>
          </cell>
          <cell r="D37">
            <v>43.448999999999998</v>
          </cell>
          <cell r="E37">
            <v>4.6139999999999999</v>
          </cell>
          <cell r="F37">
            <v>43.923999999999999</v>
          </cell>
          <cell r="G37" t="str">
            <v>н</v>
          </cell>
          <cell r="H37">
            <v>1</v>
          </cell>
          <cell r="I37">
            <v>45</v>
          </cell>
          <cell r="J37">
            <v>15.4</v>
          </cell>
          <cell r="K37">
            <v>-10.786000000000001</v>
          </cell>
          <cell r="L37">
            <v>0</v>
          </cell>
          <cell r="M37">
            <v>0</v>
          </cell>
          <cell r="N37">
            <v>0</v>
          </cell>
          <cell r="W37">
            <v>0.92279999999999995</v>
          </cell>
          <cell r="Y37">
            <v>47.598612917208499</v>
          </cell>
          <cell r="Z37">
            <v>47.598612917208499</v>
          </cell>
          <cell r="AD37">
            <v>0</v>
          </cell>
          <cell r="AE37">
            <v>4.5438000000000001</v>
          </cell>
          <cell r="AF37">
            <v>4.2378</v>
          </cell>
          <cell r="AG37">
            <v>5.7889999999999997</v>
          </cell>
          <cell r="AH37">
            <v>0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729</v>
          </cell>
          <cell r="D38">
            <v>1435</v>
          </cell>
          <cell r="E38">
            <v>1447</v>
          </cell>
          <cell r="F38">
            <v>695</v>
          </cell>
          <cell r="G38" t="str">
            <v>отк</v>
          </cell>
          <cell r="H38">
            <v>0.35</v>
          </cell>
          <cell r="I38">
            <v>40</v>
          </cell>
          <cell r="J38">
            <v>1745</v>
          </cell>
          <cell r="K38">
            <v>-298</v>
          </cell>
          <cell r="L38">
            <v>650</v>
          </cell>
          <cell r="M38">
            <v>500</v>
          </cell>
          <cell r="N38">
            <v>200</v>
          </cell>
          <cell r="W38">
            <v>289.39999999999998</v>
          </cell>
          <cell r="X38">
            <v>600</v>
          </cell>
          <cell r="Y38">
            <v>9.1395991706979967</v>
          </cell>
          <cell r="Z38">
            <v>2.4015203870076021</v>
          </cell>
          <cell r="AD38">
            <v>0</v>
          </cell>
          <cell r="AE38">
            <v>195.8</v>
          </cell>
          <cell r="AF38">
            <v>304.8</v>
          </cell>
          <cell r="AG38">
            <v>299.75</v>
          </cell>
          <cell r="AH38">
            <v>383</v>
          </cell>
          <cell r="AI38" t="str">
            <v>майяб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1227</v>
          </cell>
          <cell r="D39">
            <v>4950</v>
          </cell>
          <cell r="E39">
            <v>3969</v>
          </cell>
          <cell r="F39">
            <v>2129</v>
          </cell>
          <cell r="G39">
            <v>0</v>
          </cell>
          <cell r="H39">
            <v>0.4</v>
          </cell>
          <cell r="I39">
            <v>40</v>
          </cell>
          <cell r="J39">
            <v>4225</v>
          </cell>
          <cell r="K39">
            <v>-256</v>
          </cell>
          <cell r="L39">
            <v>200</v>
          </cell>
          <cell r="M39">
            <v>800</v>
          </cell>
          <cell r="N39">
            <v>800</v>
          </cell>
          <cell r="W39">
            <v>641.4</v>
          </cell>
          <cell r="X39">
            <v>1000</v>
          </cell>
          <cell r="Y39">
            <v>7.6847521047708138</v>
          </cell>
          <cell r="Z39">
            <v>3.3193015279077018</v>
          </cell>
          <cell r="AD39">
            <v>762</v>
          </cell>
          <cell r="AE39">
            <v>607.4</v>
          </cell>
          <cell r="AF39">
            <v>722.2</v>
          </cell>
          <cell r="AG39">
            <v>784.75</v>
          </cell>
          <cell r="AH39">
            <v>573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2754</v>
          </cell>
          <cell r="D40">
            <v>5444</v>
          </cell>
          <cell r="E40">
            <v>6336</v>
          </cell>
          <cell r="F40">
            <v>1791</v>
          </cell>
          <cell r="G40">
            <v>0</v>
          </cell>
          <cell r="H40">
            <v>0.45</v>
          </cell>
          <cell r="I40">
            <v>45</v>
          </cell>
          <cell r="J40">
            <v>7074</v>
          </cell>
          <cell r="K40">
            <v>-738</v>
          </cell>
          <cell r="L40">
            <v>1500</v>
          </cell>
          <cell r="M40">
            <v>1000</v>
          </cell>
          <cell r="N40">
            <v>400</v>
          </cell>
          <cell r="W40">
            <v>663.2</v>
          </cell>
          <cell r="X40">
            <v>1500</v>
          </cell>
          <cell r="Y40">
            <v>9.3350422195416165</v>
          </cell>
          <cell r="Z40">
            <v>2.7005428226779249</v>
          </cell>
          <cell r="AD40">
            <v>3020</v>
          </cell>
          <cell r="AE40">
            <v>575.4</v>
          </cell>
          <cell r="AF40">
            <v>796.6</v>
          </cell>
          <cell r="AG40">
            <v>706.75</v>
          </cell>
          <cell r="AH40">
            <v>419</v>
          </cell>
          <cell r="AI40" t="str">
            <v>майяб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243.09299999999999</v>
          </cell>
          <cell r="D41">
            <v>707.19899999999996</v>
          </cell>
          <cell r="E41">
            <v>580.55600000000004</v>
          </cell>
          <cell r="F41">
            <v>338.50099999999998</v>
          </cell>
          <cell r="G41">
            <v>0</v>
          </cell>
          <cell r="H41">
            <v>1</v>
          </cell>
          <cell r="I41">
            <v>40</v>
          </cell>
          <cell r="J41">
            <v>621.28700000000003</v>
          </cell>
          <cell r="K41">
            <v>-40.730999999999995</v>
          </cell>
          <cell r="L41">
            <v>120</v>
          </cell>
          <cell r="M41">
            <v>150</v>
          </cell>
          <cell r="N41">
            <v>120</v>
          </cell>
          <cell r="W41">
            <v>116.11120000000001</v>
          </cell>
          <cell r="X41">
            <v>130</v>
          </cell>
          <cell r="Y41">
            <v>7.3937828564341759</v>
          </cell>
          <cell r="Z41">
            <v>2.9153173854029579</v>
          </cell>
          <cell r="AD41">
            <v>0</v>
          </cell>
          <cell r="AE41">
            <v>89.097400000000007</v>
          </cell>
          <cell r="AF41">
            <v>123.75719999999998</v>
          </cell>
          <cell r="AG41">
            <v>130.73525000000001</v>
          </cell>
          <cell r="AH41">
            <v>105.09099999999999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526</v>
          </cell>
          <cell r="D42">
            <v>1524</v>
          </cell>
          <cell r="E42">
            <v>590</v>
          </cell>
          <cell r="F42">
            <v>1447</v>
          </cell>
          <cell r="G42">
            <v>0</v>
          </cell>
          <cell r="H42">
            <v>0.1</v>
          </cell>
          <cell r="I42">
            <v>730</v>
          </cell>
          <cell r="J42">
            <v>615</v>
          </cell>
          <cell r="K42">
            <v>-25</v>
          </cell>
          <cell r="L42">
            <v>0</v>
          </cell>
          <cell r="M42">
            <v>0</v>
          </cell>
          <cell r="N42">
            <v>0</v>
          </cell>
          <cell r="W42">
            <v>118</v>
          </cell>
          <cell r="Y42">
            <v>12.26271186440678</v>
          </cell>
          <cell r="Z42">
            <v>12.26271186440678</v>
          </cell>
          <cell r="AD42">
            <v>0</v>
          </cell>
          <cell r="AE42">
            <v>117.8</v>
          </cell>
          <cell r="AF42">
            <v>142.6</v>
          </cell>
          <cell r="AG42">
            <v>157.25</v>
          </cell>
          <cell r="AH42">
            <v>77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89</v>
          </cell>
          <cell r="D43">
            <v>1665</v>
          </cell>
          <cell r="E43">
            <v>979</v>
          </cell>
          <cell r="F43">
            <v>736</v>
          </cell>
          <cell r="G43">
            <v>0</v>
          </cell>
          <cell r="H43">
            <v>0.35</v>
          </cell>
          <cell r="I43">
            <v>40</v>
          </cell>
          <cell r="J43">
            <v>1241</v>
          </cell>
          <cell r="K43">
            <v>-262</v>
          </cell>
          <cell r="L43">
            <v>200</v>
          </cell>
          <cell r="M43">
            <v>300</v>
          </cell>
          <cell r="N43">
            <v>200</v>
          </cell>
          <cell r="W43">
            <v>195.8</v>
          </cell>
          <cell r="X43">
            <v>200</v>
          </cell>
          <cell r="Y43">
            <v>8.3554647599591423</v>
          </cell>
          <cell r="Z43">
            <v>3.758937691521961</v>
          </cell>
          <cell r="AD43">
            <v>0</v>
          </cell>
          <cell r="AE43">
            <v>246.2</v>
          </cell>
          <cell r="AF43">
            <v>212.8</v>
          </cell>
          <cell r="AG43">
            <v>259.5</v>
          </cell>
          <cell r="AH43">
            <v>199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152.81700000000001</v>
          </cell>
          <cell r="D44">
            <v>273.85700000000003</v>
          </cell>
          <cell r="E44">
            <v>242.965</v>
          </cell>
          <cell r="F44">
            <v>175.75700000000001</v>
          </cell>
          <cell r="G44">
            <v>0</v>
          </cell>
          <cell r="H44">
            <v>1</v>
          </cell>
          <cell r="I44">
            <v>40</v>
          </cell>
          <cell r="J44">
            <v>258.19299999999998</v>
          </cell>
          <cell r="K44">
            <v>-15.22799999999998</v>
          </cell>
          <cell r="L44">
            <v>30</v>
          </cell>
          <cell r="M44">
            <v>50</v>
          </cell>
          <cell r="N44">
            <v>30</v>
          </cell>
          <cell r="W44">
            <v>48.593000000000004</v>
          </cell>
          <cell r="X44">
            <v>80</v>
          </cell>
          <cell r="Y44">
            <v>7.5269483258905598</v>
          </cell>
          <cell r="Z44">
            <v>3.6169201325293767</v>
          </cell>
          <cell r="AD44">
            <v>0</v>
          </cell>
          <cell r="AE44">
            <v>51.221799999999995</v>
          </cell>
          <cell r="AF44">
            <v>62.4816</v>
          </cell>
          <cell r="AG44">
            <v>57.484000000000002</v>
          </cell>
          <cell r="AH44">
            <v>49.933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381</v>
          </cell>
          <cell r="D45">
            <v>2918</v>
          </cell>
          <cell r="E45">
            <v>1684</v>
          </cell>
          <cell r="F45">
            <v>592</v>
          </cell>
          <cell r="G45">
            <v>0</v>
          </cell>
          <cell r="H45">
            <v>0.4</v>
          </cell>
          <cell r="I45">
            <v>35</v>
          </cell>
          <cell r="J45">
            <v>1930</v>
          </cell>
          <cell r="K45">
            <v>-246</v>
          </cell>
          <cell r="L45">
            <v>400</v>
          </cell>
          <cell r="M45">
            <v>400</v>
          </cell>
          <cell r="N45">
            <v>400</v>
          </cell>
          <cell r="W45">
            <v>336.8</v>
          </cell>
          <cell r="X45">
            <v>700</v>
          </cell>
          <cell r="Y45">
            <v>7.3990498812351539</v>
          </cell>
          <cell r="Z45">
            <v>1.7577197149643704</v>
          </cell>
          <cell r="AD45">
            <v>0</v>
          </cell>
          <cell r="AE45">
            <v>215.2</v>
          </cell>
          <cell r="AF45">
            <v>285.2</v>
          </cell>
          <cell r="AG45">
            <v>358.25</v>
          </cell>
          <cell r="AH45">
            <v>305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1318</v>
          </cell>
          <cell r="D46">
            <v>2541</v>
          </cell>
          <cell r="E46">
            <v>2430</v>
          </cell>
          <cell r="F46">
            <v>1376</v>
          </cell>
          <cell r="G46" t="str">
            <v>оконч</v>
          </cell>
          <cell r="H46">
            <v>0.4</v>
          </cell>
          <cell r="I46">
            <v>40</v>
          </cell>
          <cell r="J46">
            <v>2669</v>
          </cell>
          <cell r="K46">
            <v>-239</v>
          </cell>
          <cell r="L46">
            <v>460</v>
          </cell>
          <cell r="M46">
            <v>600</v>
          </cell>
          <cell r="N46">
            <v>400</v>
          </cell>
          <cell r="W46">
            <v>486</v>
          </cell>
          <cell r="X46">
            <v>750</v>
          </cell>
          <cell r="Y46">
            <v>7.3786008230452671</v>
          </cell>
          <cell r="Z46">
            <v>2.831275720164609</v>
          </cell>
          <cell r="AD46">
            <v>0</v>
          </cell>
          <cell r="AE46">
            <v>463.2</v>
          </cell>
          <cell r="AF46">
            <v>571.20000000000005</v>
          </cell>
          <cell r="AG46">
            <v>556.25</v>
          </cell>
          <cell r="AH46">
            <v>527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87.361000000000004</v>
          </cell>
          <cell r="D47">
            <v>95.213999999999999</v>
          </cell>
          <cell r="E47">
            <v>112.54900000000001</v>
          </cell>
          <cell r="F47">
            <v>66.350999999999999</v>
          </cell>
          <cell r="G47" t="str">
            <v>лид, я</v>
          </cell>
          <cell r="H47">
            <v>1</v>
          </cell>
          <cell r="I47">
            <v>40</v>
          </cell>
          <cell r="J47">
            <v>125.494</v>
          </cell>
          <cell r="K47">
            <v>-12.944999999999993</v>
          </cell>
          <cell r="L47">
            <v>30</v>
          </cell>
          <cell r="M47">
            <v>20</v>
          </cell>
          <cell r="N47">
            <v>30</v>
          </cell>
          <cell r="W47">
            <v>22.509800000000002</v>
          </cell>
          <cell r="X47">
            <v>20</v>
          </cell>
          <cell r="Y47">
            <v>7.3901589529893643</v>
          </cell>
          <cell r="Z47">
            <v>2.9476494682316146</v>
          </cell>
          <cell r="AD47">
            <v>0</v>
          </cell>
          <cell r="AE47">
            <v>29.894600000000004</v>
          </cell>
          <cell r="AF47">
            <v>30.251200000000001</v>
          </cell>
          <cell r="AG47">
            <v>23.389250000000001</v>
          </cell>
          <cell r="AH47">
            <v>27.486999999999998</v>
          </cell>
          <cell r="AI47" t="str">
            <v>склад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127.845</v>
          </cell>
          <cell r="D48">
            <v>586.01400000000001</v>
          </cell>
          <cell r="E48">
            <v>414.363</v>
          </cell>
          <cell r="F48">
            <v>284.24799999999999</v>
          </cell>
          <cell r="G48" t="str">
            <v>ткмай</v>
          </cell>
          <cell r="H48">
            <v>1</v>
          </cell>
          <cell r="I48">
            <v>40</v>
          </cell>
          <cell r="J48">
            <v>455.98</v>
          </cell>
          <cell r="K48">
            <v>-41.617000000000019</v>
          </cell>
          <cell r="L48">
            <v>50</v>
          </cell>
          <cell r="M48">
            <v>90</v>
          </cell>
          <cell r="N48">
            <v>90</v>
          </cell>
          <cell r="W48">
            <v>82.872600000000006</v>
          </cell>
          <cell r="X48">
            <v>100</v>
          </cell>
          <cell r="Y48">
            <v>7.4119552180093304</v>
          </cell>
          <cell r="Z48">
            <v>3.4299394492268851</v>
          </cell>
          <cell r="AD48">
            <v>0</v>
          </cell>
          <cell r="AE48">
            <v>95.174199999999999</v>
          </cell>
          <cell r="AF48">
            <v>87.4178</v>
          </cell>
          <cell r="AG48">
            <v>98.724999999999994</v>
          </cell>
          <cell r="AH48">
            <v>95.528999999999996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602</v>
          </cell>
          <cell r="D49">
            <v>1534</v>
          </cell>
          <cell r="E49">
            <v>1276</v>
          </cell>
          <cell r="F49">
            <v>811</v>
          </cell>
          <cell r="G49" t="str">
            <v>лид, я</v>
          </cell>
          <cell r="H49">
            <v>0.35</v>
          </cell>
          <cell r="I49">
            <v>40</v>
          </cell>
          <cell r="J49">
            <v>1387</v>
          </cell>
          <cell r="K49">
            <v>-111</v>
          </cell>
          <cell r="L49">
            <v>0</v>
          </cell>
          <cell r="M49">
            <v>260</v>
          </cell>
          <cell r="N49">
            <v>350</v>
          </cell>
          <cell r="W49">
            <v>255.2</v>
          </cell>
          <cell r="X49">
            <v>450</v>
          </cell>
          <cell r="Y49">
            <v>7.3315047021943576</v>
          </cell>
          <cell r="Z49">
            <v>3.1778996865203761</v>
          </cell>
          <cell r="AD49">
            <v>0</v>
          </cell>
          <cell r="AE49">
            <v>274.39999999999998</v>
          </cell>
          <cell r="AF49">
            <v>304.60000000000002</v>
          </cell>
          <cell r="AG49">
            <v>296.75</v>
          </cell>
          <cell r="AH49">
            <v>279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662</v>
          </cell>
          <cell r="D50">
            <v>4119</v>
          </cell>
          <cell r="E50">
            <v>2254</v>
          </cell>
          <cell r="F50">
            <v>1397</v>
          </cell>
          <cell r="G50" t="str">
            <v>бонмай</v>
          </cell>
          <cell r="H50">
            <v>0.35</v>
          </cell>
          <cell r="I50">
            <v>40</v>
          </cell>
          <cell r="J50">
            <v>1912</v>
          </cell>
          <cell r="K50">
            <v>342</v>
          </cell>
          <cell r="L50">
            <v>350</v>
          </cell>
          <cell r="M50">
            <v>450</v>
          </cell>
          <cell r="N50">
            <v>450</v>
          </cell>
          <cell r="W50">
            <v>450.8</v>
          </cell>
          <cell r="X50">
            <v>800</v>
          </cell>
          <cell r="Y50">
            <v>7.6464063886424132</v>
          </cell>
          <cell r="Z50">
            <v>3.0989352262644188</v>
          </cell>
          <cell r="AD50">
            <v>0</v>
          </cell>
          <cell r="AE50">
            <v>394</v>
          </cell>
          <cell r="AF50">
            <v>482.8</v>
          </cell>
          <cell r="AG50">
            <v>545.25</v>
          </cell>
          <cell r="AH50">
            <v>397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-13</v>
          </cell>
          <cell r="D51">
            <v>1556</v>
          </cell>
          <cell r="E51">
            <v>960</v>
          </cell>
          <cell r="F51">
            <v>551</v>
          </cell>
          <cell r="G51">
            <v>0</v>
          </cell>
          <cell r="H51">
            <v>0.4</v>
          </cell>
          <cell r="I51">
            <v>35</v>
          </cell>
          <cell r="J51">
            <v>1111</v>
          </cell>
          <cell r="K51">
            <v>-151</v>
          </cell>
          <cell r="L51">
            <v>200</v>
          </cell>
          <cell r="M51">
            <v>200</v>
          </cell>
          <cell r="N51">
            <v>200</v>
          </cell>
          <cell r="W51">
            <v>192</v>
          </cell>
          <cell r="X51">
            <v>300</v>
          </cell>
          <cell r="Y51">
            <v>7.557291666666667</v>
          </cell>
          <cell r="Z51">
            <v>2.8697916666666665</v>
          </cell>
          <cell r="AD51">
            <v>0</v>
          </cell>
          <cell r="AE51">
            <v>54.4</v>
          </cell>
          <cell r="AF51">
            <v>123</v>
          </cell>
          <cell r="AG51">
            <v>192.75</v>
          </cell>
          <cell r="AH51">
            <v>211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250.27500000000001</v>
          </cell>
          <cell r="D52">
            <v>652.66600000000005</v>
          </cell>
          <cell r="E52">
            <v>252.61500000000001</v>
          </cell>
          <cell r="F52">
            <v>123.27</v>
          </cell>
          <cell r="G52" t="str">
            <v>оконч</v>
          </cell>
          <cell r="H52">
            <v>1</v>
          </cell>
          <cell r="I52">
            <v>50</v>
          </cell>
          <cell r="J52">
            <v>310.70999999999998</v>
          </cell>
          <cell r="K52">
            <v>-58.09499999999997</v>
          </cell>
          <cell r="L52">
            <v>110</v>
          </cell>
          <cell r="M52">
            <v>100</v>
          </cell>
          <cell r="N52">
            <v>0</v>
          </cell>
          <cell r="W52">
            <v>50.523000000000003</v>
          </cell>
          <cell r="X52">
            <v>50</v>
          </cell>
          <cell r="Y52">
            <v>7.5860499178591922</v>
          </cell>
          <cell r="Z52">
            <v>2.4398788670506502</v>
          </cell>
          <cell r="AD52">
            <v>0</v>
          </cell>
          <cell r="AE52">
            <v>53.4236</v>
          </cell>
          <cell r="AF52">
            <v>71.693200000000004</v>
          </cell>
          <cell r="AG52">
            <v>58.8795</v>
          </cell>
          <cell r="AH52">
            <v>51.243000000000002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432.57100000000003</v>
          </cell>
          <cell r="D53">
            <v>732.13199999999995</v>
          </cell>
          <cell r="E53">
            <v>657.3</v>
          </cell>
          <cell r="F53">
            <v>488.31799999999998</v>
          </cell>
          <cell r="G53" t="str">
            <v>н</v>
          </cell>
          <cell r="H53">
            <v>1</v>
          </cell>
          <cell r="I53">
            <v>50</v>
          </cell>
          <cell r="J53">
            <v>689.70299999999997</v>
          </cell>
          <cell r="K53">
            <v>-32.40300000000002</v>
          </cell>
          <cell r="L53">
            <v>150</v>
          </cell>
          <cell r="M53">
            <v>200</v>
          </cell>
          <cell r="N53">
            <v>100</v>
          </cell>
          <cell r="W53">
            <v>131.45999999999998</v>
          </cell>
          <cell r="X53">
            <v>50</v>
          </cell>
          <cell r="Y53">
            <v>7.518013083827781</v>
          </cell>
          <cell r="Z53">
            <v>3.7145747755971401</v>
          </cell>
          <cell r="AD53">
            <v>0</v>
          </cell>
          <cell r="AE53">
            <v>136.90619999999998</v>
          </cell>
          <cell r="AF53">
            <v>179.22460000000001</v>
          </cell>
          <cell r="AG53">
            <v>160.42474999999999</v>
          </cell>
          <cell r="AH53">
            <v>133.81899999999999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67.123000000000005</v>
          </cell>
          <cell r="D54">
            <v>6.0209999999999999</v>
          </cell>
          <cell r="E54">
            <v>39.052999999999997</v>
          </cell>
          <cell r="F54">
            <v>29.571999999999999</v>
          </cell>
          <cell r="G54">
            <v>0</v>
          </cell>
          <cell r="H54">
            <v>1</v>
          </cell>
          <cell r="I54">
            <v>50</v>
          </cell>
          <cell r="J54">
            <v>56.9</v>
          </cell>
          <cell r="K54">
            <v>-17.847000000000001</v>
          </cell>
          <cell r="L54">
            <v>10</v>
          </cell>
          <cell r="M54">
            <v>10</v>
          </cell>
          <cell r="N54">
            <v>0</v>
          </cell>
          <cell r="W54">
            <v>7.8105999999999991</v>
          </cell>
          <cell r="X54">
            <v>10</v>
          </cell>
          <cell r="Y54">
            <v>7.6270709036437676</v>
          </cell>
          <cell r="Z54">
            <v>3.7861367884669557</v>
          </cell>
          <cell r="AD54">
            <v>0</v>
          </cell>
          <cell r="AE54">
            <v>10.512</v>
          </cell>
          <cell r="AF54">
            <v>12.6234</v>
          </cell>
          <cell r="AG54">
            <v>4.5075000000000003</v>
          </cell>
          <cell r="AH54">
            <v>4.476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1644.752</v>
          </cell>
          <cell r="D55">
            <v>4358.2719999999999</v>
          </cell>
          <cell r="E55">
            <v>3573.1329999999998</v>
          </cell>
          <cell r="F55">
            <v>2394.02</v>
          </cell>
          <cell r="G55" t="str">
            <v>ткмай</v>
          </cell>
          <cell r="H55">
            <v>1</v>
          </cell>
          <cell r="I55">
            <v>40</v>
          </cell>
          <cell r="J55">
            <v>3509.2779999999998</v>
          </cell>
          <cell r="K55">
            <v>63.855000000000018</v>
          </cell>
          <cell r="L55">
            <v>500</v>
          </cell>
          <cell r="M55">
            <v>800</v>
          </cell>
          <cell r="N55">
            <v>900</v>
          </cell>
          <cell r="W55">
            <v>714.62659999999994</v>
          </cell>
          <cell r="X55">
            <v>700</v>
          </cell>
          <cell r="Y55">
            <v>7.4080925619057574</v>
          </cell>
          <cell r="Z55">
            <v>3.3500292320492973</v>
          </cell>
          <cell r="AD55">
            <v>0</v>
          </cell>
          <cell r="AE55">
            <v>740.51700000000005</v>
          </cell>
          <cell r="AF55">
            <v>854.96339999999998</v>
          </cell>
          <cell r="AG55">
            <v>869.69425000000001</v>
          </cell>
          <cell r="AH55">
            <v>620.93399999999997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3275</v>
          </cell>
          <cell r="D56">
            <v>7030</v>
          </cell>
          <cell r="E56">
            <v>4934</v>
          </cell>
          <cell r="F56">
            <v>3381</v>
          </cell>
          <cell r="G56" t="str">
            <v>бонмай</v>
          </cell>
          <cell r="H56">
            <v>0.45</v>
          </cell>
          <cell r="I56">
            <v>50</v>
          </cell>
          <cell r="J56">
            <v>3082</v>
          </cell>
          <cell r="K56">
            <v>1852</v>
          </cell>
          <cell r="L56">
            <v>600</v>
          </cell>
          <cell r="M56">
            <v>1000</v>
          </cell>
          <cell r="N56">
            <v>800</v>
          </cell>
          <cell r="W56">
            <v>970.8</v>
          </cell>
          <cell r="X56">
            <v>1500</v>
          </cell>
          <cell r="Y56">
            <v>7.5</v>
          </cell>
          <cell r="Z56">
            <v>3.4826946847960447</v>
          </cell>
          <cell r="AD56">
            <v>80</v>
          </cell>
          <cell r="AE56">
            <v>679.4</v>
          </cell>
          <cell r="AF56">
            <v>1215.5999999999999</v>
          </cell>
          <cell r="AG56">
            <v>1168.75</v>
          </cell>
          <cell r="AH56">
            <v>813</v>
          </cell>
          <cell r="AI56" t="str">
            <v>майяб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1739</v>
          </cell>
          <cell r="D57">
            <v>5471</v>
          </cell>
          <cell r="E57">
            <v>4046</v>
          </cell>
          <cell r="F57">
            <v>3087</v>
          </cell>
          <cell r="G57" t="str">
            <v>акяб</v>
          </cell>
          <cell r="H57">
            <v>0.45</v>
          </cell>
          <cell r="I57">
            <v>50</v>
          </cell>
          <cell r="J57">
            <v>4331</v>
          </cell>
          <cell r="K57">
            <v>-285</v>
          </cell>
          <cell r="L57">
            <v>0</v>
          </cell>
          <cell r="M57">
            <v>300</v>
          </cell>
          <cell r="N57">
            <v>0</v>
          </cell>
          <cell r="W57">
            <v>499.2</v>
          </cell>
          <cell r="X57">
            <v>400</v>
          </cell>
          <cell r="Y57">
            <v>7.5861378205128203</v>
          </cell>
          <cell r="Z57">
            <v>6.1838942307692308</v>
          </cell>
          <cell r="AD57">
            <v>1550</v>
          </cell>
          <cell r="AE57">
            <v>697.8</v>
          </cell>
          <cell r="AF57">
            <v>793.8</v>
          </cell>
          <cell r="AG57">
            <v>792.25</v>
          </cell>
          <cell r="AH57">
            <v>505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810</v>
          </cell>
          <cell r="D58">
            <v>738</v>
          </cell>
          <cell r="E58">
            <v>706</v>
          </cell>
          <cell r="F58">
            <v>792</v>
          </cell>
          <cell r="G58">
            <v>0</v>
          </cell>
          <cell r="H58">
            <v>0.45</v>
          </cell>
          <cell r="I58">
            <v>50</v>
          </cell>
          <cell r="J58">
            <v>923</v>
          </cell>
          <cell r="K58">
            <v>-217</v>
          </cell>
          <cell r="L58">
            <v>0</v>
          </cell>
          <cell r="M58">
            <v>100</v>
          </cell>
          <cell r="N58">
            <v>60</v>
          </cell>
          <cell r="W58">
            <v>141.19999999999999</v>
          </cell>
          <cell r="X58">
            <v>150</v>
          </cell>
          <cell r="Y58">
            <v>7.8045325779036832</v>
          </cell>
          <cell r="Z58">
            <v>5.6090651558073663</v>
          </cell>
          <cell r="AD58">
            <v>0</v>
          </cell>
          <cell r="AE58">
            <v>239</v>
          </cell>
          <cell r="AF58">
            <v>276</v>
          </cell>
          <cell r="AG58">
            <v>215.75</v>
          </cell>
          <cell r="AH58">
            <v>147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131</v>
          </cell>
          <cell r="D59">
            <v>425</v>
          </cell>
          <cell r="E59">
            <v>334</v>
          </cell>
          <cell r="F59">
            <v>207</v>
          </cell>
          <cell r="G59">
            <v>0</v>
          </cell>
          <cell r="H59">
            <v>0.4</v>
          </cell>
          <cell r="I59">
            <v>40</v>
          </cell>
          <cell r="J59">
            <v>483</v>
          </cell>
          <cell r="K59">
            <v>-149</v>
          </cell>
          <cell r="L59">
            <v>60</v>
          </cell>
          <cell r="M59">
            <v>80</v>
          </cell>
          <cell r="N59">
            <v>130</v>
          </cell>
          <cell r="W59">
            <v>66.8</v>
          </cell>
          <cell r="X59">
            <v>20</v>
          </cell>
          <cell r="Y59">
            <v>7.4401197604790426</v>
          </cell>
          <cell r="Z59">
            <v>3.0988023952095811</v>
          </cell>
          <cell r="AD59">
            <v>0</v>
          </cell>
          <cell r="AE59">
            <v>70.2</v>
          </cell>
          <cell r="AF59">
            <v>76.599999999999994</v>
          </cell>
          <cell r="AG59">
            <v>77.5</v>
          </cell>
          <cell r="AH59">
            <v>39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130</v>
          </cell>
          <cell r="D60">
            <v>513</v>
          </cell>
          <cell r="E60">
            <v>290</v>
          </cell>
          <cell r="F60">
            <v>328</v>
          </cell>
          <cell r="G60">
            <v>0</v>
          </cell>
          <cell r="H60">
            <v>0.4</v>
          </cell>
          <cell r="I60">
            <v>40</v>
          </cell>
          <cell r="J60">
            <v>364</v>
          </cell>
          <cell r="K60">
            <v>-74</v>
          </cell>
          <cell r="L60">
            <v>0</v>
          </cell>
          <cell r="M60">
            <v>0</v>
          </cell>
          <cell r="N60">
            <v>40</v>
          </cell>
          <cell r="W60">
            <v>58</v>
          </cell>
          <cell r="X60">
            <v>60</v>
          </cell>
          <cell r="Y60">
            <v>7.3793103448275863</v>
          </cell>
          <cell r="Z60">
            <v>5.6551724137931032</v>
          </cell>
          <cell r="AD60">
            <v>0</v>
          </cell>
          <cell r="AE60">
            <v>68.8</v>
          </cell>
          <cell r="AF60">
            <v>82.4</v>
          </cell>
          <cell r="AG60">
            <v>89</v>
          </cell>
          <cell r="AH60">
            <v>70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209.923</v>
          </cell>
          <cell r="D61">
            <v>1266.9349999999999</v>
          </cell>
          <cell r="E61">
            <v>726.45500000000004</v>
          </cell>
          <cell r="F61">
            <v>715.19100000000003</v>
          </cell>
          <cell r="G61" t="str">
            <v>ткмай</v>
          </cell>
          <cell r="H61">
            <v>1</v>
          </cell>
          <cell r="I61">
            <v>50</v>
          </cell>
          <cell r="J61">
            <v>968.02300000000002</v>
          </cell>
          <cell r="K61">
            <v>-241.56799999999998</v>
          </cell>
          <cell r="L61">
            <v>100</v>
          </cell>
          <cell r="M61">
            <v>400</v>
          </cell>
          <cell r="N61">
            <v>0</v>
          </cell>
          <cell r="W61">
            <v>145.291</v>
          </cell>
          <cell r="X61">
            <v>100</v>
          </cell>
          <cell r="Y61">
            <v>9.0521160980377324</v>
          </cell>
          <cell r="Z61">
            <v>4.9224728303886689</v>
          </cell>
          <cell r="AD61">
            <v>0</v>
          </cell>
          <cell r="AE61">
            <v>184.90360000000001</v>
          </cell>
          <cell r="AF61">
            <v>193.63219999999998</v>
          </cell>
          <cell r="AG61">
            <v>203.48849999999999</v>
          </cell>
          <cell r="AH61">
            <v>175.62899999999999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780</v>
          </cell>
          <cell r="D62">
            <v>520</v>
          </cell>
          <cell r="E62">
            <v>366</v>
          </cell>
          <cell r="F62">
            <v>916</v>
          </cell>
          <cell r="G62">
            <v>0</v>
          </cell>
          <cell r="H62">
            <v>0.1</v>
          </cell>
          <cell r="I62">
            <v>730</v>
          </cell>
          <cell r="J62">
            <v>386</v>
          </cell>
          <cell r="K62">
            <v>-20</v>
          </cell>
          <cell r="L62">
            <v>0</v>
          </cell>
          <cell r="M62">
            <v>0</v>
          </cell>
          <cell r="N62">
            <v>0</v>
          </cell>
          <cell r="W62">
            <v>73.2</v>
          </cell>
          <cell r="Y62">
            <v>12.513661202185792</v>
          </cell>
          <cell r="Z62">
            <v>12.513661202185792</v>
          </cell>
          <cell r="AD62">
            <v>0</v>
          </cell>
          <cell r="AE62">
            <v>80.8</v>
          </cell>
          <cell r="AF62">
            <v>91.8</v>
          </cell>
          <cell r="AG62">
            <v>107</v>
          </cell>
          <cell r="AH62">
            <v>58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131.91</v>
          </cell>
          <cell r="D63">
            <v>2057.5360000000001</v>
          </cell>
          <cell r="E63">
            <v>169.167</v>
          </cell>
          <cell r="F63">
            <v>192.25399999999999</v>
          </cell>
          <cell r="G63">
            <v>0</v>
          </cell>
          <cell r="H63">
            <v>1</v>
          </cell>
          <cell r="I63">
            <v>50</v>
          </cell>
          <cell r="J63">
            <v>270.33699999999999</v>
          </cell>
          <cell r="K63">
            <v>-101.16999999999999</v>
          </cell>
          <cell r="L63">
            <v>0</v>
          </cell>
          <cell r="M63">
            <v>50</v>
          </cell>
          <cell r="N63">
            <v>0</v>
          </cell>
          <cell r="W63">
            <v>33.833399999999997</v>
          </cell>
          <cell r="X63">
            <v>50</v>
          </cell>
          <cell r="Y63">
            <v>8.6380322403305616</v>
          </cell>
          <cell r="Z63">
            <v>5.6823730396590353</v>
          </cell>
          <cell r="AD63">
            <v>0</v>
          </cell>
          <cell r="AE63">
            <v>38.577800000000003</v>
          </cell>
          <cell r="AF63">
            <v>49.648600000000002</v>
          </cell>
          <cell r="AG63">
            <v>56.686250000000001</v>
          </cell>
          <cell r="AH63">
            <v>59.76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1842</v>
          </cell>
          <cell r="D64">
            <v>3713</v>
          </cell>
          <cell r="E64">
            <v>3903</v>
          </cell>
          <cell r="F64">
            <v>1587.5730000000001</v>
          </cell>
          <cell r="G64">
            <v>0</v>
          </cell>
          <cell r="H64">
            <v>0.4</v>
          </cell>
          <cell r="I64">
            <v>40</v>
          </cell>
          <cell r="J64">
            <v>3988</v>
          </cell>
          <cell r="K64">
            <v>-85</v>
          </cell>
          <cell r="L64">
            <v>500</v>
          </cell>
          <cell r="M64">
            <v>650</v>
          </cell>
          <cell r="N64">
            <v>700</v>
          </cell>
          <cell r="W64">
            <v>597</v>
          </cell>
          <cell r="X64">
            <v>900</v>
          </cell>
          <cell r="Y64">
            <v>7.2656164154103857</v>
          </cell>
          <cell r="Z64">
            <v>2.659251256281407</v>
          </cell>
          <cell r="AD64">
            <v>918</v>
          </cell>
          <cell r="AE64">
            <v>573.79999999999995</v>
          </cell>
          <cell r="AF64">
            <v>735.8</v>
          </cell>
          <cell r="AG64">
            <v>666.5</v>
          </cell>
          <cell r="AH64">
            <v>658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1619</v>
          </cell>
          <cell r="D65">
            <v>2491</v>
          </cell>
          <cell r="E65">
            <v>2604</v>
          </cell>
          <cell r="F65">
            <v>1470</v>
          </cell>
          <cell r="G65">
            <v>0</v>
          </cell>
          <cell r="H65">
            <v>0.4</v>
          </cell>
          <cell r="I65">
            <v>40</v>
          </cell>
          <cell r="J65">
            <v>2689</v>
          </cell>
          <cell r="K65">
            <v>-85</v>
          </cell>
          <cell r="L65">
            <v>450</v>
          </cell>
          <cell r="M65">
            <v>550</v>
          </cell>
          <cell r="N65">
            <v>600</v>
          </cell>
          <cell r="W65">
            <v>520.79999999999995</v>
          </cell>
          <cell r="X65">
            <v>800</v>
          </cell>
          <cell r="Y65">
            <v>7.4308755760368674</v>
          </cell>
          <cell r="Z65">
            <v>2.8225806451612905</v>
          </cell>
          <cell r="AD65">
            <v>0</v>
          </cell>
          <cell r="AE65">
            <v>518.4</v>
          </cell>
          <cell r="AF65">
            <v>659.6</v>
          </cell>
          <cell r="AG65">
            <v>592.5</v>
          </cell>
          <cell r="AH65">
            <v>555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317.57299999999998</v>
          </cell>
          <cell r="D66">
            <v>550.88499999999999</v>
          </cell>
          <cell r="E66">
            <v>551.05899999999997</v>
          </cell>
          <cell r="F66">
            <v>303.60700000000003</v>
          </cell>
          <cell r="G66" t="str">
            <v>ябл</v>
          </cell>
          <cell r="H66">
            <v>1</v>
          </cell>
          <cell r="I66">
            <v>40</v>
          </cell>
          <cell r="J66">
            <v>574.82899999999995</v>
          </cell>
          <cell r="K66">
            <v>-23.769999999999982</v>
          </cell>
          <cell r="L66">
            <v>150</v>
          </cell>
          <cell r="M66">
            <v>150</v>
          </cell>
          <cell r="N66">
            <v>130</v>
          </cell>
          <cell r="W66">
            <v>110.2118</v>
          </cell>
          <cell r="X66">
            <v>90</v>
          </cell>
          <cell r="Y66">
            <v>7.4729475428220935</v>
          </cell>
          <cell r="Z66">
            <v>2.7547594722162239</v>
          </cell>
          <cell r="AD66">
            <v>0</v>
          </cell>
          <cell r="AE66">
            <v>105.4926</v>
          </cell>
          <cell r="AF66">
            <v>132.5642</v>
          </cell>
          <cell r="AG66">
            <v>122.19974999999999</v>
          </cell>
          <cell r="AH66">
            <v>89.210999999999999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188.88499999999999</v>
          </cell>
          <cell r="D67">
            <v>311.18299999999999</v>
          </cell>
          <cell r="E67">
            <v>275.64499999999998</v>
          </cell>
          <cell r="F67">
            <v>217.095</v>
          </cell>
          <cell r="G67">
            <v>0</v>
          </cell>
          <cell r="H67">
            <v>1</v>
          </cell>
          <cell r="I67">
            <v>40</v>
          </cell>
          <cell r="J67">
            <v>281.16300000000001</v>
          </cell>
          <cell r="K67">
            <v>-5.5180000000000291</v>
          </cell>
          <cell r="L67">
            <v>0</v>
          </cell>
          <cell r="M67">
            <v>30</v>
          </cell>
          <cell r="N67">
            <v>100</v>
          </cell>
          <cell r="W67">
            <v>55.128999999999998</v>
          </cell>
          <cell r="X67">
            <v>60</v>
          </cell>
          <cell r="Y67">
            <v>7.3844074806363267</v>
          </cell>
          <cell r="Z67">
            <v>3.9379455459014312</v>
          </cell>
          <cell r="AD67">
            <v>0</v>
          </cell>
          <cell r="AE67">
            <v>56.924199999999999</v>
          </cell>
          <cell r="AF67">
            <v>68.795000000000002</v>
          </cell>
          <cell r="AG67">
            <v>67.520250000000004</v>
          </cell>
          <cell r="AH67">
            <v>46.276000000000003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323.983</v>
          </cell>
          <cell r="D68">
            <v>812.11500000000001</v>
          </cell>
          <cell r="E68">
            <v>669.36099999999999</v>
          </cell>
          <cell r="F68">
            <v>449.61</v>
          </cell>
          <cell r="G68" t="str">
            <v>ябл</v>
          </cell>
          <cell r="H68">
            <v>1</v>
          </cell>
          <cell r="I68">
            <v>40</v>
          </cell>
          <cell r="J68">
            <v>708.779</v>
          </cell>
          <cell r="K68">
            <v>-39.418000000000006</v>
          </cell>
          <cell r="L68">
            <v>0</v>
          </cell>
          <cell r="M68">
            <v>150</v>
          </cell>
          <cell r="N68">
            <v>140</v>
          </cell>
          <cell r="W68">
            <v>133.87219999999999</v>
          </cell>
          <cell r="X68">
            <v>250</v>
          </cell>
          <cell r="Y68">
            <v>7.3921994260197419</v>
          </cell>
          <cell r="Z68">
            <v>3.3585016157200678</v>
          </cell>
          <cell r="AD68">
            <v>0</v>
          </cell>
          <cell r="AE68">
            <v>157.17599999999999</v>
          </cell>
          <cell r="AF68">
            <v>157.80500000000001</v>
          </cell>
          <cell r="AG68">
            <v>158.15325000000001</v>
          </cell>
          <cell r="AH68">
            <v>168.57499999999999</v>
          </cell>
          <cell r="AI68" t="e">
            <v>#N/A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166.23699999999999</v>
          </cell>
          <cell r="D69">
            <v>459.93</v>
          </cell>
          <cell r="E69">
            <v>362.858</v>
          </cell>
          <cell r="F69">
            <v>247.82300000000001</v>
          </cell>
          <cell r="G69">
            <v>0</v>
          </cell>
          <cell r="H69">
            <v>1</v>
          </cell>
          <cell r="I69">
            <v>40</v>
          </cell>
          <cell r="J69">
            <v>411.00299999999999</v>
          </cell>
          <cell r="K69">
            <v>-48.144999999999982</v>
          </cell>
          <cell r="L69">
            <v>0</v>
          </cell>
          <cell r="M69">
            <v>100</v>
          </cell>
          <cell r="N69">
            <v>120</v>
          </cell>
          <cell r="W69">
            <v>72.571600000000004</v>
          </cell>
          <cell r="X69">
            <v>70</v>
          </cell>
          <cell r="Y69">
            <v>7.4109293442613913</v>
          </cell>
          <cell r="Z69">
            <v>3.4148757916319883</v>
          </cell>
          <cell r="AD69">
            <v>0</v>
          </cell>
          <cell r="AE69">
            <v>80.233800000000002</v>
          </cell>
          <cell r="AF69">
            <v>84.908600000000007</v>
          </cell>
          <cell r="AG69">
            <v>85.812250000000006</v>
          </cell>
          <cell r="AH69">
            <v>58.670999999999999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69</v>
          </cell>
          <cell r="D70">
            <v>115</v>
          </cell>
          <cell r="E70">
            <v>124</v>
          </cell>
          <cell r="F70">
            <v>54</v>
          </cell>
          <cell r="G70" t="str">
            <v>дк</v>
          </cell>
          <cell r="H70">
            <v>0.6</v>
          </cell>
          <cell r="I70">
            <v>60</v>
          </cell>
          <cell r="J70">
            <v>160</v>
          </cell>
          <cell r="K70">
            <v>-36</v>
          </cell>
          <cell r="L70">
            <v>20</v>
          </cell>
          <cell r="M70">
            <v>20</v>
          </cell>
          <cell r="N70">
            <v>70</v>
          </cell>
          <cell r="W70">
            <v>24.8</v>
          </cell>
          <cell r="X70">
            <v>20</v>
          </cell>
          <cell r="Y70">
            <v>7.419354838709677</v>
          </cell>
          <cell r="Z70">
            <v>2.1774193548387095</v>
          </cell>
          <cell r="AD70">
            <v>0</v>
          </cell>
          <cell r="AE70">
            <v>13.8</v>
          </cell>
          <cell r="AF70">
            <v>22.2</v>
          </cell>
          <cell r="AG70">
            <v>22</v>
          </cell>
          <cell r="AH70">
            <v>14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160</v>
          </cell>
          <cell r="D71">
            <v>359</v>
          </cell>
          <cell r="E71">
            <v>343</v>
          </cell>
          <cell r="F71">
            <v>174</v>
          </cell>
          <cell r="G71" t="str">
            <v>ябл</v>
          </cell>
          <cell r="H71">
            <v>0.6</v>
          </cell>
          <cell r="I71">
            <v>60</v>
          </cell>
          <cell r="J71">
            <v>339</v>
          </cell>
          <cell r="K71">
            <v>4</v>
          </cell>
          <cell r="L71">
            <v>70</v>
          </cell>
          <cell r="M71">
            <v>70</v>
          </cell>
          <cell r="N71">
            <v>70</v>
          </cell>
          <cell r="W71">
            <v>68.599999999999994</v>
          </cell>
          <cell r="X71">
            <v>120</v>
          </cell>
          <cell r="Y71">
            <v>7.3469387755102051</v>
          </cell>
          <cell r="Z71">
            <v>2.536443148688047</v>
          </cell>
          <cell r="AD71">
            <v>0</v>
          </cell>
          <cell r="AE71">
            <v>68.599999999999994</v>
          </cell>
          <cell r="AF71">
            <v>77</v>
          </cell>
          <cell r="AG71">
            <v>72</v>
          </cell>
          <cell r="AH71">
            <v>75</v>
          </cell>
          <cell r="AI71" t="str">
            <v>майяб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175</v>
          </cell>
          <cell r="D72">
            <v>735</v>
          </cell>
          <cell r="E72">
            <v>574</v>
          </cell>
          <cell r="F72">
            <v>310</v>
          </cell>
          <cell r="G72" t="str">
            <v>ябл</v>
          </cell>
          <cell r="H72">
            <v>0.6</v>
          </cell>
          <cell r="I72">
            <v>60</v>
          </cell>
          <cell r="J72">
            <v>634</v>
          </cell>
          <cell r="K72">
            <v>-60</v>
          </cell>
          <cell r="L72">
            <v>80</v>
          </cell>
          <cell r="M72">
            <v>100</v>
          </cell>
          <cell r="N72">
            <v>140</v>
          </cell>
          <cell r="W72">
            <v>114.8</v>
          </cell>
          <cell r="X72">
            <v>220</v>
          </cell>
          <cell r="Y72">
            <v>7.4041811846689898</v>
          </cell>
          <cell r="Z72">
            <v>2.7003484320557494</v>
          </cell>
          <cell r="AD72">
            <v>0</v>
          </cell>
          <cell r="AE72">
            <v>104.2</v>
          </cell>
          <cell r="AF72">
            <v>110.8</v>
          </cell>
          <cell r="AG72">
            <v>126.25</v>
          </cell>
          <cell r="AH72">
            <v>143</v>
          </cell>
          <cell r="AI72" t="str">
            <v>продмай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34.805999999999997</v>
          </cell>
          <cell r="D73">
            <v>158.59100000000001</v>
          </cell>
          <cell r="E73">
            <v>118.185</v>
          </cell>
          <cell r="F73">
            <v>69.766999999999996</v>
          </cell>
          <cell r="G73">
            <v>0</v>
          </cell>
          <cell r="H73">
            <v>1</v>
          </cell>
          <cell r="I73">
            <v>30</v>
          </cell>
          <cell r="J73">
            <v>138.227</v>
          </cell>
          <cell r="K73">
            <v>-20.042000000000002</v>
          </cell>
          <cell r="L73">
            <v>0</v>
          </cell>
          <cell r="M73">
            <v>20</v>
          </cell>
          <cell r="N73">
            <v>50</v>
          </cell>
          <cell r="W73">
            <v>23.637</v>
          </cell>
          <cell r="X73">
            <v>30</v>
          </cell>
          <cell r="Y73">
            <v>7.1822566315522272</v>
          </cell>
          <cell r="Z73">
            <v>2.9516013030418411</v>
          </cell>
          <cell r="AD73">
            <v>0</v>
          </cell>
          <cell r="AE73">
            <v>24.855</v>
          </cell>
          <cell r="AF73">
            <v>29.025200000000002</v>
          </cell>
          <cell r="AG73">
            <v>24.821750000000002</v>
          </cell>
          <cell r="AH73">
            <v>18.908000000000001</v>
          </cell>
          <cell r="AI73" t="str">
            <v>склад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462</v>
          </cell>
          <cell r="D74">
            <v>545</v>
          </cell>
          <cell r="E74">
            <v>603</v>
          </cell>
          <cell r="F74">
            <v>381</v>
          </cell>
          <cell r="G74" t="str">
            <v>ябл,дк</v>
          </cell>
          <cell r="H74">
            <v>0.6</v>
          </cell>
          <cell r="I74">
            <v>60</v>
          </cell>
          <cell r="J74">
            <v>617</v>
          </cell>
          <cell r="K74">
            <v>-14</v>
          </cell>
          <cell r="L74">
            <v>70</v>
          </cell>
          <cell r="M74">
            <v>130</v>
          </cell>
          <cell r="N74">
            <v>170</v>
          </cell>
          <cell r="W74">
            <v>120.6</v>
          </cell>
          <cell r="X74">
            <v>140</v>
          </cell>
          <cell r="Y74">
            <v>7.388059701492538</v>
          </cell>
          <cell r="Z74">
            <v>3.1592039800995027</v>
          </cell>
          <cell r="AD74">
            <v>0</v>
          </cell>
          <cell r="AE74">
            <v>156.80000000000001</v>
          </cell>
          <cell r="AF74">
            <v>178.6</v>
          </cell>
          <cell r="AG74">
            <v>144.25</v>
          </cell>
          <cell r="AH74">
            <v>129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585</v>
          </cell>
          <cell r="D75">
            <v>1171</v>
          </cell>
          <cell r="E75">
            <v>1066</v>
          </cell>
          <cell r="F75">
            <v>673</v>
          </cell>
          <cell r="G75" t="str">
            <v>ябл,дк</v>
          </cell>
          <cell r="H75">
            <v>0.6</v>
          </cell>
          <cell r="I75">
            <v>60</v>
          </cell>
          <cell r="J75">
            <v>1078</v>
          </cell>
          <cell r="K75">
            <v>-12</v>
          </cell>
          <cell r="L75">
            <v>120</v>
          </cell>
          <cell r="M75">
            <v>220</v>
          </cell>
          <cell r="N75">
            <v>300</v>
          </cell>
          <cell r="W75">
            <v>213.2</v>
          </cell>
          <cell r="X75">
            <v>270</v>
          </cell>
          <cell r="Y75">
            <v>7.4249530956848036</v>
          </cell>
          <cell r="Z75">
            <v>3.156660412757974</v>
          </cell>
          <cell r="AD75">
            <v>0</v>
          </cell>
          <cell r="AE75">
            <v>211.6</v>
          </cell>
          <cell r="AF75">
            <v>268.39999999999998</v>
          </cell>
          <cell r="AG75">
            <v>250.75</v>
          </cell>
          <cell r="AH75">
            <v>234</v>
          </cell>
          <cell r="AI75" t="str">
            <v>продмай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230</v>
          </cell>
          <cell r="D76">
            <v>803</v>
          </cell>
          <cell r="E76">
            <v>638</v>
          </cell>
          <cell r="F76">
            <v>377</v>
          </cell>
          <cell r="G76">
            <v>0</v>
          </cell>
          <cell r="H76">
            <v>0.4</v>
          </cell>
          <cell r="I76" t="e">
            <v>#N/A</v>
          </cell>
          <cell r="J76">
            <v>726</v>
          </cell>
          <cell r="K76">
            <v>-88</v>
          </cell>
          <cell r="L76">
            <v>0</v>
          </cell>
          <cell r="M76">
            <v>100</v>
          </cell>
          <cell r="N76">
            <v>140</v>
          </cell>
          <cell r="W76">
            <v>127.6</v>
          </cell>
          <cell r="X76">
            <v>320</v>
          </cell>
          <cell r="Y76">
            <v>7.3432601880877746</v>
          </cell>
          <cell r="Z76">
            <v>2.9545454545454546</v>
          </cell>
          <cell r="AD76">
            <v>0</v>
          </cell>
          <cell r="AE76">
            <v>144.4</v>
          </cell>
          <cell r="AF76">
            <v>172</v>
          </cell>
          <cell r="AG76">
            <v>195.5</v>
          </cell>
          <cell r="AH76">
            <v>132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393</v>
          </cell>
          <cell r="D77">
            <v>982</v>
          </cell>
          <cell r="E77">
            <v>817</v>
          </cell>
          <cell r="F77">
            <v>541</v>
          </cell>
          <cell r="G77">
            <v>0</v>
          </cell>
          <cell r="H77">
            <v>0.33</v>
          </cell>
          <cell r="I77">
            <v>60</v>
          </cell>
          <cell r="J77">
            <v>852</v>
          </cell>
          <cell r="K77">
            <v>-35</v>
          </cell>
          <cell r="L77">
            <v>0</v>
          </cell>
          <cell r="M77">
            <v>170</v>
          </cell>
          <cell r="N77">
            <v>300</v>
          </cell>
          <cell r="W77">
            <v>163.4</v>
          </cell>
          <cell r="X77">
            <v>200</v>
          </cell>
          <cell r="Y77">
            <v>7.4112607099143206</v>
          </cell>
          <cell r="Z77">
            <v>3.310893512851897</v>
          </cell>
          <cell r="AD77">
            <v>0</v>
          </cell>
          <cell r="AE77">
            <v>150</v>
          </cell>
          <cell r="AF77">
            <v>197.4</v>
          </cell>
          <cell r="AG77">
            <v>196.5</v>
          </cell>
          <cell r="AH77">
            <v>156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132</v>
          </cell>
          <cell r="D78">
            <v>672</v>
          </cell>
          <cell r="E78">
            <v>468</v>
          </cell>
          <cell r="F78">
            <v>322</v>
          </cell>
          <cell r="G78">
            <v>0</v>
          </cell>
          <cell r="H78">
            <v>0.35</v>
          </cell>
          <cell r="I78" t="e">
            <v>#N/A</v>
          </cell>
          <cell r="J78">
            <v>502</v>
          </cell>
          <cell r="K78">
            <v>-34</v>
          </cell>
          <cell r="L78">
            <v>0</v>
          </cell>
          <cell r="M78">
            <v>100</v>
          </cell>
          <cell r="N78">
            <v>200</v>
          </cell>
          <cell r="W78">
            <v>93.6</v>
          </cell>
          <cell r="X78">
            <v>80</v>
          </cell>
          <cell r="Y78">
            <v>7.5000000000000009</v>
          </cell>
          <cell r="Z78">
            <v>3.4401709401709404</v>
          </cell>
          <cell r="AD78">
            <v>0</v>
          </cell>
          <cell r="AE78">
            <v>109.2</v>
          </cell>
          <cell r="AF78">
            <v>124.8</v>
          </cell>
          <cell r="AG78">
            <v>111.25</v>
          </cell>
          <cell r="AH78">
            <v>73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46</v>
          </cell>
          <cell r="D79">
            <v>476</v>
          </cell>
          <cell r="E79">
            <v>331</v>
          </cell>
          <cell r="F79">
            <v>168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406</v>
          </cell>
          <cell r="K79">
            <v>-75</v>
          </cell>
          <cell r="L79">
            <v>80</v>
          </cell>
          <cell r="M79">
            <v>80</v>
          </cell>
          <cell r="N79">
            <v>50</v>
          </cell>
          <cell r="W79">
            <v>66.2</v>
          </cell>
          <cell r="X79">
            <v>110</v>
          </cell>
          <cell r="Y79">
            <v>7.3716012084592144</v>
          </cell>
          <cell r="Z79">
            <v>2.5377643504531719</v>
          </cell>
          <cell r="AD79">
            <v>0</v>
          </cell>
          <cell r="AE79">
            <v>47.2</v>
          </cell>
          <cell r="AF79">
            <v>52.8</v>
          </cell>
          <cell r="AG79">
            <v>67.5</v>
          </cell>
          <cell r="AH79">
            <v>111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2170</v>
          </cell>
          <cell r="D80">
            <v>20982</v>
          </cell>
          <cell r="E80">
            <v>4128</v>
          </cell>
          <cell r="F80">
            <v>1715</v>
          </cell>
          <cell r="G80">
            <v>0</v>
          </cell>
          <cell r="H80">
            <v>0.35</v>
          </cell>
          <cell r="I80">
            <v>40</v>
          </cell>
          <cell r="J80">
            <v>4367</v>
          </cell>
          <cell r="K80">
            <v>-239</v>
          </cell>
          <cell r="L80">
            <v>500</v>
          </cell>
          <cell r="M80">
            <v>1000</v>
          </cell>
          <cell r="N80">
            <v>700</v>
          </cell>
          <cell r="W80">
            <v>708</v>
          </cell>
          <cell r="X80">
            <v>1300</v>
          </cell>
          <cell r="Y80">
            <v>7.3658192090395485</v>
          </cell>
          <cell r="Z80">
            <v>2.4223163841807911</v>
          </cell>
          <cell r="AD80">
            <v>588</v>
          </cell>
          <cell r="AE80">
            <v>981.2</v>
          </cell>
          <cell r="AF80">
            <v>895.6</v>
          </cell>
          <cell r="AG80">
            <v>774.5</v>
          </cell>
          <cell r="AH80">
            <v>813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2554</v>
          </cell>
          <cell r="D81">
            <v>20099</v>
          </cell>
          <cell r="E81">
            <v>12121</v>
          </cell>
          <cell r="F81">
            <v>2249</v>
          </cell>
          <cell r="G81" t="str">
            <v>отк</v>
          </cell>
          <cell r="H81">
            <v>0.35</v>
          </cell>
          <cell r="I81">
            <v>45</v>
          </cell>
          <cell r="J81">
            <v>13301</v>
          </cell>
          <cell r="K81">
            <v>-1180</v>
          </cell>
          <cell r="L81">
            <v>3000</v>
          </cell>
          <cell r="M81">
            <v>3500</v>
          </cell>
          <cell r="N81">
            <v>1000</v>
          </cell>
          <cell r="W81">
            <v>1717.4</v>
          </cell>
          <cell r="X81">
            <v>3000</v>
          </cell>
          <cell r="Y81">
            <v>7.423430767439152</v>
          </cell>
          <cell r="Z81">
            <v>1.309537673226971</v>
          </cell>
          <cell r="AD81">
            <v>3534</v>
          </cell>
          <cell r="AE81">
            <v>1032.8</v>
          </cell>
          <cell r="AF81">
            <v>1514.4</v>
          </cell>
          <cell r="AG81">
            <v>1611.75</v>
          </cell>
          <cell r="AH81">
            <v>2291</v>
          </cell>
          <cell r="AI81" t="str">
            <v>майяб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53</v>
          </cell>
          <cell r="D82">
            <v>1321</v>
          </cell>
          <cell r="E82">
            <v>811</v>
          </cell>
          <cell r="F82">
            <v>544</v>
          </cell>
          <cell r="G82">
            <v>0</v>
          </cell>
          <cell r="H82">
            <v>0.4</v>
          </cell>
          <cell r="I82" t="e">
            <v>#N/A</v>
          </cell>
          <cell r="J82">
            <v>888</v>
          </cell>
          <cell r="K82">
            <v>-77</v>
          </cell>
          <cell r="L82">
            <v>150</v>
          </cell>
          <cell r="M82">
            <v>150</v>
          </cell>
          <cell r="N82">
            <v>300</v>
          </cell>
          <cell r="W82">
            <v>162.19999999999999</v>
          </cell>
          <cell r="X82">
            <v>100</v>
          </cell>
          <cell r="Y82">
            <v>7.6695437731196057</v>
          </cell>
          <cell r="Z82">
            <v>3.3538840937114673</v>
          </cell>
          <cell r="AD82">
            <v>0</v>
          </cell>
          <cell r="AE82">
            <v>72.2</v>
          </cell>
          <cell r="AF82">
            <v>86.6</v>
          </cell>
          <cell r="AG82">
            <v>161.75</v>
          </cell>
          <cell r="AH82">
            <v>143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201.13900000000001</v>
          </cell>
          <cell r="D83">
            <v>303.62799999999999</v>
          </cell>
          <cell r="E83">
            <v>227.15199999999999</v>
          </cell>
          <cell r="F83">
            <v>253.97900000000001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253.553</v>
          </cell>
          <cell r="K83">
            <v>-26.40100000000001</v>
          </cell>
          <cell r="L83">
            <v>0</v>
          </cell>
          <cell r="M83">
            <v>50</v>
          </cell>
          <cell r="N83">
            <v>60</v>
          </cell>
          <cell r="W83">
            <v>45.430399999999999</v>
          </cell>
          <cell r="Y83">
            <v>8.011793864901037</v>
          </cell>
          <cell r="Z83">
            <v>5.5905076776783833</v>
          </cell>
          <cell r="AD83">
            <v>0</v>
          </cell>
          <cell r="AE83">
            <v>65.944600000000008</v>
          </cell>
          <cell r="AF83">
            <v>72.25739999999999</v>
          </cell>
          <cell r="AG83">
            <v>63.210999999999999</v>
          </cell>
          <cell r="AH83">
            <v>32.133000000000003</v>
          </cell>
          <cell r="AI83" t="str">
            <v>Паша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B84" t="str">
            <v>кг</v>
          </cell>
          <cell r="C84">
            <v>45.390999999999998</v>
          </cell>
          <cell r="E84">
            <v>24.524000000000001</v>
          </cell>
          <cell r="F84">
            <v>20.867000000000001</v>
          </cell>
          <cell r="G84" t="str">
            <v>выв1405,</v>
          </cell>
          <cell r="H84">
            <v>0</v>
          </cell>
          <cell r="I84" t="e">
            <v>#N/A</v>
          </cell>
          <cell r="J84">
            <v>25.95</v>
          </cell>
          <cell r="K84">
            <v>-1.4259999999999984</v>
          </cell>
          <cell r="L84">
            <v>0</v>
          </cell>
          <cell r="M84">
            <v>0</v>
          </cell>
          <cell r="N84">
            <v>10</v>
          </cell>
          <cell r="W84">
            <v>4.9047999999999998</v>
          </cell>
          <cell r="Y84">
            <v>6.293222965258523</v>
          </cell>
          <cell r="Z84">
            <v>4.2544038492904912</v>
          </cell>
          <cell r="AD84">
            <v>0</v>
          </cell>
          <cell r="AE84">
            <v>2.9059999999999997</v>
          </cell>
          <cell r="AF84">
            <v>6.5894000000000004</v>
          </cell>
          <cell r="AG84">
            <v>2.859</v>
          </cell>
          <cell r="AH84">
            <v>0</v>
          </cell>
          <cell r="AI84" t="str">
            <v>увел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 t="str">
            <v>шт</v>
          </cell>
          <cell r="C85">
            <v>63</v>
          </cell>
          <cell r="D85">
            <v>363</v>
          </cell>
          <cell r="E85">
            <v>187</v>
          </cell>
          <cell r="F85">
            <v>237</v>
          </cell>
          <cell r="G85">
            <v>0</v>
          </cell>
          <cell r="H85">
            <v>0.4</v>
          </cell>
          <cell r="I85" t="e">
            <v>#N/A</v>
          </cell>
          <cell r="J85">
            <v>211</v>
          </cell>
          <cell r="K85">
            <v>-24</v>
          </cell>
          <cell r="L85">
            <v>0</v>
          </cell>
          <cell r="M85">
            <v>0</v>
          </cell>
          <cell r="N85">
            <v>0</v>
          </cell>
          <cell r="W85">
            <v>37.4</v>
          </cell>
          <cell r="X85">
            <v>40</v>
          </cell>
          <cell r="Y85">
            <v>7.4064171122994651</v>
          </cell>
          <cell r="Z85">
            <v>6.3368983957219251</v>
          </cell>
          <cell r="AD85">
            <v>0</v>
          </cell>
          <cell r="AE85">
            <v>47</v>
          </cell>
          <cell r="AF85">
            <v>49</v>
          </cell>
          <cell r="AG85">
            <v>60.75</v>
          </cell>
          <cell r="AH85">
            <v>43</v>
          </cell>
          <cell r="AI85">
            <v>0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 t="str">
            <v>кг</v>
          </cell>
          <cell r="C86">
            <v>166.54</v>
          </cell>
          <cell r="D86">
            <v>1.4570000000000001</v>
          </cell>
          <cell r="E86">
            <v>78.379000000000005</v>
          </cell>
          <cell r="F86">
            <v>89.617999999999995</v>
          </cell>
          <cell r="G86">
            <v>0</v>
          </cell>
          <cell r="H86">
            <v>1</v>
          </cell>
          <cell r="I86" t="e">
            <v>#N/A</v>
          </cell>
          <cell r="J86">
            <v>74.05</v>
          </cell>
          <cell r="K86">
            <v>4.3290000000000077</v>
          </cell>
          <cell r="L86">
            <v>0</v>
          </cell>
          <cell r="M86">
            <v>0</v>
          </cell>
          <cell r="N86">
            <v>0</v>
          </cell>
          <cell r="W86">
            <v>15.675800000000001</v>
          </cell>
          <cell r="X86">
            <v>20</v>
          </cell>
          <cell r="Y86">
            <v>6.9928169535207125</v>
          </cell>
          <cell r="Z86">
            <v>5.7169650033810075</v>
          </cell>
          <cell r="AD86">
            <v>0</v>
          </cell>
          <cell r="AE86">
            <v>21.626799999999999</v>
          </cell>
          <cell r="AF86">
            <v>32.107399999999998</v>
          </cell>
          <cell r="AG86">
            <v>18.68825</v>
          </cell>
          <cell r="AH86">
            <v>21.725999999999999</v>
          </cell>
          <cell r="AI86" t="str">
            <v>Паша50%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 t="str">
            <v>шт</v>
          </cell>
          <cell r="C87">
            <v>15</v>
          </cell>
          <cell r="D87">
            <v>54</v>
          </cell>
          <cell r="E87">
            <v>0</v>
          </cell>
          <cell r="F87">
            <v>61</v>
          </cell>
          <cell r="G87">
            <v>0</v>
          </cell>
          <cell r="H87">
            <v>0.2</v>
          </cell>
          <cell r="I87" t="e">
            <v>#N/A</v>
          </cell>
          <cell r="J87">
            <v>20</v>
          </cell>
          <cell r="K87">
            <v>-20</v>
          </cell>
          <cell r="L87">
            <v>0</v>
          </cell>
          <cell r="M87">
            <v>0</v>
          </cell>
          <cell r="N87">
            <v>0</v>
          </cell>
          <cell r="W87">
            <v>0</v>
          </cell>
          <cell r="Y87" t="e">
            <v>#DIV/0!</v>
          </cell>
          <cell r="Z87" t="e">
            <v>#DIV/0!</v>
          </cell>
          <cell r="AD87">
            <v>0</v>
          </cell>
          <cell r="AE87">
            <v>6.8</v>
          </cell>
          <cell r="AF87">
            <v>4.5999999999999996</v>
          </cell>
          <cell r="AG87">
            <v>6</v>
          </cell>
          <cell r="AH87">
            <v>0</v>
          </cell>
          <cell r="AI87" t="str">
            <v>увел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 t="str">
            <v>шт</v>
          </cell>
          <cell r="C88">
            <v>397</v>
          </cell>
          <cell r="D88">
            <v>628</v>
          </cell>
          <cell r="E88">
            <v>823</v>
          </cell>
          <cell r="F88">
            <v>173</v>
          </cell>
          <cell r="G88">
            <v>0</v>
          </cell>
          <cell r="H88">
            <v>0.2</v>
          </cell>
          <cell r="I88" t="e">
            <v>#N/A</v>
          </cell>
          <cell r="J88">
            <v>921</v>
          </cell>
          <cell r="K88">
            <v>-98</v>
          </cell>
          <cell r="L88">
            <v>150</v>
          </cell>
          <cell r="M88">
            <v>160</v>
          </cell>
          <cell r="N88">
            <v>250</v>
          </cell>
          <cell r="W88">
            <v>164.6</v>
          </cell>
          <cell r="X88">
            <v>500</v>
          </cell>
          <cell r="Y88">
            <v>7.4908869987849336</v>
          </cell>
          <cell r="Z88">
            <v>1.0510328068043744</v>
          </cell>
          <cell r="AD88">
            <v>0</v>
          </cell>
          <cell r="AE88">
            <v>93</v>
          </cell>
          <cell r="AF88">
            <v>137.6</v>
          </cell>
          <cell r="AG88">
            <v>137.75</v>
          </cell>
          <cell r="AH88">
            <v>257</v>
          </cell>
          <cell r="AI88" t="str">
            <v>склад</v>
          </cell>
        </row>
        <row r="89">
          <cell r="A89" t="str">
            <v xml:space="preserve"> 448  Сосиски Сливушки по-венски ТМ Вязанка. 0,3 кг ПОКОМ</v>
          </cell>
          <cell r="B89" t="str">
            <v>шт</v>
          </cell>
          <cell r="C89">
            <v>7</v>
          </cell>
          <cell r="D89">
            <v>1147</v>
          </cell>
          <cell r="E89">
            <v>924</v>
          </cell>
          <cell r="F89">
            <v>226</v>
          </cell>
          <cell r="G89">
            <v>0</v>
          </cell>
          <cell r="H89">
            <v>0.3</v>
          </cell>
          <cell r="I89" t="e">
            <v>#N/A</v>
          </cell>
          <cell r="J89">
            <v>1174</v>
          </cell>
          <cell r="K89">
            <v>-250</v>
          </cell>
          <cell r="L89">
            <v>250</v>
          </cell>
          <cell r="M89">
            <v>250</v>
          </cell>
          <cell r="N89">
            <v>250</v>
          </cell>
          <cell r="W89">
            <v>184.8</v>
          </cell>
          <cell r="X89">
            <v>450</v>
          </cell>
          <cell r="Y89">
            <v>7.716450216450216</v>
          </cell>
          <cell r="Z89">
            <v>1.2229437229437228</v>
          </cell>
          <cell r="AD89">
            <v>0</v>
          </cell>
          <cell r="AE89">
            <v>64</v>
          </cell>
          <cell r="AF89">
            <v>94.2</v>
          </cell>
          <cell r="AG89">
            <v>161.5</v>
          </cell>
          <cell r="AH89">
            <v>234</v>
          </cell>
          <cell r="AI89">
            <v>0</v>
          </cell>
        </row>
        <row r="90">
          <cell r="A90" t="str">
            <v xml:space="preserve"> 449  Колбаса Дугушка Стародворская ВЕС ТС Дугушка ПОКОМ</v>
          </cell>
          <cell r="B90" t="str">
            <v>кг</v>
          </cell>
          <cell r="C90">
            <v>203.21799999999999</v>
          </cell>
          <cell r="D90">
            <v>572.62699999999995</v>
          </cell>
          <cell r="E90">
            <v>510.40600000000001</v>
          </cell>
          <cell r="F90">
            <v>258.678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535.88400000000001</v>
          </cell>
          <cell r="K90">
            <v>-25.478000000000009</v>
          </cell>
          <cell r="L90">
            <v>60</v>
          </cell>
          <cell r="M90">
            <v>100</v>
          </cell>
          <cell r="N90">
            <v>200</v>
          </cell>
          <cell r="W90">
            <v>102.0812</v>
          </cell>
          <cell r="X90">
            <v>140</v>
          </cell>
          <cell r="Y90">
            <v>7.4321030708886653</v>
          </cell>
          <cell r="Z90">
            <v>2.5340415277249875</v>
          </cell>
          <cell r="AD90">
            <v>0</v>
          </cell>
          <cell r="AE90">
            <v>63.777599999999993</v>
          </cell>
          <cell r="AF90">
            <v>94.215599999999995</v>
          </cell>
          <cell r="AG90">
            <v>105.03100000000001</v>
          </cell>
          <cell r="AH90">
            <v>117.85599999999999</v>
          </cell>
          <cell r="AI90" t="e">
            <v>#N/A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 t="str">
            <v>кг</v>
          </cell>
          <cell r="C91">
            <v>2367.194</v>
          </cell>
          <cell r="D91">
            <v>3720.9319999999998</v>
          </cell>
          <cell r="E91">
            <v>3784.924</v>
          </cell>
          <cell r="F91">
            <v>2232.9810000000002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3973.53</v>
          </cell>
          <cell r="K91">
            <v>-188.60600000000022</v>
          </cell>
          <cell r="L91">
            <v>300</v>
          </cell>
          <cell r="M91">
            <v>900</v>
          </cell>
          <cell r="N91">
            <v>1700</v>
          </cell>
          <cell r="W91">
            <v>756.98479999999995</v>
          </cell>
          <cell r="X91">
            <v>400</v>
          </cell>
          <cell r="Y91">
            <v>7.3092365923331624</v>
          </cell>
          <cell r="Z91">
            <v>2.9498359808545698</v>
          </cell>
          <cell r="AD91">
            <v>0</v>
          </cell>
          <cell r="AE91">
            <v>759.29700000000003</v>
          </cell>
          <cell r="AF91">
            <v>934.45540000000005</v>
          </cell>
          <cell r="AG91">
            <v>848.90374999999995</v>
          </cell>
          <cell r="AH91">
            <v>597.62400000000002</v>
          </cell>
          <cell r="AI91">
            <v>0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 t="str">
            <v>кг</v>
          </cell>
          <cell r="C92">
            <v>4583.5810000000001</v>
          </cell>
          <cell r="D92">
            <v>11297.299000000001</v>
          </cell>
          <cell r="E92">
            <v>9754</v>
          </cell>
          <cell r="F92">
            <v>3345</v>
          </cell>
          <cell r="G92" t="str">
            <v>ткмай</v>
          </cell>
          <cell r="H92">
            <v>1</v>
          </cell>
          <cell r="I92" t="e">
            <v>#N/A</v>
          </cell>
          <cell r="J92">
            <v>7923.1</v>
          </cell>
          <cell r="K92">
            <v>1830.8999999999996</v>
          </cell>
          <cell r="L92">
            <v>2800</v>
          </cell>
          <cell r="M92">
            <v>2700</v>
          </cell>
          <cell r="N92">
            <v>3100</v>
          </cell>
          <cell r="W92">
            <v>1950.8</v>
          </cell>
          <cell r="X92">
            <v>2100</v>
          </cell>
          <cell r="Y92">
            <v>7.1996104162394916</v>
          </cell>
          <cell r="Z92">
            <v>1.7146811564486364</v>
          </cell>
          <cell r="AD92">
            <v>0</v>
          </cell>
          <cell r="AE92">
            <v>1095</v>
          </cell>
          <cell r="AF92">
            <v>1899</v>
          </cell>
          <cell r="AG92">
            <v>1871.5</v>
          </cell>
          <cell r="AH92">
            <v>1469.4659999999999</v>
          </cell>
          <cell r="AI92" t="str">
            <v>майяб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 t="str">
            <v>кг</v>
          </cell>
          <cell r="C93">
            <v>2872.8690000000001</v>
          </cell>
          <cell r="D93">
            <v>2956.8389999999999</v>
          </cell>
          <cell r="E93">
            <v>3585.1819999999998</v>
          </cell>
          <cell r="F93">
            <v>2147.7530000000002</v>
          </cell>
          <cell r="G93" t="str">
            <v>тк3004,</v>
          </cell>
          <cell r="H93">
            <v>1</v>
          </cell>
          <cell r="I93" t="e">
            <v>#N/A</v>
          </cell>
          <cell r="J93">
            <v>3737.0219999999999</v>
          </cell>
          <cell r="K93">
            <v>-151.84000000000015</v>
          </cell>
          <cell r="L93">
            <v>400</v>
          </cell>
          <cell r="M93">
            <v>900</v>
          </cell>
          <cell r="N93">
            <v>1200</v>
          </cell>
          <cell r="W93">
            <v>717.03639999999996</v>
          </cell>
          <cell r="X93">
            <v>600</v>
          </cell>
          <cell r="Y93">
            <v>7.3186702934467496</v>
          </cell>
          <cell r="Z93">
            <v>2.9953193450151208</v>
          </cell>
          <cell r="AD93">
            <v>0</v>
          </cell>
          <cell r="AE93">
            <v>960.57759999999996</v>
          </cell>
          <cell r="AF93">
            <v>990.18240000000003</v>
          </cell>
          <cell r="AG93">
            <v>806.05274999999995</v>
          </cell>
          <cell r="AH93">
            <v>722.44</v>
          </cell>
          <cell r="AI93" t="str">
            <v>оконч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B94" t="str">
            <v>кг</v>
          </cell>
          <cell r="C94">
            <v>9.4350000000000005</v>
          </cell>
          <cell r="D94">
            <v>4.0259999999999998</v>
          </cell>
          <cell r="E94">
            <v>0</v>
          </cell>
          <cell r="F94">
            <v>9.4350000000000005</v>
          </cell>
          <cell r="G94" t="str">
            <v>выв1405,</v>
          </cell>
          <cell r="H94">
            <v>0</v>
          </cell>
          <cell r="I94" t="e">
            <v>#N/A</v>
          </cell>
          <cell r="J94">
            <v>7.95</v>
          </cell>
          <cell r="K94">
            <v>-7.95</v>
          </cell>
          <cell r="L94">
            <v>0</v>
          </cell>
          <cell r="M94">
            <v>0</v>
          </cell>
          <cell r="N94">
            <v>0</v>
          </cell>
          <cell r="W94">
            <v>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1.0736000000000001</v>
          </cell>
          <cell r="AF94">
            <v>1.3336000000000001</v>
          </cell>
          <cell r="AG94">
            <v>0.34275</v>
          </cell>
          <cell r="AH94">
            <v>0</v>
          </cell>
          <cell r="AI94" t="str">
            <v>увел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 t="str">
            <v>кг</v>
          </cell>
          <cell r="C95">
            <v>116.334</v>
          </cell>
          <cell r="D95">
            <v>195.262</v>
          </cell>
          <cell r="E95">
            <v>222.678</v>
          </cell>
          <cell r="F95">
            <v>87.179000000000002</v>
          </cell>
          <cell r="G95" t="str">
            <v>г</v>
          </cell>
          <cell r="H95">
            <v>1</v>
          </cell>
          <cell r="I95" t="e">
            <v>#N/A</v>
          </cell>
          <cell r="J95">
            <v>224.69499999999999</v>
          </cell>
          <cell r="K95">
            <v>-2.0169999999999959</v>
          </cell>
          <cell r="L95">
            <v>30</v>
          </cell>
          <cell r="M95">
            <v>50</v>
          </cell>
          <cell r="N95">
            <v>100</v>
          </cell>
          <cell r="W95">
            <v>44.535600000000002</v>
          </cell>
          <cell r="X95">
            <v>60</v>
          </cell>
          <cell r="Y95">
            <v>7.3464599107231061</v>
          </cell>
          <cell r="Z95">
            <v>1.9575126415721356</v>
          </cell>
          <cell r="AD95">
            <v>0</v>
          </cell>
          <cell r="AE95">
            <v>45.867000000000004</v>
          </cell>
          <cell r="AF95">
            <v>45.429600000000001</v>
          </cell>
          <cell r="AG95">
            <v>42.905500000000004</v>
          </cell>
          <cell r="AH95">
            <v>38.984000000000002</v>
          </cell>
          <cell r="AI95">
            <v>0</v>
          </cell>
        </row>
        <row r="96">
          <cell r="A96" t="str">
            <v xml:space="preserve"> 467  Колбаса Филейная 0,5кг ТМ Особый рецепт  ПОКОМ</v>
          </cell>
          <cell r="B96" t="str">
            <v>шт</v>
          </cell>
          <cell r="C96">
            <v>72</v>
          </cell>
          <cell r="D96">
            <v>146</v>
          </cell>
          <cell r="E96">
            <v>93</v>
          </cell>
          <cell r="F96">
            <v>123</v>
          </cell>
          <cell r="G96">
            <v>0</v>
          </cell>
          <cell r="H96">
            <v>0.5</v>
          </cell>
          <cell r="I96" t="e">
            <v>#N/A</v>
          </cell>
          <cell r="J96">
            <v>142</v>
          </cell>
          <cell r="K96">
            <v>-49</v>
          </cell>
          <cell r="L96">
            <v>0</v>
          </cell>
          <cell r="M96">
            <v>30</v>
          </cell>
          <cell r="N96">
            <v>0</v>
          </cell>
          <cell r="W96">
            <v>18.600000000000001</v>
          </cell>
          <cell r="X96">
            <v>20</v>
          </cell>
          <cell r="Y96">
            <v>9.301075268817204</v>
          </cell>
          <cell r="Z96">
            <v>6.6129032258064511</v>
          </cell>
          <cell r="AD96">
            <v>0</v>
          </cell>
          <cell r="AE96">
            <v>15.6</v>
          </cell>
          <cell r="AF96">
            <v>20.8</v>
          </cell>
          <cell r="AG96">
            <v>30</v>
          </cell>
          <cell r="AH96">
            <v>8</v>
          </cell>
          <cell r="AI96" t="e">
            <v>#N/A</v>
          </cell>
        </row>
        <row r="97">
          <cell r="A97" t="str">
            <v xml:space="preserve"> 468  Колбаса Стародворская Традиционная ТМ Стародворье в оболочке полиамид 0,4 кг. ПОКОМ</v>
          </cell>
          <cell r="B97" t="str">
            <v>шт</v>
          </cell>
          <cell r="C97">
            <v>1</v>
          </cell>
          <cell r="E97">
            <v>0</v>
          </cell>
          <cell r="F97">
            <v>1</v>
          </cell>
          <cell r="G97">
            <v>0</v>
          </cell>
          <cell r="H97">
            <v>0.4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увел</v>
          </cell>
        </row>
        <row r="98">
          <cell r="A98" t="str">
            <v xml:space="preserve"> 478  Сардельки Зареченские ВЕС ТМ Зареченские  ПОКОМ</v>
          </cell>
          <cell r="B98" t="str">
            <v>кг</v>
          </cell>
          <cell r="C98">
            <v>27.378</v>
          </cell>
          <cell r="D98">
            <v>38.283999999999999</v>
          </cell>
          <cell r="E98">
            <v>14.632999999999999</v>
          </cell>
          <cell r="F98">
            <v>51.029000000000003</v>
          </cell>
          <cell r="G98" t="str">
            <v>нов1202</v>
          </cell>
          <cell r="H98">
            <v>1</v>
          </cell>
          <cell r="I98" t="e">
            <v>#N/A</v>
          </cell>
          <cell r="J98">
            <v>47.201999999999998</v>
          </cell>
          <cell r="K98">
            <v>-32.569000000000003</v>
          </cell>
          <cell r="L98">
            <v>0</v>
          </cell>
          <cell r="M98">
            <v>0</v>
          </cell>
          <cell r="N98">
            <v>0</v>
          </cell>
          <cell r="W98">
            <v>2.9265999999999996</v>
          </cell>
          <cell r="Y98">
            <v>17.436274174810364</v>
          </cell>
          <cell r="Z98">
            <v>17.436274174810364</v>
          </cell>
          <cell r="AD98">
            <v>0</v>
          </cell>
          <cell r="AE98">
            <v>4.2240000000000002</v>
          </cell>
          <cell r="AF98">
            <v>2.0422000000000002</v>
          </cell>
          <cell r="AG98">
            <v>6.4517499999999997</v>
          </cell>
          <cell r="AH98">
            <v>4.4710000000000001</v>
          </cell>
          <cell r="AI98" t="str">
            <v>склад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B99" t="str">
            <v>шт</v>
          </cell>
          <cell r="C99">
            <v>235</v>
          </cell>
          <cell r="D99">
            <v>1601</v>
          </cell>
          <cell r="E99">
            <v>1101</v>
          </cell>
          <cell r="F99">
            <v>706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1173</v>
          </cell>
          <cell r="K99">
            <v>-72</v>
          </cell>
          <cell r="L99">
            <v>0</v>
          </cell>
          <cell r="M99">
            <v>300</v>
          </cell>
          <cell r="N99">
            <v>350</v>
          </cell>
          <cell r="W99">
            <v>220.2</v>
          </cell>
          <cell r="X99">
            <v>270</v>
          </cell>
          <cell r="Y99">
            <v>7.384196185286104</v>
          </cell>
          <cell r="Z99">
            <v>3.2061762034514079</v>
          </cell>
          <cell r="AD99">
            <v>0</v>
          </cell>
          <cell r="AE99">
            <v>242.4</v>
          </cell>
          <cell r="AF99">
            <v>290.8</v>
          </cell>
          <cell r="AG99">
            <v>263.75</v>
          </cell>
          <cell r="AH99">
            <v>183</v>
          </cell>
          <cell r="AI99" t="e">
            <v>#N/A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B100" t="str">
            <v>шт</v>
          </cell>
          <cell r="C100">
            <v>245</v>
          </cell>
          <cell r="D100">
            <v>1040</v>
          </cell>
          <cell r="E100">
            <v>688</v>
          </cell>
          <cell r="F100">
            <v>576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752</v>
          </cell>
          <cell r="K100">
            <v>-64</v>
          </cell>
          <cell r="L100">
            <v>0</v>
          </cell>
          <cell r="M100">
            <v>100</v>
          </cell>
          <cell r="N100">
            <v>200</v>
          </cell>
          <cell r="W100">
            <v>137.6</v>
          </cell>
          <cell r="X100">
            <v>140</v>
          </cell>
          <cell r="Y100">
            <v>7.3837209302325588</v>
          </cell>
          <cell r="Z100">
            <v>4.1860465116279073</v>
          </cell>
          <cell r="AD100">
            <v>0</v>
          </cell>
          <cell r="AE100">
            <v>158.80000000000001</v>
          </cell>
          <cell r="AF100">
            <v>162.4</v>
          </cell>
          <cell r="AG100">
            <v>181.5</v>
          </cell>
          <cell r="AH100">
            <v>121</v>
          </cell>
          <cell r="AI100" t="e">
            <v>#N/A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B101" t="str">
            <v>шт</v>
          </cell>
          <cell r="C101">
            <v>572</v>
          </cell>
          <cell r="D101">
            <v>1025</v>
          </cell>
          <cell r="E101">
            <v>985</v>
          </cell>
          <cell r="F101">
            <v>570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1026</v>
          </cell>
          <cell r="K101">
            <v>-41</v>
          </cell>
          <cell r="L101">
            <v>70</v>
          </cell>
          <cell r="M101">
            <v>300</v>
          </cell>
          <cell r="N101">
            <v>250</v>
          </cell>
          <cell r="W101">
            <v>197</v>
          </cell>
          <cell r="X101">
            <v>260</v>
          </cell>
          <cell r="Y101">
            <v>7.3604060913705585</v>
          </cell>
          <cell r="Z101">
            <v>2.8934010152284264</v>
          </cell>
          <cell r="AD101">
            <v>0</v>
          </cell>
          <cell r="AE101">
            <v>207.8</v>
          </cell>
          <cell r="AF101">
            <v>249.4</v>
          </cell>
          <cell r="AG101">
            <v>232.25</v>
          </cell>
          <cell r="AH101">
            <v>184</v>
          </cell>
          <cell r="AI101" t="e">
            <v>#N/A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B102" t="str">
            <v>шт</v>
          </cell>
          <cell r="C102">
            <v>338</v>
          </cell>
          <cell r="D102">
            <v>844</v>
          </cell>
          <cell r="E102">
            <v>674</v>
          </cell>
          <cell r="F102">
            <v>489</v>
          </cell>
          <cell r="G102" t="str">
            <v>нов041,</v>
          </cell>
          <cell r="H102">
            <v>0.3</v>
          </cell>
          <cell r="I102" t="e">
            <v>#N/A</v>
          </cell>
          <cell r="J102">
            <v>701</v>
          </cell>
          <cell r="K102">
            <v>-27</v>
          </cell>
          <cell r="L102">
            <v>0</v>
          </cell>
          <cell r="M102">
            <v>100</v>
          </cell>
          <cell r="N102">
            <v>250</v>
          </cell>
          <cell r="W102">
            <v>134.80000000000001</v>
          </cell>
          <cell r="X102">
            <v>150</v>
          </cell>
          <cell r="Y102">
            <v>7.3367952522255191</v>
          </cell>
          <cell r="Z102">
            <v>3.6275964391691393</v>
          </cell>
          <cell r="AD102">
            <v>0</v>
          </cell>
          <cell r="AE102">
            <v>145.19999999999999</v>
          </cell>
          <cell r="AF102">
            <v>159</v>
          </cell>
          <cell r="AG102">
            <v>172.5</v>
          </cell>
          <cell r="AH102">
            <v>120</v>
          </cell>
          <cell r="AI102" t="e">
            <v>#N/A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B103" t="str">
            <v>кг</v>
          </cell>
          <cell r="C103">
            <v>11.705</v>
          </cell>
          <cell r="E103">
            <v>1.3440000000000001</v>
          </cell>
          <cell r="F103">
            <v>10.361000000000001</v>
          </cell>
          <cell r="G103" t="str">
            <v>выв1405,</v>
          </cell>
          <cell r="H103">
            <v>0</v>
          </cell>
          <cell r="I103" t="e">
            <v>#N/A</v>
          </cell>
          <cell r="J103">
            <v>3.9</v>
          </cell>
          <cell r="K103">
            <v>-2.556</v>
          </cell>
          <cell r="L103">
            <v>0</v>
          </cell>
          <cell r="M103">
            <v>0</v>
          </cell>
          <cell r="N103">
            <v>0</v>
          </cell>
          <cell r="W103">
            <v>0.26880000000000004</v>
          </cell>
          <cell r="Y103">
            <v>38.545386904761905</v>
          </cell>
          <cell r="Z103">
            <v>38.545386904761905</v>
          </cell>
          <cell r="AD103">
            <v>0</v>
          </cell>
          <cell r="AE103">
            <v>0.82799999999999996</v>
          </cell>
          <cell r="AF103">
            <v>1.9312</v>
          </cell>
          <cell r="AG103">
            <v>2.6945000000000001</v>
          </cell>
          <cell r="AH103">
            <v>0</v>
          </cell>
          <cell r="AI103" t="str">
            <v>увел</v>
          </cell>
        </row>
        <row r="104">
          <cell r="A104" t="str">
            <v xml:space="preserve"> 504  Ветчина Мясорубская с окороком 0,33кг срез ТМ Стародворье  ПОКОМ</v>
          </cell>
          <cell r="B104" t="str">
            <v>шт</v>
          </cell>
          <cell r="C104">
            <v>15</v>
          </cell>
          <cell r="E104">
            <v>1</v>
          </cell>
          <cell r="F104">
            <v>14</v>
          </cell>
          <cell r="G104" t="str">
            <v>выв1405,</v>
          </cell>
          <cell r="H104">
            <v>0</v>
          </cell>
          <cell r="I104" t="e">
            <v>#N/A</v>
          </cell>
          <cell r="J104">
            <v>6</v>
          </cell>
          <cell r="K104">
            <v>-5</v>
          </cell>
          <cell r="L104">
            <v>0</v>
          </cell>
          <cell r="M104">
            <v>0</v>
          </cell>
          <cell r="N104">
            <v>0</v>
          </cell>
          <cell r="W104">
            <v>0.2</v>
          </cell>
          <cell r="Y104">
            <v>70</v>
          </cell>
          <cell r="Z104">
            <v>70</v>
          </cell>
          <cell r="AD104">
            <v>0</v>
          </cell>
          <cell r="AE104">
            <v>1</v>
          </cell>
          <cell r="AF104">
            <v>0.6</v>
          </cell>
          <cell r="AG104">
            <v>0.5</v>
          </cell>
          <cell r="AH104">
            <v>0</v>
          </cell>
          <cell r="AI104" t="str">
            <v>увел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B105" t="str">
            <v>кг</v>
          </cell>
          <cell r="C105">
            <v>16.427</v>
          </cell>
          <cell r="E105">
            <v>13.44</v>
          </cell>
          <cell r="F105">
            <v>2.9870000000000001</v>
          </cell>
          <cell r="G105" t="str">
            <v>н0801,</v>
          </cell>
          <cell r="H105">
            <v>1</v>
          </cell>
          <cell r="I105" t="e">
            <v>#N/A</v>
          </cell>
          <cell r="J105">
            <v>14.5</v>
          </cell>
          <cell r="K105">
            <v>-1.0600000000000005</v>
          </cell>
          <cell r="L105">
            <v>0</v>
          </cell>
          <cell r="M105">
            <v>10</v>
          </cell>
          <cell r="N105">
            <v>10</v>
          </cell>
          <cell r="W105">
            <v>2.6879999999999997</v>
          </cell>
          <cell r="Y105">
            <v>8.551711309523812</v>
          </cell>
          <cell r="Z105">
            <v>1.1112351190476193</v>
          </cell>
          <cell r="AD105">
            <v>0</v>
          </cell>
          <cell r="AE105">
            <v>2.4338000000000002</v>
          </cell>
          <cell r="AF105">
            <v>1.6321999999999999</v>
          </cell>
          <cell r="AG105">
            <v>0.67749999999999999</v>
          </cell>
          <cell r="AH105">
            <v>0</v>
          </cell>
          <cell r="AI105" t="str">
            <v>увел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B106" t="str">
            <v>шт</v>
          </cell>
          <cell r="C106">
            <v>24</v>
          </cell>
          <cell r="D106">
            <v>1</v>
          </cell>
          <cell r="E106">
            <v>1</v>
          </cell>
          <cell r="F106">
            <v>23</v>
          </cell>
          <cell r="G106" t="str">
            <v>нов14,03</v>
          </cell>
          <cell r="H106">
            <v>0.3</v>
          </cell>
          <cell r="I106" t="e">
            <v>#N/A</v>
          </cell>
          <cell r="J106">
            <v>18</v>
          </cell>
          <cell r="K106">
            <v>-17</v>
          </cell>
          <cell r="L106">
            <v>0</v>
          </cell>
          <cell r="M106">
            <v>0</v>
          </cell>
          <cell r="N106">
            <v>0</v>
          </cell>
          <cell r="W106">
            <v>0.2</v>
          </cell>
          <cell r="Y106">
            <v>115</v>
          </cell>
          <cell r="Z106">
            <v>115</v>
          </cell>
          <cell r="AD106">
            <v>0</v>
          </cell>
          <cell r="AE106">
            <v>1</v>
          </cell>
          <cell r="AF106">
            <v>0.4</v>
          </cell>
          <cell r="AG106">
            <v>0.25</v>
          </cell>
          <cell r="AH106">
            <v>0</v>
          </cell>
          <cell r="AI106" t="str">
            <v>увел</v>
          </cell>
        </row>
        <row r="107">
          <cell r="A107" t="str">
            <v xml:space="preserve"> 516  Сосиски Классические ТМ Ядрена копоть 0,3кг  ПОКОМ</v>
          </cell>
          <cell r="B107" t="str">
            <v>шт</v>
          </cell>
          <cell r="C107">
            <v>113</v>
          </cell>
          <cell r="D107">
            <v>2</v>
          </cell>
          <cell r="E107">
            <v>43</v>
          </cell>
          <cell r="F107">
            <v>64</v>
          </cell>
          <cell r="G107" t="str">
            <v>завод</v>
          </cell>
          <cell r="H107">
            <v>0.3</v>
          </cell>
          <cell r="I107" t="e">
            <v>#N/A</v>
          </cell>
          <cell r="J107">
            <v>61</v>
          </cell>
          <cell r="K107">
            <v>-18</v>
          </cell>
          <cell r="L107">
            <v>0</v>
          </cell>
          <cell r="M107">
            <v>0</v>
          </cell>
          <cell r="N107">
            <v>0</v>
          </cell>
          <cell r="W107">
            <v>8.6</v>
          </cell>
          <cell r="Y107">
            <v>7.441860465116279</v>
          </cell>
          <cell r="Z107">
            <v>7.441860465116279</v>
          </cell>
          <cell r="AD107">
            <v>0</v>
          </cell>
          <cell r="AE107">
            <v>21.2</v>
          </cell>
          <cell r="AF107">
            <v>14.4</v>
          </cell>
          <cell r="AG107">
            <v>4</v>
          </cell>
          <cell r="AH107">
            <v>2</v>
          </cell>
          <cell r="AI107" t="str">
            <v>Макс</v>
          </cell>
        </row>
        <row r="108">
          <cell r="A108" t="str">
            <v xml:space="preserve"> 519  Грудинка 0,12 кг нарезка ТМ Стародворье  ПОКОМ</v>
          </cell>
          <cell r="B108" t="str">
            <v>шт</v>
          </cell>
          <cell r="C108">
            <v>75</v>
          </cell>
          <cell r="D108">
            <v>155</v>
          </cell>
          <cell r="E108">
            <v>80</v>
          </cell>
          <cell r="F108">
            <v>87</v>
          </cell>
          <cell r="G108" t="str">
            <v>нов1804,</v>
          </cell>
          <cell r="H108">
            <v>0.12</v>
          </cell>
          <cell r="I108" t="e">
            <v>#N/A</v>
          </cell>
          <cell r="J108">
            <v>161</v>
          </cell>
          <cell r="K108">
            <v>-81</v>
          </cell>
          <cell r="L108">
            <v>40</v>
          </cell>
          <cell r="M108">
            <v>30</v>
          </cell>
          <cell r="N108">
            <v>30</v>
          </cell>
          <cell r="W108">
            <v>16</v>
          </cell>
          <cell r="Y108">
            <v>11.6875</v>
          </cell>
          <cell r="Z108">
            <v>5.4375</v>
          </cell>
          <cell r="AD108">
            <v>0</v>
          </cell>
          <cell r="AE108">
            <v>5.6</v>
          </cell>
          <cell r="AF108">
            <v>20</v>
          </cell>
          <cell r="AG108">
            <v>22</v>
          </cell>
          <cell r="AH108">
            <v>4</v>
          </cell>
          <cell r="AI108" t="str">
            <v>увел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B109" t="str">
            <v>шт</v>
          </cell>
          <cell r="C109">
            <v>7</v>
          </cell>
          <cell r="D109">
            <v>38</v>
          </cell>
          <cell r="E109">
            <v>2</v>
          </cell>
          <cell r="F109">
            <v>1</v>
          </cell>
          <cell r="G109" t="str">
            <v>нов0805</v>
          </cell>
          <cell r="H109">
            <v>7.0000000000000007E-2</v>
          </cell>
          <cell r="I109" t="e">
            <v>#N/A</v>
          </cell>
          <cell r="J109">
            <v>74</v>
          </cell>
          <cell r="K109">
            <v>-72</v>
          </cell>
          <cell r="L109">
            <v>0</v>
          </cell>
          <cell r="M109">
            <v>0</v>
          </cell>
          <cell r="N109">
            <v>50</v>
          </cell>
          <cell r="W109">
            <v>0.4</v>
          </cell>
          <cell r="Y109">
            <v>127.5</v>
          </cell>
          <cell r="Z109">
            <v>2.5</v>
          </cell>
          <cell r="AD109">
            <v>0</v>
          </cell>
          <cell r="AE109">
            <v>0</v>
          </cell>
          <cell r="AF109">
            <v>0</v>
          </cell>
          <cell r="AG109">
            <v>68.5</v>
          </cell>
          <cell r="AH109">
            <v>0</v>
          </cell>
          <cell r="AI109" t="e">
            <v>#N/A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B110" t="str">
            <v>шт</v>
          </cell>
          <cell r="C110">
            <v>70</v>
          </cell>
          <cell r="D110">
            <v>217</v>
          </cell>
          <cell r="E110">
            <v>98</v>
          </cell>
          <cell r="F110">
            <v>141</v>
          </cell>
          <cell r="G110" t="str">
            <v>нов0805</v>
          </cell>
          <cell r="H110">
            <v>7.0000000000000007E-2</v>
          </cell>
          <cell r="I110" t="e">
            <v>#N/A</v>
          </cell>
          <cell r="J110">
            <v>177</v>
          </cell>
          <cell r="K110">
            <v>-79</v>
          </cell>
          <cell r="L110">
            <v>0</v>
          </cell>
          <cell r="M110">
            <v>0</v>
          </cell>
          <cell r="N110">
            <v>40</v>
          </cell>
          <cell r="W110">
            <v>19.600000000000001</v>
          </cell>
          <cell r="Y110">
            <v>9.2346938775510203</v>
          </cell>
          <cell r="Z110">
            <v>7.1938775510204076</v>
          </cell>
          <cell r="AD110">
            <v>0</v>
          </cell>
          <cell r="AE110">
            <v>0</v>
          </cell>
          <cell r="AF110">
            <v>0</v>
          </cell>
          <cell r="AG110">
            <v>46.75</v>
          </cell>
          <cell r="AH110">
            <v>6</v>
          </cell>
          <cell r="AI110" t="e">
            <v>#N/A</v>
          </cell>
        </row>
        <row r="111">
          <cell r="A111" t="str">
            <v xml:space="preserve"> 523  Колбаса Сальчичон нарезка 0,07кг ТМ Стародворье  ПОКОМ </v>
          </cell>
          <cell r="B111" t="str">
            <v>шт</v>
          </cell>
          <cell r="C111">
            <v>52</v>
          </cell>
          <cell r="D111">
            <v>18</v>
          </cell>
          <cell r="E111">
            <v>50</v>
          </cell>
          <cell r="F111">
            <v>2</v>
          </cell>
          <cell r="G111" t="str">
            <v>нв1405,</v>
          </cell>
          <cell r="H111">
            <v>7.0000000000000007E-2</v>
          </cell>
          <cell r="I111" t="e">
            <v>#N/A</v>
          </cell>
          <cell r="J111">
            <v>206</v>
          </cell>
          <cell r="K111">
            <v>-156</v>
          </cell>
          <cell r="L111">
            <v>80</v>
          </cell>
          <cell r="M111">
            <v>60</v>
          </cell>
          <cell r="N111">
            <v>40</v>
          </cell>
          <cell r="W111">
            <v>10</v>
          </cell>
          <cell r="X111">
            <v>50</v>
          </cell>
          <cell r="Y111">
            <v>23.2</v>
          </cell>
          <cell r="Z111">
            <v>0.2</v>
          </cell>
          <cell r="AD111">
            <v>0</v>
          </cell>
          <cell r="AE111">
            <v>0</v>
          </cell>
          <cell r="AF111">
            <v>0</v>
          </cell>
          <cell r="AG111">
            <v>40.5</v>
          </cell>
          <cell r="AH111">
            <v>1</v>
          </cell>
          <cell r="AI111" t="e">
            <v>#N/A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B112" t="str">
            <v>шт</v>
          </cell>
          <cell r="C112">
            <v>44</v>
          </cell>
          <cell r="D112">
            <v>24</v>
          </cell>
          <cell r="E112">
            <v>57</v>
          </cell>
          <cell r="G112" t="str">
            <v>нв1405,</v>
          </cell>
          <cell r="H112">
            <v>7.0000000000000007E-2</v>
          </cell>
          <cell r="I112" t="e">
            <v>#N/A</v>
          </cell>
          <cell r="J112">
            <v>153</v>
          </cell>
          <cell r="K112">
            <v>-96</v>
          </cell>
          <cell r="L112">
            <v>40</v>
          </cell>
          <cell r="M112">
            <v>50</v>
          </cell>
          <cell r="N112">
            <v>40</v>
          </cell>
          <cell r="W112">
            <v>11.4</v>
          </cell>
          <cell r="X112">
            <v>50</v>
          </cell>
          <cell r="Y112">
            <v>15.789473684210526</v>
          </cell>
          <cell r="Z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42.25</v>
          </cell>
          <cell r="AH112">
            <v>0</v>
          </cell>
          <cell r="AI112" t="e">
            <v>#N/A</v>
          </cell>
        </row>
        <row r="113">
          <cell r="A113" t="str">
            <v xml:space="preserve"> 525  Колбаса Фуэт нарезка 0,07кг ТМ Стародворье  ПОКОМ</v>
          </cell>
          <cell r="B113" t="str">
            <v>шт</v>
          </cell>
          <cell r="C113">
            <v>91</v>
          </cell>
          <cell r="D113">
            <v>27</v>
          </cell>
          <cell r="E113">
            <v>100</v>
          </cell>
          <cell r="F113">
            <v>2</v>
          </cell>
          <cell r="G113" t="str">
            <v>нв1405,</v>
          </cell>
          <cell r="H113">
            <v>7.0000000000000007E-2</v>
          </cell>
          <cell r="I113" t="e">
            <v>#N/A</v>
          </cell>
          <cell r="J113">
            <v>238</v>
          </cell>
          <cell r="K113">
            <v>-138</v>
          </cell>
          <cell r="L113">
            <v>80</v>
          </cell>
          <cell r="M113">
            <v>50</v>
          </cell>
          <cell r="N113">
            <v>40</v>
          </cell>
          <cell r="W113">
            <v>20</v>
          </cell>
          <cell r="X113">
            <v>50</v>
          </cell>
          <cell r="Y113">
            <v>11.1</v>
          </cell>
          <cell r="Z113">
            <v>0.1</v>
          </cell>
          <cell r="AD113">
            <v>0</v>
          </cell>
          <cell r="AE113">
            <v>0</v>
          </cell>
          <cell r="AF113">
            <v>0</v>
          </cell>
          <cell r="AG113">
            <v>31</v>
          </cell>
          <cell r="AH113">
            <v>1</v>
          </cell>
          <cell r="AI113" t="e">
            <v>#N/A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B114" t="str">
            <v>шт</v>
          </cell>
          <cell r="C114">
            <v>111</v>
          </cell>
          <cell r="D114">
            <v>20</v>
          </cell>
          <cell r="E114">
            <v>120</v>
          </cell>
          <cell r="F114">
            <v>3</v>
          </cell>
          <cell r="G114" t="str">
            <v>нв1405,</v>
          </cell>
          <cell r="H114">
            <v>5.5E-2</v>
          </cell>
          <cell r="I114" t="e">
            <v>#N/A</v>
          </cell>
          <cell r="J114">
            <v>252</v>
          </cell>
          <cell r="K114">
            <v>-132</v>
          </cell>
          <cell r="L114">
            <v>80</v>
          </cell>
          <cell r="M114">
            <v>100</v>
          </cell>
          <cell r="N114">
            <v>40</v>
          </cell>
          <cell r="W114">
            <v>24</v>
          </cell>
          <cell r="X114">
            <v>50</v>
          </cell>
          <cell r="Y114">
            <v>11.375</v>
          </cell>
          <cell r="Z114">
            <v>0.125</v>
          </cell>
          <cell r="AD114">
            <v>0</v>
          </cell>
          <cell r="AE114">
            <v>0</v>
          </cell>
          <cell r="AF114">
            <v>0</v>
          </cell>
          <cell r="AG114">
            <v>26.25</v>
          </cell>
          <cell r="AH114">
            <v>1</v>
          </cell>
          <cell r="AI114" t="e">
            <v>#N/A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B115" t="str">
            <v>шт</v>
          </cell>
          <cell r="C115">
            <v>99</v>
          </cell>
          <cell r="D115">
            <v>16</v>
          </cell>
          <cell r="E115">
            <v>99</v>
          </cell>
          <cell r="F115">
            <v>2</v>
          </cell>
          <cell r="G115" t="str">
            <v>нв1405,</v>
          </cell>
          <cell r="H115">
            <v>5.5E-2</v>
          </cell>
          <cell r="I115" t="e">
            <v>#N/A</v>
          </cell>
          <cell r="J115">
            <v>215</v>
          </cell>
          <cell r="K115">
            <v>-116</v>
          </cell>
          <cell r="L115">
            <v>80</v>
          </cell>
          <cell r="M115">
            <v>70</v>
          </cell>
          <cell r="N115">
            <v>40</v>
          </cell>
          <cell r="W115">
            <v>19.8</v>
          </cell>
          <cell r="X115">
            <v>50</v>
          </cell>
          <cell r="Y115">
            <v>12.222222222222221</v>
          </cell>
          <cell r="Z115">
            <v>0.10101010101010101</v>
          </cell>
          <cell r="AD115">
            <v>0</v>
          </cell>
          <cell r="AE115">
            <v>0</v>
          </cell>
          <cell r="AF115">
            <v>0</v>
          </cell>
          <cell r="AG115">
            <v>28.75</v>
          </cell>
          <cell r="AH115">
            <v>0</v>
          </cell>
          <cell r="AI115" t="e">
            <v>#N/A</v>
          </cell>
        </row>
        <row r="116">
          <cell r="A116" t="str">
            <v>БОНУС_ 017  Сосиски Вязанка Сливочные, Вязанка амицел ВЕС.ПОКОМ</v>
          </cell>
          <cell r="B116" t="str">
            <v>кг</v>
          </cell>
          <cell r="C116">
            <v>-16.178000000000001</v>
          </cell>
          <cell r="D116">
            <v>899.13699999999994</v>
          </cell>
          <cell r="E116">
            <v>637.02099999999996</v>
          </cell>
          <cell r="F116">
            <v>152.92099999999999</v>
          </cell>
          <cell r="G116">
            <v>0</v>
          </cell>
          <cell r="H116">
            <v>0</v>
          </cell>
          <cell r="I116" t="e">
            <v>#N/A</v>
          </cell>
          <cell r="J116">
            <v>621.04999999999995</v>
          </cell>
          <cell r="K116">
            <v>15.971000000000004</v>
          </cell>
          <cell r="L116">
            <v>0</v>
          </cell>
          <cell r="M116">
            <v>0</v>
          </cell>
          <cell r="N116">
            <v>0</v>
          </cell>
          <cell r="W116">
            <v>127.40419999999999</v>
          </cell>
          <cell r="Y116">
            <v>1.2002822512915587</v>
          </cell>
          <cell r="Z116">
            <v>1.2002822512915587</v>
          </cell>
          <cell r="AD116">
            <v>0</v>
          </cell>
          <cell r="AE116">
            <v>14.9254</v>
          </cell>
          <cell r="AF116">
            <v>80.349199999999996</v>
          </cell>
          <cell r="AG116">
            <v>153.00624999999999</v>
          </cell>
          <cell r="AH116">
            <v>100.76</v>
          </cell>
          <cell r="AI116">
            <v>0</v>
          </cell>
        </row>
        <row r="117">
          <cell r="A117" t="str">
            <v>БОНУС_ 456  Колбаса Филейная ТМ Особый рецепт ВЕС большой батон  ПОКОМ</v>
          </cell>
          <cell r="B117" t="str">
            <v>кг</v>
          </cell>
          <cell r="C117">
            <v>-325.142</v>
          </cell>
          <cell r="D117">
            <v>2582.0949999999998</v>
          </cell>
          <cell r="E117">
            <v>1969.1759999999999</v>
          </cell>
          <cell r="F117">
            <v>226.339</v>
          </cell>
          <cell r="G117">
            <v>0</v>
          </cell>
          <cell r="H117">
            <v>0</v>
          </cell>
          <cell r="I117" t="e">
            <v>#N/A</v>
          </cell>
          <cell r="J117">
            <v>1993.509</v>
          </cell>
          <cell r="K117">
            <v>-24.333000000000084</v>
          </cell>
          <cell r="L117">
            <v>0</v>
          </cell>
          <cell r="M117">
            <v>0</v>
          </cell>
          <cell r="N117">
            <v>0</v>
          </cell>
          <cell r="W117">
            <v>393.83519999999999</v>
          </cell>
          <cell r="Y117">
            <v>0.57470485116617309</v>
          </cell>
          <cell r="Z117">
            <v>0.57470485116617309</v>
          </cell>
          <cell r="AD117">
            <v>0</v>
          </cell>
          <cell r="AE117">
            <v>65.686400000000006</v>
          </cell>
          <cell r="AF117">
            <v>342.44380000000001</v>
          </cell>
          <cell r="AG117">
            <v>427.07499999999999</v>
          </cell>
          <cell r="AH117">
            <v>287.791</v>
          </cell>
          <cell r="AI117">
            <v>0</v>
          </cell>
        </row>
        <row r="118">
          <cell r="A118" t="str">
            <v>БОНУС_307 Колбаса Сервелат Мясорубский с мелкорубленным окороком 0,35 кг срез ТМ Стародворье   Поком</v>
          </cell>
          <cell r="B118" t="str">
            <v>шт</v>
          </cell>
          <cell r="C118">
            <v>-30</v>
          </cell>
          <cell r="D118">
            <v>712</v>
          </cell>
          <cell r="E118">
            <v>438</v>
          </cell>
          <cell r="F118">
            <v>237</v>
          </cell>
          <cell r="G118">
            <v>0</v>
          </cell>
          <cell r="H118">
            <v>0</v>
          </cell>
          <cell r="I118" t="e">
            <v>#N/A</v>
          </cell>
          <cell r="J118">
            <v>481</v>
          </cell>
          <cell r="K118">
            <v>-43</v>
          </cell>
          <cell r="L118">
            <v>0</v>
          </cell>
          <cell r="M118">
            <v>0</v>
          </cell>
          <cell r="N118">
            <v>0</v>
          </cell>
          <cell r="W118">
            <v>87.6</v>
          </cell>
          <cell r="Y118">
            <v>2.7054794520547949</v>
          </cell>
          <cell r="Z118">
            <v>2.7054794520547949</v>
          </cell>
          <cell r="AD118">
            <v>0</v>
          </cell>
          <cell r="AE118">
            <v>0.6</v>
          </cell>
          <cell r="AF118">
            <v>67.599999999999994</v>
          </cell>
          <cell r="AG118">
            <v>124</v>
          </cell>
          <cell r="AH118">
            <v>82</v>
          </cell>
          <cell r="AI118" t="e">
            <v>#N/A</v>
          </cell>
        </row>
        <row r="119">
          <cell r="A119" t="str">
            <v>БОНУС_319  Колбаса вареная Филейская ТМ Вязанка ТС Классическая, 0,45 кг. ПОКОМ</v>
          </cell>
          <cell r="B119" t="str">
            <v>шт</v>
          </cell>
          <cell r="C119">
            <v>-695</v>
          </cell>
          <cell r="D119">
            <v>3477</v>
          </cell>
          <cell r="E119">
            <v>1908</v>
          </cell>
          <cell r="F119">
            <v>423</v>
          </cell>
          <cell r="G119">
            <v>0</v>
          </cell>
          <cell r="H119">
            <v>0</v>
          </cell>
          <cell r="I119" t="e">
            <v>#N/A</v>
          </cell>
          <cell r="J119">
            <v>1985</v>
          </cell>
          <cell r="K119">
            <v>-77</v>
          </cell>
          <cell r="L119">
            <v>0</v>
          </cell>
          <cell r="M119">
            <v>0</v>
          </cell>
          <cell r="N119">
            <v>0</v>
          </cell>
          <cell r="W119">
            <v>381.6</v>
          </cell>
          <cell r="Y119">
            <v>1.1084905660377358</v>
          </cell>
          <cell r="Z119">
            <v>1.1084905660377358</v>
          </cell>
          <cell r="AD119">
            <v>0</v>
          </cell>
          <cell r="AE119">
            <v>1.4</v>
          </cell>
          <cell r="AF119">
            <v>322.3032</v>
          </cell>
          <cell r="AG119">
            <v>461.5</v>
          </cell>
          <cell r="AH119">
            <v>310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22.05.2025 - 28.05.2025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9.9480000000000004</v>
          </cell>
          <cell r="F7">
            <v>631.88300000000004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10.6</v>
          </cell>
          <cell r="F8">
            <v>671.971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17</v>
          </cell>
          <cell r="F9">
            <v>1970.711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423</v>
          </cell>
          <cell r="F10">
            <v>2502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1177</v>
          </cell>
          <cell r="F11">
            <v>5335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501</v>
          </cell>
          <cell r="F12">
            <v>4640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312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</v>
          </cell>
          <cell r="F15">
            <v>298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19</v>
          </cell>
          <cell r="F16">
            <v>1349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</v>
          </cell>
          <cell r="F17">
            <v>383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221</v>
          </cell>
          <cell r="F18">
            <v>378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24</v>
          </cell>
          <cell r="F19">
            <v>157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11</v>
          </cell>
          <cell r="F20">
            <v>520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2.4</v>
          </cell>
          <cell r="F21">
            <v>509.63600000000002</v>
          </cell>
        </row>
        <row r="22">
          <cell r="A22" t="str">
            <v xml:space="preserve"> 201  Ветчина Нежная ТМ Особый рецепт, (2,5кг), ПОКОМ</v>
          </cell>
          <cell r="D22">
            <v>45</v>
          </cell>
          <cell r="F22">
            <v>5533.5069999999996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1.6</v>
          </cell>
          <cell r="F23">
            <v>387.07400000000001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2.5</v>
          </cell>
          <cell r="F24">
            <v>1040.1179999999999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2.488</v>
          </cell>
          <cell r="F25">
            <v>603.40099999999995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10</v>
          </cell>
          <cell r="F26">
            <v>12.5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F27">
            <v>266.84399999999999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F28">
            <v>242.45500000000001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1.6879999999999999</v>
          </cell>
          <cell r="F29">
            <v>511.78899999999999</v>
          </cell>
        </row>
        <row r="30">
          <cell r="A30" t="str">
            <v xml:space="preserve"> 247  Сардельки Нежные, ВЕС.  ПОКОМ</v>
          </cell>
          <cell r="F30">
            <v>133.267</v>
          </cell>
        </row>
        <row r="31">
          <cell r="A31" t="str">
            <v xml:space="preserve"> 248  Сардельки Сочные ТМ Особый рецепт,   ПОКОМ</v>
          </cell>
          <cell r="F31">
            <v>187.31700000000001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20.75</v>
          </cell>
          <cell r="F32">
            <v>2192.0709999999999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5</v>
          </cell>
          <cell r="F33">
            <v>65.361000000000004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197.90600000000001</v>
          </cell>
        </row>
        <row r="35">
          <cell r="A35" t="str">
            <v xml:space="preserve"> 263  Шпикачки Стародворские, ВЕС.  ПОКОМ</v>
          </cell>
          <cell r="D35">
            <v>1.35</v>
          </cell>
          <cell r="F35">
            <v>153.90700000000001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0.89900000000000002</v>
          </cell>
          <cell r="F36">
            <v>33.298999999999999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17.600000000000001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33.101999999999997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23</v>
          </cell>
          <cell r="F39">
            <v>1912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655</v>
          </cell>
          <cell r="F40">
            <v>4023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2664</v>
          </cell>
          <cell r="F41">
            <v>6664</v>
          </cell>
        </row>
        <row r="42">
          <cell r="A42" t="str">
            <v xml:space="preserve"> 278  Сосиски Сочинки с сочным окороком, МГС 0.4кг,   ПОКОМ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16.05</v>
          </cell>
          <cell r="F43">
            <v>589.005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F44">
            <v>587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14</v>
          </cell>
          <cell r="F45">
            <v>1291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4.2</v>
          </cell>
          <cell r="F46">
            <v>287.62299999999999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8</v>
          </cell>
          <cell r="F47">
            <v>1755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26</v>
          </cell>
          <cell r="F48">
            <v>2669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F49">
            <v>125.994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4.9000000000000004</v>
          </cell>
          <cell r="F50">
            <v>480.9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13</v>
          </cell>
          <cell r="F51">
            <v>1435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18</v>
          </cell>
          <cell r="F52">
            <v>1856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5</v>
          </cell>
          <cell r="F53">
            <v>1339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5.3</v>
          </cell>
          <cell r="F54">
            <v>277.18400000000003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11.25</v>
          </cell>
          <cell r="F55">
            <v>698.51599999999996</v>
          </cell>
        </row>
        <row r="56">
          <cell r="A56" t="str">
            <v xml:space="preserve"> 316  Колбаса Нежная ТМ Зареченские ВЕС  ПОКОМ</v>
          </cell>
          <cell r="F56">
            <v>45.9</v>
          </cell>
        </row>
        <row r="57">
          <cell r="A57" t="str">
            <v xml:space="preserve"> 318  Сосиски Датские ТМ Зареченские, ВЕС  ПОКОМ</v>
          </cell>
          <cell r="D57">
            <v>20.3</v>
          </cell>
          <cell r="F57">
            <v>3011.7779999999998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383</v>
          </cell>
          <cell r="F58">
            <v>3590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1385</v>
          </cell>
          <cell r="F59">
            <v>4306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30</v>
          </cell>
          <cell r="F60">
            <v>996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17</v>
          </cell>
          <cell r="F61">
            <v>466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19</v>
          </cell>
          <cell r="F62">
            <v>359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14.2</v>
          </cell>
          <cell r="F63">
            <v>1003.617</v>
          </cell>
        </row>
        <row r="64">
          <cell r="A64" t="str">
            <v xml:space="preserve"> 334  Паштет Любительский ТМ Стародворье ламистер 0,1 кг  ПОКОМ</v>
          </cell>
          <cell r="F64">
            <v>342</v>
          </cell>
        </row>
        <row r="65">
          <cell r="A65" t="str">
            <v xml:space="preserve"> 335  Колбаса Сливушка ТМ Вязанка. ВЕС.  ПОКОМ </v>
          </cell>
          <cell r="D65">
            <v>2.65</v>
          </cell>
          <cell r="F65">
            <v>296.31700000000001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789</v>
          </cell>
          <cell r="F66">
            <v>3891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24</v>
          </cell>
          <cell r="F67">
            <v>2729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4.8</v>
          </cell>
          <cell r="F68">
            <v>508.392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5.6</v>
          </cell>
          <cell r="F69">
            <v>310.07299999999998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14.45</v>
          </cell>
          <cell r="F70">
            <v>709.72900000000004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7.2</v>
          </cell>
          <cell r="F71">
            <v>401.05200000000002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</v>
          </cell>
          <cell r="F72">
            <v>145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7</v>
          </cell>
          <cell r="F73">
            <v>344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7</v>
          </cell>
          <cell r="F74">
            <v>575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1.3</v>
          </cell>
          <cell r="F75">
            <v>138.91900000000001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9</v>
          </cell>
          <cell r="F76">
            <v>614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12</v>
          </cell>
          <cell r="F77">
            <v>1143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19</v>
          </cell>
          <cell r="F78">
            <v>760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23</v>
          </cell>
          <cell r="F79">
            <v>838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8</v>
          </cell>
          <cell r="F80">
            <v>563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</v>
          </cell>
          <cell r="F81">
            <v>304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863</v>
          </cell>
          <cell r="F82">
            <v>4649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2071</v>
          </cell>
          <cell r="F83">
            <v>12034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F84">
            <v>846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312.90600000000001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F86">
            <v>21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F87">
            <v>220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89.4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41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17</v>
          </cell>
          <cell r="F90">
            <v>960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11</v>
          </cell>
          <cell r="F91">
            <v>1102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3.2879999999999998</v>
          </cell>
          <cell r="F92">
            <v>509.72699999999998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33</v>
          </cell>
          <cell r="F93">
            <v>3694.2570000000001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35</v>
          </cell>
          <cell r="F94">
            <v>7274.9219999999996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40.002000000000002</v>
          </cell>
          <cell r="F95">
            <v>3560.1309999999999</v>
          </cell>
        </row>
        <row r="96">
          <cell r="A96" t="str">
            <v xml:space="preserve"> 460  Колбаса Стародворская Традиционная ВЕС ТМ Стародворье в оболочке полиамид. ПОКОМ</v>
          </cell>
          <cell r="F96">
            <v>10.7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D97">
            <v>0.8</v>
          </cell>
          <cell r="F97">
            <v>250.346</v>
          </cell>
        </row>
        <row r="98">
          <cell r="A98" t="str">
            <v xml:space="preserve"> 467  Колбаса Филейная 0,5кг ТМ Особый рецепт  ПОКОМ</v>
          </cell>
          <cell r="F98">
            <v>114</v>
          </cell>
        </row>
        <row r="99">
          <cell r="A99" t="str">
            <v xml:space="preserve"> 468  Колбаса Стародворская Традиционная ТМ Стародворье в оболочке полиамид 0,4 кг. ПОКОМ</v>
          </cell>
          <cell r="F99">
            <v>1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71.853999999999999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9</v>
          </cell>
          <cell r="F101">
            <v>1137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8</v>
          </cell>
          <cell r="F102">
            <v>794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12</v>
          </cell>
          <cell r="F103">
            <v>1073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2</v>
          </cell>
          <cell r="F104">
            <v>742</v>
          </cell>
        </row>
        <row r="105">
          <cell r="A105" t="str">
            <v xml:space="preserve"> 499  Сардельки Дугушки со сливочным маслом ВЕС ТМ Стародворье ТС Дугушка  ПОКОМ</v>
          </cell>
          <cell r="F105">
            <v>3.9</v>
          </cell>
        </row>
        <row r="106">
          <cell r="A106" t="str">
            <v xml:space="preserve"> 502  Колбаски Краковюрст ТМ Баварушка с изысканными пряностями в оболочке NDX в мгс 0,28 кг. ПОКОМ</v>
          </cell>
          <cell r="F106">
            <v>3</v>
          </cell>
        </row>
        <row r="107">
          <cell r="A107" t="str">
            <v xml:space="preserve"> 504  Ветчина Мясорубская с окороком 0,33кг срез ТМ Стародворье  ПОКОМ</v>
          </cell>
          <cell r="F107">
            <v>3</v>
          </cell>
        </row>
        <row r="108">
          <cell r="A108" t="str">
            <v xml:space="preserve"> 506 Сосиски Филейские рубленые ТМ Вязанка в оболочке целлофан в м/г среде. ВЕС.ПОКОМ</v>
          </cell>
          <cell r="F108">
            <v>9.25</v>
          </cell>
        </row>
        <row r="109">
          <cell r="A109" t="str">
            <v xml:space="preserve"> 515  Колбаса Сервелат Мясорубский Делюкс 0,3кг ТМ Стародворье  ПОКОМ</v>
          </cell>
          <cell r="F109">
            <v>20</v>
          </cell>
        </row>
        <row r="110">
          <cell r="A110" t="str">
            <v xml:space="preserve"> 516  Сосиски Классические ТМ Ядрена копоть 0,3кг  ПОКОМ</v>
          </cell>
          <cell r="F110">
            <v>39</v>
          </cell>
        </row>
        <row r="111">
          <cell r="A111" t="str">
            <v xml:space="preserve"> 519  Грудинка 0,12 кг нарезка ТМ Стародворье  ПОКОМ</v>
          </cell>
          <cell r="D111">
            <v>2</v>
          </cell>
          <cell r="F111">
            <v>121</v>
          </cell>
        </row>
        <row r="112">
          <cell r="A112" t="str">
            <v xml:space="preserve"> 520  Колбаса Мраморная ТМ Стародворье в вакуумной упаковке 0,07 кг нарезка  ПОКОМ</v>
          </cell>
          <cell r="F112">
            <v>29</v>
          </cell>
        </row>
        <row r="113">
          <cell r="A113" t="str">
            <v xml:space="preserve"> 521  Бекон ТМ Стародворье в вакуумной упаковке 0,12кг нарезка  ПОКОМ</v>
          </cell>
          <cell r="D113">
            <v>1</v>
          </cell>
          <cell r="F113">
            <v>167</v>
          </cell>
        </row>
        <row r="114">
          <cell r="A114" t="str">
            <v xml:space="preserve"> 523  Колбаса Сальчичон нарезка 0,07кг ТМ Стародворье  ПОКОМ </v>
          </cell>
          <cell r="F114">
            <v>46</v>
          </cell>
        </row>
        <row r="115">
          <cell r="A115" t="str">
            <v xml:space="preserve"> 524  Колбаса Сервелат Ореховый нарезка 0,07кг ТМ Стародворье  ПОКОМ</v>
          </cell>
          <cell r="F115">
            <v>24</v>
          </cell>
        </row>
        <row r="116">
          <cell r="A116" t="str">
            <v xml:space="preserve"> 525  Колбаса Фуэт нарезка 0,07кг ТМ Стародворье  ПОКОМ</v>
          </cell>
          <cell r="D116">
            <v>2</v>
          </cell>
          <cell r="F116">
            <v>86</v>
          </cell>
        </row>
        <row r="117">
          <cell r="A117" t="str">
            <v xml:space="preserve"> 526  Корейка вяленая выдержанная нарезка 0,05кг ТМ Стародворье  ПОКОМ</v>
          </cell>
          <cell r="D117">
            <v>2</v>
          </cell>
          <cell r="F117">
            <v>75</v>
          </cell>
        </row>
        <row r="118">
          <cell r="A118" t="str">
            <v xml:space="preserve"> 527  Окорок Прошутто выдержанный нарезка 0,055кг ТМ Стародворье  ПОКОМ</v>
          </cell>
          <cell r="F118">
            <v>61</v>
          </cell>
        </row>
        <row r="119">
          <cell r="A119" t="str">
            <v>0447 Сыр Голландский 45% Нарезка 125г ТМ Папа может ОСТАНКИНО</v>
          </cell>
          <cell r="D119">
            <v>13</v>
          </cell>
          <cell r="F119">
            <v>13</v>
          </cell>
        </row>
        <row r="120">
          <cell r="A120" t="str">
            <v>0454 Сыр Российский Особый 50%, Нарезка 125г тф ТМ Папа Может  ОСТАНКИНО</v>
          </cell>
          <cell r="D120">
            <v>15</v>
          </cell>
          <cell r="F120">
            <v>15</v>
          </cell>
        </row>
        <row r="121">
          <cell r="A121" t="str">
            <v>1244 Сыр Останкино "Алтайский Gold" 50% вес  ОСТАНКИНО</v>
          </cell>
          <cell r="D121">
            <v>1.2</v>
          </cell>
          <cell r="F121">
            <v>1.2</v>
          </cell>
        </row>
        <row r="122">
          <cell r="A122" t="str">
            <v>2498 Сыр Бурмакинский полутвердый сливочный ВЕС  ОСТАНКИНО</v>
          </cell>
          <cell r="F122">
            <v>0.75800000000000001</v>
          </cell>
        </row>
        <row r="123">
          <cell r="A123" t="str">
            <v>2704 Сливочный со вкусом топл. молока 45% тм Папа Может. брус (2шт)  ОСТАНКИНО</v>
          </cell>
          <cell r="D123">
            <v>32.1</v>
          </cell>
          <cell r="F123">
            <v>32.1</v>
          </cell>
        </row>
        <row r="124">
          <cell r="A124" t="str">
            <v>2712 Сыр тертый Три сыра Папа может 200 гр  ОСТАНКИНО</v>
          </cell>
          <cell r="D124">
            <v>3</v>
          </cell>
          <cell r="F124">
            <v>3</v>
          </cell>
        </row>
        <row r="125">
          <cell r="A125" t="str">
            <v>3215 ВЕТЧ.МЯСНАЯ Папа может п/о 0.4кг 8шт.    ОСТАНКИНО</v>
          </cell>
          <cell r="D125">
            <v>700</v>
          </cell>
          <cell r="F125">
            <v>700</v>
          </cell>
        </row>
        <row r="126">
          <cell r="A126" t="str">
            <v>3684 ПРЕСИЖН с/к в/у 1/250 8шт.   ОСТАНКИНО</v>
          </cell>
          <cell r="D126">
            <v>61</v>
          </cell>
          <cell r="F126">
            <v>61</v>
          </cell>
        </row>
        <row r="127">
          <cell r="A127" t="str">
            <v>3798 Сыч/Прод Коровино Российский 50% 200г СЗМЖ  ОСТАНКИНО</v>
          </cell>
          <cell r="D127">
            <v>2026</v>
          </cell>
          <cell r="F127">
            <v>2026</v>
          </cell>
        </row>
        <row r="128">
          <cell r="A128" t="str">
            <v>3804 Сыч/Прод Коровино Тильзитер 50% 200г СЗМЖ  ОСТАНКИНО</v>
          </cell>
          <cell r="D128">
            <v>3014</v>
          </cell>
          <cell r="F128">
            <v>3014</v>
          </cell>
        </row>
        <row r="129">
          <cell r="A129" t="str">
            <v>3811 Сыч/Прод Коровино Российский Оригин 50% ВЕС (5 кг)  ОСТАНКИНО</v>
          </cell>
          <cell r="D129">
            <v>189.6</v>
          </cell>
          <cell r="F129">
            <v>189.6</v>
          </cell>
        </row>
        <row r="130">
          <cell r="A130" t="str">
            <v>3828 Сыч/Прод Коровино Тильзитер Оригин 50% ВЕС (5 кг брус) СЗМЖ  ОСТАНКИНО</v>
          </cell>
          <cell r="D130">
            <v>110.6</v>
          </cell>
          <cell r="F130">
            <v>110.6</v>
          </cell>
        </row>
        <row r="131">
          <cell r="A131" t="str">
            <v>4063 МЯСНАЯ Папа может вар п/о_Л   ОСТАНКИНО</v>
          </cell>
          <cell r="D131">
            <v>1480.605</v>
          </cell>
          <cell r="F131">
            <v>1480.605</v>
          </cell>
        </row>
        <row r="132">
          <cell r="A132" t="str">
            <v>4117 ЭКСТРА Папа может с/к в/у_Л   ОСТАНКИНО</v>
          </cell>
          <cell r="D132">
            <v>40</v>
          </cell>
          <cell r="F132">
            <v>40</v>
          </cell>
        </row>
        <row r="133">
          <cell r="A133" t="str">
            <v>4163 Сыр Боккончини копченый 40% 100 гр.  ОСТАНКИНО</v>
          </cell>
          <cell r="D133">
            <v>122</v>
          </cell>
          <cell r="F133">
            <v>122</v>
          </cell>
        </row>
        <row r="134">
          <cell r="A134" t="str">
            <v>4170 Сыр Скаморца свежий 40% 100 гр.  ОСТАНКИНО</v>
          </cell>
          <cell r="D134">
            <v>159</v>
          </cell>
          <cell r="F134">
            <v>159</v>
          </cell>
        </row>
        <row r="135">
          <cell r="A135" t="str">
            <v>4187 Сыр Чечил свежий 45% 100г/6шт ТМ Папа Может  ОСТАНКИНО</v>
          </cell>
          <cell r="D135">
            <v>205</v>
          </cell>
          <cell r="F135">
            <v>205</v>
          </cell>
        </row>
        <row r="136">
          <cell r="A136" t="str">
            <v>4194 Сыр Чечил копченый 43% 100г/6шт ТМ Папа Может  ОСТАНКИНО</v>
          </cell>
          <cell r="D136">
            <v>180</v>
          </cell>
          <cell r="F136">
            <v>180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157.44999999999999</v>
          </cell>
          <cell r="F137">
            <v>157.44999999999999</v>
          </cell>
        </row>
        <row r="138">
          <cell r="A138" t="str">
            <v>4813 ФИЛЕЙНАЯ Папа может вар п/о_Л   ОСТАНКИНО</v>
          </cell>
          <cell r="D138">
            <v>570.85</v>
          </cell>
          <cell r="F138">
            <v>570.85</v>
          </cell>
        </row>
        <row r="139">
          <cell r="A139" t="str">
            <v>4819 Сыр "Пармезан" 40% кусок 180 гр  ОСТАНКИНО</v>
          </cell>
          <cell r="D139">
            <v>3</v>
          </cell>
          <cell r="F139">
            <v>3</v>
          </cell>
        </row>
        <row r="140">
          <cell r="A140" t="str">
            <v>4903 Сыр Перлини 40% 100гр (8шт)  ОСТАНКИНО</v>
          </cell>
          <cell r="D140">
            <v>82</v>
          </cell>
          <cell r="F140">
            <v>82</v>
          </cell>
        </row>
        <row r="141">
          <cell r="A141" t="str">
            <v>4910 Сыр Перлини копченый 40% 100гр (8шт)  ОСТАНКИНО</v>
          </cell>
          <cell r="D141">
            <v>44</v>
          </cell>
          <cell r="F141">
            <v>44</v>
          </cell>
        </row>
        <row r="142">
          <cell r="A142" t="str">
            <v>4927 Сыр Перлини со вкусом Васаби 40% 100гр (8шт)  ОСТАНКИНО</v>
          </cell>
          <cell r="D142">
            <v>51</v>
          </cell>
          <cell r="F142">
            <v>51</v>
          </cell>
        </row>
        <row r="143">
          <cell r="A143" t="str">
            <v>4993 САЛЯМИ ИТАЛЬЯНСКАЯ с/к в/у 1/250*8_120c ОСТАНКИНО</v>
          </cell>
          <cell r="D143">
            <v>382</v>
          </cell>
          <cell r="F143">
            <v>382</v>
          </cell>
        </row>
        <row r="144">
          <cell r="A144" t="str">
            <v>5204 Сыр полутвердый "Российский", ВЕС брус, с массовой долей жира 50%  ОСТАНКИНО</v>
          </cell>
          <cell r="D144">
            <v>26.2</v>
          </cell>
          <cell r="F144">
            <v>26.2</v>
          </cell>
        </row>
        <row r="145">
          <cell r="A145" t="str">
            <v>5235 Сыр полутвердый "Голландский" 45%, брус ВЕС  ОСТАНКИНО</v>
          </cell>
          <cell r="D145">
            <v>42.4</v>
          </cell>
          <cell r="F145">
            <v>45.54</v>
          </cell>
        </row>
        <row r="146">
          <cell r="A146" t="str">
            <v>5242 Сыр полутвердый "Гауда", 45%, ВЕС брус из блока 1/5  ОСТАНКИНО</v>
          </cell>
          <cell r="D146">
            <v>3.2</v>
          </cell>
          <cell r="F146">
            <v>3.2</v>
          </cell>
        </row>
        <row r="147">
          <cell r="A147" t="str">
            <v>5246 ДОКТОРСКАЯ ПРЕМИУМ вар б/о мгс_30с ОСТАНКИНО</v>
          </cell>
          <cell r="D147">
            <v>33.200000000000003</v>
          </cell>
          <cell r="F147">
            <v>33.200000000000003</v>
          </cell>
        </row>
        <row r="148">
          <cell r="A148" t="str">
            <v>5247 РУССКАЯ ПРЕМИУМ вар б/о мгс_30с ОСТАНКИНО</v>
          </cell>
          <cell r="D148">
            <v>34.6</v>
          </cell>
          <cell r="F148">
            <v>34.6</v>
          </cell>
        </row>
        <row r="149">
          <cell r="A149" t="str">
            <v>5259 Сыр полутвердый "Тильзитер" 45%, ВЕС брус ТМ "Папа может"  ОСТАНКИНО</v>
          </cell>
          <cell r="D149">
            <v>15.5</v>
          </cell>
          <cell r="F149">
            <v>15.5</v>
          </cell>
        </row>
        <row r="150">
          <cell r="A150" t="str">
            <v>5483 ЭКСТРА Папа может с/к в/у 1/250 8шт.   ОСТАНКИНО</v>
          </cell>
          <cell r="D150">
            <v>747</v>
          </cell>
          <cell r="F150">
            <v>747</v>
          </cell>
        </row>
        <row r="151">
          <cell r="A151" t="str">
            <v>5544 Сервелат Финский в/к в/у_45с НОВАЯ ОСТАНКИНО</v>
          </cell>
          <cell r="D151">
            <v>1187.5</v>
          </cell>
          <cell r="F151">
            <v>1187.5</v>
          </cell>
        </row>
        <row r="152">
          <cell r="A152" t="str">
            <v>5679 САЛЯМИ ИТАЛЬЯНСКАЯ с/к в/у 1/150_60с ОСТАНКИНО</v>
          </cell>
          <cell r="D152">
            <v>243</v>
          </cell>
          <cell r="F152">
            <v>243</v>
          </cell>
        </row>
        <row r="153">
          <cell r="A153" t="str">
            <v>5682 САЛЯМИ МЕЛКОЗЕРНЕНАЯ с/к в/у 1/120_60с   ОСТАНКИНО</v>
          </cell>
          <cell r="D153">
            <v>2152</v>
          </cell>
          <cell r="F153">
            <v>2152</v>
          </cell>
        </row>
        <row r="154">
          <cell r="A154" t="str">
            <v>5706 АРОМАТНАЯ Папа может с/к в/у 1/250 8шт.  ОСТАНКИНО</v>
          </cell>
          <cell r="D154">
            <v>632</v>
          </cell>
          <cell r="F154">
            <v>632</v>
          </cell>
        </row>
        <row r="155">
          <cell r="A155" t="str">
            <v>5708 ПОСОЛЬСКАЯ Папа может с/к в/у ОСТАНКИНО</v>
          </cell>
          <cell r="D155">
            <v>51.6</v>
          </cell>
          <cell r="F155">
            <v>51.6</v>
          </cell>
        </row>
        <row r="156">
          <cell r="A156" t="str">
            <v>5851 ЭКСТРА Папа может вар п/о   ОСТАНКИНО</v>
          </cell>
          <cell r="D156">
            <v>370.9</v>
          </cell>
          <cell r="F156">
            <v>370.9</v>
          </cell>
        </row>
        <row r="157">
          <cell r="A157" t="str">
            <v>5931 ОХОТНИЧЬЯ Папа может с/к в/у 1/220 8шт.   ОСТАНКИНО</v>
          </cell>
          <cell r="D157">
            <v>1144</v>
          </cell>
          <cell r="F157">
            <v>1144</v>
          </cell>
        </row>
        <row r="158">
          <cell r="A158" t="str">
            <v>5992 ВРЕМЯ ОКРОШКИ Папа может вар п/о 0.4кг   ОСТАНКИНО</v>
          </cell>
          <cell r="D158">
            <v>982</v>
          </cell>
          <cell r="F158">
            <v>982</v>
          </cell>
        </row>
        <row r="159">
          <cell r="A159" t="str">
            <v>6004 РАГУ СВИНОЕ 1кг 8шт.зам_120с ОСТАНКИНО</v>
          </cell>
          <cell r="D159">
            <v>110</v>
          </cell>
          <cell r="F159">
            <v>110</v>
          </cell>
        </row>
        <row r="160">
          <cell r="A160" t="str">
            <v>6221 НЕАПОЛИТАНСКИЙ ДУЭТ с/к с/н мгс 1/90  ОСТАНКИНО</v>
          </cell>
          <cell r="D160">
            <v>404</v>
          </cell>
          <cell r="F160">
            <v>404</v>
          </cell>
        </row>
        <row r="161">
          <cell r="A161" t="str">
            <v>6228 МЯСНОЕ АССОРТИ к/з с/н мгс 1/90 10шт.  ОСТАНКИНО</v>
          </cell>
          <cell r="D161">
            <v>450</v>
          </cell>
          <cell r="F161">
            <v>450</v>
          </cell>
        </row>
        <row r="162">
          <cell r="A162" t="str">
            <v>6247 ДОМАШНЯЯ Папа может вар п/о 0,4кг 8шт.  ОСТАНКИНО</v>
          </cell>
          <cell r="D162">
            <v>122</v>
          </cell>
          <cell r="F162">
            <v>122</v>
          </cell>
        </row>
        <row r="163">
          <cell r="A163" t="str">
            <v>6268 ГОВЯЖЬЯ Папа может вар п/о 0,4кг 8 шт.  ОСТАНКИНО</v>
          </cell>
          <cell r="D163">
            <v>369</v>
          </cell>
          <cell r="F163">
            <v>369</v>
          </cell>
        </row>
        <row r="164">
          <cell r="A164" t="str">
            <v>6279 КОРЕЙКА ПО-ОСТ.к/в в/с с/н в/у 1/150_45с  ОСТАНКИНО</v>
          </cell>
          <cell r="D164">
            <v>414</v>
          </cell>
          <cell r="F164">
            <v>414</v>
          </cell>
        </row>
        <row r="165">
          <cell r="A165" t="str">
            <v>6303 МЯСНЫЕ Папа может сос п/о мгс 1.5*3  ОСТАНКИНО</v>
          </cell>
          <cell r="D165">
            <v>516.6</v>
          </cell>
          <cell r="F165">
            <v>516.6</v>
          </cell>
        </row>
        <row r="166">
          <cell r="A166" t="str">
            <v>6324 ДОКТОРСКАЯ ГОСТ вар п/о 0.4кг 8шт.  ОСТАНКИНО</v>
          </cell>
          <cell r="D166">
            <v>89</v>
          </cell>
          <cell r="F166">
            <v>89</v>
          </cell>
        </row>
        <row r="167">
          <cell r="A167" t="str">
            <v>6325 ДОКТОРСКАЯ ПРЕМИУМ вар п/о 0.4кг 8шт.  ОСТАНКИНО</v>
          </cell>
          <cell r="D167">
            <v>1739</v>
          </cell>
          <cell r="F167">
            <v>1739</v>
          </cell>
        </row>
        <row r="168">
          <cell r="A168" t="str">
            <v>6333 МЯСНАЯ Папа может вар п/о 0.4кг 8шт.  ОСТАНКИНО</v>
          </cell>
          <cell r="D168">
            <v>4854</v>
          </cell>
          <cell r="F168">
            <v>4854</v>
          </cell>
        </row>
        <row r="169">
          <cell r="A169" t="str">
            <v>6340 ДОМАШНИЙ РЕЦЕПТ Коровино 0.5кг 8шт.  ОСТАНКИНО</v>
          </cell>
          <cell r="D169">
            <v>356</v>
          </cell>
          <cell r="F169">
            <v>356</v>
          </cell>
        </row>
        <row r="170">
          <cell r="A170" t="str">
            <v>6353 ЭКСТРА Папа может вар п/о 0.4кг 8шт.  ОСТАНКИНО</v>
          </cell>
          <cell r="D170">
            <v>1837</v>
          </cell>
          <cell r="F170">
            <v>1838</v>
          </cell>
        </row>
        <row r="171">
          <cell r="A171" t="str">
            <v>6392 ФИЛЕЙНАЯ Папа может вар п/о 0.4кг. ОСТАНКИНО</v>
          </cell>
          <cell r="D171">
            <v>4118</v>
          </cell>
          <cell r="F171">
            <v>4118</v>
          </cell>
        </row>
        <row r="172">
          <cell r="A172" t="str">
            <v>6426 КЛАССИЧЕСКАЯ ПМ вар п/о 0.3кг 8шт.  ОСТАНКИНО</v>
          </cell>
          <cell r="D172">
            <v>1</v>
          </cell>
          <cell r="F172">
            <v>1</v>
          </cell>
        </row>
        <row r="173">
          <cell r="A173" t="str">
            <v>6448 СВИНИНА МАДЕРА с/к с/н в/у 1/100 10шт.   ОСТАНКИНО</v>
          </cell>
          <cell r="D173">
            <v>209</v>
          </cell>
          <cell r="F173">
            <v>209</v>
          </cell>
        </row>
        <row r="174">
          <cell r="A174" t="str">
            <v>6453 ЭКСТРА Папа может с/к с/н в/у 1/100 14шт.   ОСТАНКИНО</v>
          </cell>
          <cell r="D174">
            <v>1708</v>
          </cell>
          <cell r="F174">
            <v>1708</v>
          </cell>
        </row>
        <row r="175">
          <cell r="A175" t="str">
            <v>6454 АРОМАТНАЯ с/к с/н в/у 1/100 14шт.  ОСТАНКИНО</v>
          </cell>
          <cell r="D175">
            <v>1663</v>
          </cell>
          <cell r="F175">
            <v>1663</v>
          </cell>
        </row>
        <row r="176">
          <cell r="A176" t="str">
            <v>6459 СЕРВЕЛАТ ШВЕЙЦАРСК. в/к с/н в/у 1/100*10  ОСТАНКИНО</v>
          </cell>
          <cell r="D176">
            <v>742</v>
          </cell>
          <cell r="F176">
            <v>742</v>
          </cell>
        </row>
        <row r="177">
          <cell r="A177" t="str">
            <v>6470 ВЕТЧ.МРАМОРНАЯ в/у_45с  ОСТАНКИНО</v>
          </cell>
          <cell r="D177">
            <v>48.9</v>
          </cell>
          <cell r="F177">
            <v>48.9</v>
          </cell>
        </row>
        <row r="178">
          <cell r="A178" t="str">
            <v>6495 ВЕТЧ.МРАМОРНАЯ в/у срез 0.3кг 6шт_45с  ОСТАНКИНО</v>
          </cell>
          <cell r="D178">
            <v>231</v>
          </cell>
          <cell r="F178">
            <v>231</v>
          </cell>
        </row>
        <row r="179">
          <cell r="A179" t="str">
            <v>6527 ШПИКАЧКИ СОЧНЫЕ ПМ сар б/о мгс 1*3 45с ОСТАНКИНО</v>
          </cell>
          <cell r="D179">
            <v>440.7</v>
          </cell>
          <cell r="F179">
            <v>440.7</v>
          </cell>
        </row>
        <row r="180">
          <cell r="A180" t="str">
            <v>6528 ШПИКАЧКИ СОЧНЫЕ ПМ сар б/о мгс 0.4кг 45с  ОСТАНКИНО</v>
          </cell>
          <cell r="D180">
            <v>36</v>
          </cell>
          <cell r="F180">
            <v>36</v>
          </cell>
        </row>
        <row r="181">
          <cell r="A181" t="str">
            <v>6586 МРАМОРНАЯ И БАЛЫКОВАЯ в/к с/н мгс 1/90 ОСТАНКИНО</v>
          </cell>
          <cell r="D181">
            <v>149</v>
          </cell>
          <cell r="F181">
            <v>149</v>
          </cell>
        </row>
        <row r="182">
          <cell r="A182" t="str">
            <v>6609 С ГОВЯДИНОЙ ПМ сар б/о мгс 0.4кг_45с ОСТАНКИНО</v>
          </cell>
          <cell r="D182">
            <v>58</v>
          </cell>
          <cell r="F182">
            <v>58</v>
          </cell>
        </row>
        <row r="183">
          <cell r="A183" t="str">
            <v>6616 МОЛОЧНЫЕ КЛАССИЧЕСКИЕ сос п/о в/у 0.3кг  ОСТАНКИНО</v>
          </cell>
          <cell r="D183">
            <v>1575</v>
          </cell>
          <cell r="F183">
            <v>1575</v>
          </cell>
        </row>
        <row r="184">
          <cell r="A184" t="str">
            <v>6684 СЕРВЕЛАТ КАРЕЛЬСКИЙ ПМ в/к в/у 0.28кг  ОСТАНКИНО</v>
          </cell>
          <cell r="D184">
            <v>9</v>
          </cell>
          <cell r="F184">
            <v>9</v>
          </cell>
        </row>
        <row r="185">
          <cell r="A185" t="str">
            <v>6697 СЕРВЕЛАТ ФИНСКИЙ ПМ в/к в/у 0,35кг 8шт.  ОСТАНКИНО</v>
          </cell>
          <cell r="D185">
            <v>4656</v>
          </cell>
          <cell r="F185">
            <v>4656</v>
          </cell>
        </row>
        <row r="186">
          <cell r="A186" t="str">
            <v>6713 СОЧНЫЙ ГРИЛЬ ПМ сос п/о мгс 0.41кг 8шт.  ОСТАНКИНО</v>
          </cell>
          <cell r="D186">
            <v>2424</v>
          </cell>
          <cell r="F186">
            <v>2424</v>
          </cell>
        </row>
        <row r="187">
          <cell r="A187" t="str">
            <v>6724 МОЛОЧНЫЕ ПМ сос п/о мгс 0.41кг 10шт.  ОСТАНКИНО</v>
          </cell>
          <cell r="D187">
            <v>612</v>
          </cell>
          <cell r="F187">
            <v>612</v>
          </cell>
        </row>
        <row r="188">
          <cell r="A188" t="str">
            <v>6762 СЛИВОЧНЫЕ сос ц/о мгс 0.41кг 8шт.  ОСТАНКИНО</v>
          </cell>
          <cell r="D188">
            <v>44</v>
          </cell>
          <cell r="F188">
            <v>44</v>
          </cell>
        </row>
        <row r="189">
          <cell r="A189" t="str">
            <v>6765 РУБЛЕНЫЕ сос ц/о мгс 0.36кг 6шт.  ОСТАНКИНО</v>
          </cell>
          <cell r="D189">
            <v>558</v>
          </cell>
          <cell r="F189">
            <v>558</v>
          </cell>
        </row>
        <row r="190">
          <cell r="A190" t="str">
            <v>6773 САЛЯМИ Папа может п/к в/у 0,28кг 8шт.  ОСТАНКИНО</v>
          </cell>
          <cell r="D190">
            <v>1</v>
          </cell>
          <cell r="F190">
            <v>1</v>
          </cell>
        </row>
        <row r="191">
          <cell r="A191" t="str">
            <v>6777 МЯСНЫЕ С ГОВЯДИНОЙ ПМ сос п/о мгс 0.4кг  ОСТАНКИНО</v>
          </cell>
          <cell r="D191">
            <v>15</v>
          </cell>
          <cell r="F191">
            <v>15</v>
          </cell>
        </row>
        <row r="192">
          <cell r="A192" t="str">
            <v>6785 ВЕНСКАЯ САЛЯМИ п/к в/у 0.33кг 8шт.  ОСТАНКИНО</v>
          </cell>
          <cell r="D192">
            <v>230</v>
          </cell>
          <cell r="F192">
            <v>230</v>
          </cell>
        </row>
        <row r="193">
          <cell r="A193" t="str">
            <v>6787 СЕРВЕЛАТ КРЕМЛЕВСКИЙ в/к в/у 0,33кг 8шт.  ОСТАНКИНО</v>
          </cell>
          <cell r="D193">
            <v>221</v>
          </cell>
          <cell r="F193">
            <v>223</v>
          </cell>
        </row>
        <row r="194">
          <cell r="A194" t="str">
            <v>6793 БАЛЫКОВАЯ в/к в/у 0,33кг 8шт.  ОСТАНКИНО</v>
          </cell>
          <cell r="D194">
            <v>410</v>
          </cell>
          <cell r="F194">
            <v>410</v>
          </cell>
        </row>
        <row r="195">
          <cell r="A195" t="str">
            <v>6829 МОЛОЧНЫЕ КЛАССИЧЕСКИЕ сос п/о мгс 2*4_С  ОСТАНКИНО</v>
          </cell>
          <cell r="D195">
            <v>836.9</v>
          </cell>
          <cell r="F195">
            <v>836.9</v>
          </cell>
        </row>
        <row r="196">
          <cell r="A196" t="str">
            <v>6837 ФИЛЕЙНЫЕ Папа Может сос ц/о мгс 0.4кг  ОСТАНКИНО</v>
          </cell>
          <cell r="D196">
            <v>1174</v>
          </cell>
          <cell r="F196">
            <v>1174</v>
          </cell>
        </row>
        <row r="197">
          <cell r="A197" t="str">
            <v>6842 ДЫМОВИЦА ИЗ ОКОРОКА к/в мл/к в/у 0,3кг  ОСТАНКИНО</v>
          </cell>
          <cell r="D197">
            <v>60</v>
          </cell>
          <cell r="F197">
            <v>60</v>
          </cell>
        </row>
        <row r="198">
          <cell r="A198" t="str">
            <v>6861 ДОМАШНИЙ РЕЦЕПТ Коровино вар п/о  ОСТАНКИНО</v>
          </cell>
          <cell r="D198">
            <v>178.6</v>
          </cell>
          <cell r="F198">
            <v>178.6</v>
          </cell>
        </row>
        <row r="199">
          <cell r="A199" t="str">
            <v>6866 ВЕТЧ.НЕЖНАЯ Коровино п/о_Маяк  ОСТАНКИНО</v>
          </cell>
          <cell r="D199">
            <v>154.6</v>
          </cell>
          <cell r="F199">
            <v>154.6</v>
          </cell>
        </row>
        <row r="200">
          <cell r="A200" t="str">
            <v>6872 ШАШЛЫК ИЗ СВИНИНЫ зам. ВЕС ОСТАНКИНО</v>
          </cell>
          <cell r="D200">
            <v>24</v>
          </cell>
          <cell r="F200">
            <v>24</v>
          </cell>
        </row>
        <row r="201">
          <cell r="A201" t="str">
            <v>6909 ДЛЯ ДЕТЕЙ сос п/о мгс 0.33кг 8шт.  ОСТАНКИНО</v>
          </cell>
          <cell r="D201">
            <v>214</v>
          </cell>
          <cell r="F201">
            <v>214</v>
          </cell>
        </row>
        <row r="202">
          <cell r="A202" t="str">
            <v>6987 СУПЕР СЫТНЫЕ ПМ сос п/о мгс 0.6кг 8 шт.  ОСТАНКИНО</v>
          </cell>
          <cell r="D202">
            <v>2</v>
          </cell>
          <cell r="F202">
            <v>2</v>
          </cell>
        </row>
        <row r="203">
          <cell r="A203" t="str">
            <v>7001 КЛАССИЧЕСКИЕ Папа может сар б/о мгс 1*3  ОСТАНКИНО</v>
          </cell>
          <cell r="D203">
            <v>207.1</v>
          </cell>
          <cell r="F203">
            <v>207.1</v>
          </cell>
        </row>
        <row r="204">
          <cell r="A204" t="str">
            <v>7038 С ГОВЯДИНОЙ ПМ сос п/о мгс 1.5*4  ОСТАНКИНО</v>
          </cell>
          <cell r="D204">
            <v>168.3</v>
          </cell>
          <cell r="F204">
            <v>168.3</v>
          </cell>
        </row>
        <row r="205">
          <cell r="A205" t="str">
            <v>7040 С ИНДЕЙКОЙ ПМ сос ц/о в/у 1/270 8шт.  ОСТАНКИНО</v>
          </cell>
          <cell r="D205">
            <v>125</v>
          </cell>
          <cell r="F205">
            <v>125</v>
          </cell>
        </row>
        <row r="206">
          <cell r="A206" t="str">
            <v>7059 ШПИКАЧКИ СОЧНЫЕ С БЕК. п/о мгс 0.3кг_60с  ОСТАНКИНО</v>
          </cell>
          <cell r="D206">
            <v>136</v>
          </cell>
          <cell r="F206">
            <v>136</v>
          </cell>
        </row>
        <row r="207">
          <cell r="A207" t="str">
            <v>7066 СОЧНЫЕ ПМ сос п/о мгс 0.41кг 10шт_50с  ОСТАНКИНО</v>
          </cell>
          <cell r="D207">
            <v>7692</v>
          </cell>
          <cell r="F207">
            <v>7692</v>
          </cell>
        </row>
        <row r="208">
          <cell r="A208" t="str">
            <v>7070 СОЧНЫЕ ПМ сос п/о мгс 1.5*4_А_50с  ОСТАНКИНО</v>
          </cell>
          <cell r="D208">
            <v>3542.018</v>
          </cell>
          <cell r="F208">
            <v>3542.018</v>
          </cell>
        </row>
        <row r="209">
          <cell r="A209" t="str">
            <v>7073 МОЛОЧ.ПРЕМИУМ ПМ сос п/о в/у 1/350_50с  ОСТАНКИНО</v>
          </cell>
          <cell r="D209">
            <v>2303</v>
          </cell>
          <cell r="F209">
            <v>2303</v>
          </cell>
        </row>
        <row r="210">
          <cell r="A210" t="str">
            <v>7074 МОЛОЧ.ПРЕМИУМ ПМ сос п/о мгс 0.6кг_50с  ОСТАНКИНО</v>
          </cell>
          <cell r="D210">
            <v>159</v>
          </cell>
          <cell r="F210">
            <v>159</v>
          </cell>
        </row>
        <row r="211">
          <cell r="A211" t="str">
            <v>7075 МОЛОЧ.ПРЕМИУМ ПМ сос п/о мгс 1.5*4_О_50с  ОСТАНКИНО</v>
          </cell>
          <cell r="D211">
            <v>128.69999999999999</v>
          </cell>
          <cell r="F211">
            <v>128.69999999999999</v>
          </cell>
        </row>
        <row r="212">
          <cell r="A212" t="str">
            <v>7077 МЯСНЫЕ С ГОВЯД.ПМ сос п/о мгс 0.4кг_50с  ОСТАНКИНО</v>
          </cell>
          <cell r="D212">
            <v>1749</v>
          </cell>
          <cell r="F212">
            <v>1749</v>
          </cell>
        </row>
        <row r="213">
          <cell r="A213" t="str">
            <v>7080 СЛИВОЧНЫЕ ПМ сос п/о мгс 0.41кг 10шт. 50с  ОСТАНКИНО</v>
          </cell>
          <cell r="D213">
            <v>3838</v>
          </cell>
          <cell r="F213">
            <v>3838</v>
          </cell>
        </row>
        <row r="214">
          <cell r="A214" t="str">
            <v>7082 СЛИВОЧНЫЕ ПМ сос п/о мгс 1.5*4_50с  ОСТАНКИНО</v>
          </cell>
          <cell r="D214">
            <v>144.4</v>
          </cell>
          <cell r="F214">
            <v>144.4</v>
          </cell>
        </row>
        <row r="215">
          <cell r="A215" t="str">
            <v>7087 ШПИК С ЧЕСНОК.И ПЕРЦЕМ к/в в/у 0.3кг_50с  ОСТАНКИНО</v>
          </cell>
          <cell r="D215">
            <v>261</v>
          </cell>
          <cell r="F215">
            <v>261</v>
          </cell>
        </row>
        <row r="216">
          <cell r="A216" t="str">
            <v>7090 СВИНИНА ПО-ДОМ. к/в мл/к в/у 0.3кг_50с  ОСТАНКИНО</v>
          </cell>
          <cell r="D216">
            <v>764</v>
          </cell>
          <cell r="F216">
            <v>764</v>
          </cell>
        </row>
        <row r="217">
          <cell r="A217" t="str">
            <v>7092 БЕКОН Папа может с/к с/н в/у 1/140_50с  ОСТАНКИНО</v>
          </cell>
          <cell r="D217">
            <v>1040</v>
          </cell>
          <cell r="F217">
            <v>1040</v>
          </cell>
        </row>
        <row r="218">
          <cell r="A218" t="str">
            <v>7105 МИЛАНО с/к с/н мгс 1/90 12шт.  ОСТАНКИНО</v>
          </cell>
          <cell r="D218">
            <v>64</v>
          </cell>
          <cell r="F218">
            <v>64</v>
          </cell>
        </row>
        <row r="219">
          <cell r="A219" t="str">
            <v>7106 ТОСКАНО с/к с/н мгс 1/90 12шт.  ОСТАНКИНО</v>
          </cell>
          <cell r="D219">
            <v>114</v>
          </cell>
          <cell r="F219">
            <v>114</v>
          </cell>
        </row>
        <row r="220">
          <cell r="A220" t="str">
            <v>7107 САН-РЕМО с/в с/н мгс 1/90 12шт.  ОСТАНКИНО</v>
          </cell>
          <cell r="D220">
            <v>94</v>
          </cell>
          <cell r="F220">
            <v>94</v>
          </cell>
        </row>
        <row r="221">
          <cell r="A221" t="str">
            <v>7126 МОЛОЧНАЯ Останкино вар п/о 0.4кг 8шт.  ОСТАНКИНО</v>
          </cell>
          <cell r="D221">
            <v>16</v>
          </cell>
          <cell r="F221">
            <v>16</v>
          </cell>
        </row>
        <row r="222">
          <cell r="A222" t="str">
            <v>7131 БАЛЫКОВАЯ в/к в/у 0,84кг ВЕС ОСТАНКИНО</v>
          </cell>
          <cell r="D222">
            <v>12.3</v>
          </cell>
          <cell r="F222">
            <v>12.3</v>
          </cell>
        </row>
        <row r="223">
          <cell r="A223" t="str">
            <v>7143 БРАУНШВЕЙГСКАЯ ГОСТ с/к в/у 1/220 8шт. ОСТАНКИНО</v>
          </cell>
          <cell r="D223">
            <v>11</v>
          </cell>
          <cell r="F223">
            <v>11</v>
          </cell>
        </row>
        <row r="224">
          <cell r="A224" t="str">
            <v>7147 САЛЬЧИЧОН Останкино с/к в/у 1/220 8шт.  ОСТАНКИНО</v>
          </cell>
          <cell r="D224">
            <v>79</v>
          </cell>
          <cell r="F224">
            <v>79</v>
          </cell>
        </row>
        <row r="225">
          <cell r="A225" t="str">
            <v>7149 БАЛЫКОВАЯ Коровино п/к в/у 0.84кг_50с  ОСТАНКИНО</v>
          </cell>
          <cell r="D225">
            <v>50</v>
          </cell>
          <cell r="F225">
            <v>50</v>
          </cell>
        </row>
        <row r="226">
          <cell r="A226" t="str">
            <v>7154 СЕРВЕЛАТ ЗЕРНИСТЫЙ ПМ в/к в/у 0.35кг_50с  ОСТАНКИНО</v>
          </cell>
          <cell r="D226">
            <v>2755</v>
          </cell>
          <cell r="F226">
            <v>2755</v>
          </cell>
        </row>
        <row r="227">
          <cell r="A227" t="str">
            <v>7166 СЕРВЕЛТ ОХОТНИЧИЙ ПМ в/к в/у_50с  ОСТАНКИНО</v>
          </cell>
          <cell r="D227">
            <v>550.4</v>
          </cell>
          <cell r="F227">
            <v>550.4</v>
          </cell>
        </row>
        <row r="228">
          <cell r="A228" t="str">
            <v>7169 СЕРВЕЛАТ ОХОТНИЧИЙ ПМ в/к в/у 0.35кг_50с  ОСТАНКИНО</v>
          </cell>
          <cell r="D228">
            <v>3894</v>
          </cell>
          <cell r="F228">
            <v>3894</v>
          </cell>
        </row>
        <row r="229">
          <cell r="A229" t="str">
            <v>7187 ГРУДИНКА ПРЕМИУМ к/в мл/к в/у 0,3кг_50с ОСТАНКИНО</v>
          </cell>
          <cell r="D229">
            <v>494</v>
          </cell>
          <cell r="F229">
            <v>494</v>
          </cell>
        </row>
        <row r="230">
          <cell r="A230" t="str">
            <v>7225 ТОСКАНО ПРЕМИУМ Останкино с/к в/у 1/180  ОСТАНКИНО</v>
          </cell>
          <cell r="D230">
            <v>85</v>
          </cell>
          <cell r="F230">
            <v>85</v>
          </cell>
        </row>
        <row r="231">
          <cell r="A231" t="str">
            <v>7226 ЧОРИЗО ПРЕМИУМ Останкино с/к в/у 1/180  ОСТАНКИНО</v>
          </cell>
          <cell r="D231">
            <v>47</v>
          </cell>
          <cell r="F231">
            <v>47</v>
          </cell>
        </row>
        <row r="232">
          <cell r="A232" t="str">
            <v>7227 САЛЯМИ ФИНСКАЯ Папа может с/к в/у 1/180  ОСТАНКИНО</v>
          </cell>
          <cell r="D232">
            <v>118</v>
          </cell>
          <cell r="F232">
            <v>118</v>
          </cell>
        </row>
        <row r="233">
          <cell r="A233" t="str">
            <v>7231 КЛАССИЧЕСКАЯ ПМ вар п/о 0,3кг 8шт_209к ОСТАНКИНО</v>
          </cell>
          <cell r="D233">
            <v>1365</v>
          </cell>
          <cell r="F233">
            <v>1365</v>
          </cell>
        </row>
        <row r="234">
          <cell r="A234" t="str">
            <v>7232 БОЯNСКАЯ ПМ п/к в/у 0,28кг 8шт_209к ОСТАНКИНО</v>
          </cell>
          <cell r="D234">
            <v>1541</v>
          </cell>
          <cell r="F234">
            <v>1541</v>
          </cell>
        </row>
        <row r="235">
          <cell r="A235" t="str">
            <v>7234 ФИЛЕЙНЫЕ ПМ сос ц/о в/у 1/495 8шт.  ОСТАНКИНО</v>
          </cell>
          <cell r="D235">
            <v>209</v>
          </cell>
          <cell r="F235">
            <v>209</v>
          </cell>
        </row>
        <row r="236">
          <cell r="A236" t="str">
            <v>7235 ВЕТЧ.КЛАССИЧЕСКАЯ ПМ п/о 0,35кг 8шт_209к ОСТАНКИНО</v>
          </cell>
          <cell r="D236">
            <v>26</v>
          </cell>
          <cell r="F236">
            <v>26</v>
          </cell>
        </row>
        <row r="237">
          <cell r="A237" t="str">
            <v>7236 СЕРВЕЛАТ КАРЕЛЬСКИЙ в/к в/у 0,28кг_209к ОСТАНКИНО</v>
          </cell>
          <cell r="D237">
            <v>3743</v>
          </cell>
          <cell r="F237">
            <v>3743</v>
          </cell>
        </row>
        <row r="238">
          <cell r="A238" t="str">
            <v>7241 САЛЯМИ Папа может п/к в/у 0,28кг_209к ОСТАНКИНО</v>
          </cell>
          <cell r="D238">
            <v>720</v>
          </cell>
          <cell r="F238">
            <v>720</v>
          </cell>
        </row>
        <row r="239">
          <cell r="A239" t="str">
            <v>7244 ФИЛЕЙНЫЕ Папа может сос ц/о мгс 0,72*4 ОСТАНКИНО</v>
          </cell>
          <cell r="D239">
            <v>40.68</v>
          </cell>
          <cell r="F239">
            <v>40.68</v>
          </cell>
        </row>
        <row r="240">
          <cell r="A240" t="str">
            <v>7245 ВЕТЧ.ФИЛЕЙНАЯ ПМ п/о 0,4кг 8шт ОСТАНКИНО</v>
          </cell>
          <cell r="D240">
            <v>117</v>
          </cell>
          <cell r="F240">
            <v>117</v>
          </cell>
        </row>
        <row r="241">
          <cell r="A241" t="str">
            <v>8377 Творожный Сыр 60% Сливочный  СТМ "ПапаМожет" - 140гр  ОСТАНКИНО</v>
          </cell>
          <cell r="D241">
            <v>190</v>
          </cell>
          <cell r="F241">
            <v>190</v>
          </cell>
        </row>
        <row r="242">
          <cell r="A242" t="str">
            <v>8391 Сыр творожный с зеленью 60% Папа может 140 гр.  ОСТАНКИНО</v>
          </cell>
          <cell r="D242">
            <v>62</v>
          </cell>
          <cell r="F242">
            <v>62</v>
          </cell>
        </row>
        <row r="243">
          <cell r="A243" t="str">
            <v>8398 Сыр ПАПА МОЖЕТ "Тильзитер" 45% 180 г  ОСТАНКИНО</v>
          </cell>
          <cell r="D243">
            <v>274</v>
          </cell>
          <cell r="F243">
            <v>276</v>
          </cell>
        </row>
        <row r="244">
          <cell r="A244" t="str">
            <v>8411 Сыр ПАПА МОЖЕТ "Гауда Голд" 45% 180 г  ОСТАНКИНО</v>
          </cell>
          <cell r="D244">
            <v>286</v>
          </cell>
          <cell r="F244">
            <v>286</v>
          </cell>
        </row>
        <row r="245">
          <cell r="A245" t="str">
            <v>8435 Сыр ПАПА МОЖЕТ "Российский традиционный" 45% 180 г  ОСТАНКИНО</v>
          </cell>
          <cell r="D245">
            <v>932</v>
          </cell>
          <cell r="F245">
            <v>932</v>
          </cell>
        </row>
        <row r="246">
          <cell r="A246" t="str">
            <v>8438 Плавленый Сыр 45% "С ветчиной" СТМ "ПапаМожет" 180гр  ОСТАНКИНО</v>
          </cell>
          <cell r="D246">
            <v>39</v>
          </cell>
          <cell r="F246">
            <v>39</v>
          </cell>
        </row>
        <row r="247">
          <cell r="A247" t="str">
            <v>8445 Плавленый Сыр 45% "С грибами" СТМ "ПапаМожет 180гр  ОСТАНКИНО</v>
          </cell>
          <cell r="D247">
            <v>19</v>
          </cell>
          <cell r="F247">
            <v>19</v>
          </cell>
        </row>
        <row r="248">
          <cell r="A248" t="str">
            <v>8452 Сыр колбасный копченый Папа Может 400 гр  ОСТАНКИНО</v>
          </cell>
          <cell r="D248">
            <v>14</v>
          </cell>
          <cell r="F248">
            <v>14</v>
          </cell>
        </row>
        <row r="249">
          <cell r="A249" t="str">
            <v>8459 Сыр ПАПА МОЖЕТ "Голландский традиционный" 45% 180 г  ОСТАНКИНО</v>
          </cell>
          <cell r="D249">
            <v>739</v>
          </cell>
          <cell r="F249">
            <v>739</v>
          </cell>
        </row>
        <row r="250">
          <cell r="A250" t="str">
            <v>8476 Продукт колбасный с сыром копченый Коровино 400 гр  ОСТАНКИНО</v>
          </cell>
          <cell r="D250">
            <v>7</v>
          </cell>
          <cell r="F250">
            <v>7</v>
          </cell>
        </row>
        <row r="251">
          <cell r="A251" t="str">
            <v>8572 Сыр Папа Может "Гауда Голд", 45% брусок ВЕС ОСТАНКИНО</v>
          </cell>
          <cell r="D251">
            <v>8</v>
          </cell>
          <cell r="F251">
            <v>8</v>
          </cell>
        </row>
        <row r="252">
          <cell r="A252" t="str">
            <v>8619 Сыр Папа Может "Тильзитер", 45% брусок ВЕС   ОСТАНКИНО</v>
          </cell>
          <cell r="D252">
            <v>3</v>
          </cell>
          <cell r="F252">
            <v>3</v>
          </cell>
        </row>
        <row r="253">
          <cell r="A253" t="str">
            <v>8674 Плавленый сыр "Шоколадный" 30% 180 гр ТМ "ПАПА МОЖЕТ"  ОСТАНКИНО</v>
          </cell>
          <cell r="D253">
            <v>17</v>
          </cell>
          <cell r="F253">
            <v>17</v>
          </cell>
        </row>
        <row r="254">
          <cell r="A254" t="str">
            <v>8681 Сыр плавленый Сливочный ж 45 % 180г ТМ Папа Может (16шт) ОСТАНКИНО</v>
          </cell>
          <cell r="D254">
            <v>91</v>
          </cell>
          <cell r="F254">
            <v>91</v>
          </cell>
        </row>
        <row r="255">
          <cell r="A255" t="str">
            <v>8831 Сыр ПАПА МОЖЕТ "Министерский" 180гр, 45 %  ОСТАНКИНО</v>
          </cell>
          <cell r="D255">
            <v>88</v>
          </cell>
          <cell r="F255">
            <v>88</v>
          </cell>
        </row>
        <row r="256">
          <cell r="A256" t="str">
            <v>8855 Сыр ПАПА МОЖЕТ "Папин завтрак" 180гр, 45 %  ОСТАНКИНО</v>
          </cell>
          <cell r="D256">
            <v>45</v>
          </cell>
          <cell r="F256">
            <v>45</v>
          </cell>
        </row>
        <row r="257">
          <cell r="A257" t="str">
            <v>Балык говяжий с/к "Эликатессе" 0,10 кг.шт. нарезка (лоток с ср.защ.атм.)  СПК</v>
          </cell>
          <cell r="D257">
            <v>269</v>
          </cell>
          <cell r="F257">
            <v>269</v>
          </cell>
        </row>
        <row r="258">
          <cell r="A258" t="str">
            <v>Балык свиной с/к "Эликатессе" 0,10 кг.шт. нарезка (лоток с ср.защ.атм.)  СПК</v>
          </cell>
          <cell r="D258">
            <v>284</v>
          </cell>
          <cell r="F258">
            <v>284</v>
          </cell>
        </row>
        <row r="259">
          <cell r="A259" t="str">
            <v>Балыковая с/к 200 гр. срез "Эликатессе" термоформ.пак.  СПК</v>
          </cell>
          <cell r="D259">
            <v>88</v>
          </cell>
          <cell r="F259">
            <v>88</v>
          </cell>
        </row>
        <row r="260">
          <cell r="A260" t="str">
            <v>БОНУС МОЛОЧНЫЕ КЛАССИЧЕСКИЕ сос п/о в/у 0.3кг (6084)  ОСТАНКИНО</v>
          </cell>
          <cell r="D260">
            <v>67</v>
          </cell>
          <cell r="F260">
            <v>67</v>
          </cell>
        </row>
        <row r="261">
          <cell r="A261" t="str">
            <v>БОНУС МОЛОЧНЫЕ КЛАССИЧЕСКИЕ сос п/о мгс 2*4_С (4980)  ОСТАНКИНО</v>
          </cell>
          <cell r="D261">
            <v>26</v>
          </cell>
          <cell r="F261">
            <v>26</v>
          </cell>
        </row>
        <row r="262">
          <cell r="A262" t="str">
            <v>БОНУС СОЧНЫЕ Папа может сос п/о мгс 1.5*4 (6954)  ОСТАНКИНО</v>
          </cell>
          <cell r="D262">
            <v>315</v>
          </cell>
          <cell r="F262">
            <v>315</v>
          </cell>
        </row>
        <row r="263">
          <cell r="A263" t="str">
            <v>БОНУС СОЧНЫЕ сос п/о мгс 0.41кг_UZ (6087)  ОСТАНКИНО</v>
          </cell>
          <cell r="D263">
            <v>267</v>
          </cell>
          <cell r="F263">
            <v>267</v>
          </cell>
        </row>
        <row r="264">
          <cell r="A264" t="str">
            <v>БОНУС_ 017  Сосиски Вязанка Сливочные, Вязанка амицел ВЕС.ПОКОМ</v>
          </cell>
          <cell r="F264">
            <v>590.34299999999996</v>
          </cell>
        </row>
        <row r="265">
          <cell r="A265" t="str">
            <v>БОНУС_ 456  Колбаса Филейная ТМ Особый рецепт ВЕС большой батон  ПОКОМ</v>
          </cell>
          <cell r="F265">
            <v>1943.511</v>
          </cell>
        </row>
        <row r="266">
          <cell r="A266" t="str">
            <v>БОНУС_307 Колбаса Сервелат Мясорубский с мелкорубленным окороком 0,35 кг срез ТМ Стародворье   Поком</v>
          </cell>
          <cell r="F266">
            <v>517</v>
          </cell>
        </row>
        <row r="267">
          <cell r="A267" t="str">
            <v>БОНУС_319  Колбаса вареная Филейская ТМ Вязанка ТС Классическая, 0,45 кг. ПОКОМ</v>
          </cell>
          <cell r="F267">
            <v>2018</v>
          </cell>
        </row>
        <row r="268">
          <cell r="A268" t="str">
            <v>БОНУС_412  Сосиски Баварские ТМ Стародворье 0,35 кг ПОКОМ</v>
          </cell>
          <cell r="F268">
            <v>1</v>
          </cell>
        </row>
        <row r="269">
          <cell r="A269" t="str">
            <v>БОНУС_Готовые чебупели сочные с мясом ТМ Горячая штучка  0,3кг зам    ПОКОМ</v>
          </cell>
          <cell r="F269">
            <v>928</v>
          </cell>
        </row>
        <row r="270">
          <cell r="A270" t="str">
            <v>БОНУС_Пельмени Бульмени с говядиной и свининой ТМ Горячая штучка. флоу-пак сфера 0,4 кг ПОКОМ</v>
          </cell>
          <cell r="F270">
            <v>23</v>
          </cell>
        </row>
        <row r="271">
          <cell r="A271" t="str">
            <v>БОНУС_Пельмени Бульмени с говядиной и свининой ТМ Горячая штучка. флоу-пак сфера 0,7 кг ПОКОМ</v>
          </cell>
          <cell r="F271">
            <v>432</v>
          </cell>
        </row>
        <row r="272">
          <cell r="A272" t="str">
            <v>Брошетт с/в 160 гр.шт. "Высокий вкус"  СПК</v>
          </cell>
          <cell r="D272">
            <v>1</v>
          </cell>
          <cell r="F272">
            <v>2</v>
          </cell>
        </row>
        <row r="273">
          <cell r="A273" t="str">
            <v>Бутербродная вареная 0,47 кг шт.  СПК</v>
          </cell>
          <cell r="D273">
            <v>96</v>
          </cell>
          <cell r="F273">
            <v>96</v>
          </cell>
        </row>
        <row r="274">
          <cell r="A274" t="str">
            <v>Вацлавская п/к (черева) 390 гр.шт. термоус.пак  СПК</v>
          </cell>
          <cell r="D274">
            <v>58</v>
          </cell>
          <cell r="F274">
            <v>58</v>
          </cell>
        </row>
        <row r="275">
          <cell r="A275" t="str">
            <v>Ветчина Альтаирская Столовая (для ХОРЕКА)  СПК</v>
          </cell>
          <cell r="D275">
            <v>6</v>
          </cell>
          <cell r="F275">
            <v>9.6620000000000008</v>
          </cell>
        </row>
        <row r="276">
          <cell r="A276" t="str">
            <v>Готовые бельмеши сочные с мясом ТМ Горячая штучка 0,3кг зам  ПОКОМ</v>
          </cell>
          <cell r="F276">
            <v>232</v>
          </cell>
        </row>
        <row r="277">
          <cell r="A277" t="str">
            <v>Готовые чебупели острые с мясом 0,24кг ТМ Горячая штучка  ПОКОМ</v>
          </cell>
          <cell r="F277">
            <v>63</v>
          </cell>
        </row>
        <row r="278">
          <cell r="A278" t="str">
            <v>Готовые чебупели острые с мясом Горячая штучка 0,3 кг зам  ПОКОМ</v>
          </cell>
          <cell r="D278">
            <v>1</v>
          </cell>
          <cell r="F278">
            <v>340</v>
          </cell>
        </row>
        <row r="279">
          <cell r="A279" t="str">
            <v>Готовые чебупели с ветчиной и сыром Горячая штучка 0,3кг зам  ПОКОМ</v>
          </cell>
          <cell r="D279">
            <v>3039</v>
          </cell>
          <cell r="F279">
            <v>5244</v>
          </cell>
        </row>
        <row r="280">
          <cell r="A280" t="str">
            <v>Готовые чебупели сочные с мясом ТМ Горячая штучка  0,3кг зам  ПОКОМ</v>
          </cell>
          <cell r="D280">
            <v>3313</v>
          </cell>
          <cell r="F280">
            <v>4758</v>
          </cell>
        </row>
        <row r="281">
          <cell r="A281" t="str">
            <v>Готовые чебуреки с мясом ТМ Горячая штучка 0,09 кг флоу-пак ПОКОМ</v>
          </cell>
          <cell r="F281">
            <v>404</v>
          </cell>
        </row>
        <row r="282">
          <cell r="A282" t="str">
            <v>Грудинка "По-московски" в/к термоус.пак.  СПК</v>
          </cell>
          <cell r="D282">
            <v>19.5</v>
          </cell>
          <cell r="F282">
            <v>19.5</v>
          </cell>
        </row>
        <row r="283">
          <cell r="A283" t="str">
            <v>Гуцульская с/к "КолбасГрад" 160 гр.шт. термоус. пак  СПК</v>
          </cell>
          <cell r="D283">
            <v>90</v>
          </cell>
          <cell r="F283">
            <v>90</v>
          </cell>
        </row>
        <row r="284">
          <cell r="A284" t="str">
            <v>Дельгаро с/в "Эликатессе" 140 гр.шт.  СПК</v>
          </cell>
          <cell r="D284">
            <v>16</v>
          </cell>
          <cell r="F284">
            <v>17</v>
          </cell>
        </row>
        <row r="285">
          <cell r="A285" t="str">
            <v>Деревенская с чесночком и сальцем п/к (черева) 390 гр.шт. термоус. пак.  СПК</v>
          </cell>
          <cell r="D285">
            <v>238</v>
          </cell>
          <cell r="F285">
            <v>238</v>
          </cell>
        </row>
        <row r="286">
          <cell r="A286" t="str">
            <v>Для праздника с/к "Просто выгодно" 260 гр.шт.  СПК</v>
          </cell>
          <cell r="D286">
            <v>29</v>
          </cell>
          <cell r="F286">
            <v>29</v>
          </cell>
        </row>
        <row r="287">
          <cell r="A287" t="str">
            <v>Докторская вареная в/с 0,47 кг шт.  СПК</v>
          </cell>
          <cell r="D287">
            <v>71</v>
          </cell>
          <cell r="F287">
            <v>74</v>
          </cell>
        </row>
        <row r="288">
          <cell r="A288" t="str">
            <v>Докторская вареная термоус.пак. "Высокий вкус"  СПК</v>
          </cell>
          <cell r="D288">
            <v>114.6</v>
          </cell>
          <cell r="F288">
            <v>116.538</v>
          </cell>
        </row>
        <row r="289">
          <cell r="A289" t="str">
            <v>ЖАР-ладушки с клубникой и вишней ТМ Стародворье 0,2 кг ПОКОМ</v>
          </cell>
          <cell r="F289">
            <v>20</v>
          </cell>
        </row>
        <row r="290">
          <cell r="A290" t="str">
            <v>ЖАР-ладушки с мясом 0,2кг ТМ Стародворье  ПОКОМ</v>
          </cell>
          <cell r="D290">
            <v>1</v>
          </cell>
          <cell r="F290">
            <v>229</v>
          </cell>
        </row>
        <row r="291">
          <cell r="A291" t="str">
            <v>ЖАР-ладушки с яблоком и грушей ТМ Стародворье 0,2 кг. ПОКОМ</v>
          </cell>
          <cell r="F291">
            <v>18</v>
          </cell>
        </row>
        <row r="292">
          <cell r="A292" t="str">
            <v>Карбонад Юбилейный термоус.пак.  СПК</v>
          </cell>
          <cell r="D292">
            <v>58.8</v>
          </cell>
          <cell r="F292">
            <v>58.8</v>
          </cell>
        </row>
        <row r="293">
          <cell r="A293" t="str">
            <v>Каша гречневая с говядиной "СПК" ж/б 0,340 кг.шт. термоус. пл. ЧМК  СПК</v>
          </cell>
          <cell r="D293">
            <v>20</v>
          </cell>
          <cell r="F293">
            <v>20</v>
          </cell>
        </row>
        <row r="294">
          <cell r="A294" t="str">
            <v>Каша перловая с говядиной "СПК" ж/б 0,340 кг.шт. термоус. пл. ЧМК СПК</v>
          </cell>
          <cell r="D294">
            <v>5</v>
          </cell>
          <cell r="F294">
            <v>5</v>
          </cell>
        </row>
        <row r="295">
          <cell r="A295" t="str">
            <v>Классическая с/к 80 гр.шт.нар. (лоток с ср.защ.атм.)  СПК</v>
          </cell>
          <cell r="D295">
            <v>13</v>
          </cell>
          <cell r="F295">
            <v>13</v>
          </cell>
        </row>
        <row r="296">
          <cell r="A296" t="str">
            <v>Колбаски ПодПивасики оригинальные с/к 0,10 кг.шт. термофор.пак.  СПК</v>
          </cell>
          <cell r="D296">
            <v>679</v>
          </cell>
          <cell r="F296">
            <v>679</v>
          </cell>
        </row>
        <row r="297">
          <cell r="A297" t="str">
            <v>Колбаски ПодПивасики острые с/к 0,10 кг.шт. термофор.пак.  СПК</v>
          </cell>
          <cell r="D297">
            <v>784</v>
          </cell>
          <cell r="F297">
            <v>784</v>
          </cell>
        </row>
        <row r="298">
          <cell r="A298" t="str">
            <v>Колбаски ПодПивасики с сыром с/к 100 гр.шт. (в ср.защ.атм.)  СПК</v>
          </cell>
          <cell r="D298">
            <v>142</v>
          </cell>
          <cell r="F298">
            <v>142</v>
          </cell>
        </row>
        <row r="299">
          <cell r="A299" t="str">
            <v>Круггетсы с сырным соусом ТМ Горячая штучка 0,25 кг зам  ПОКОМ</v>
          </cell>
          <cell r="D299">
            <v>35</v>
          </cell>
          <cell r="F299">
            <v>940</v>
          </cell>
        </row>
        <row r="300">
          <cell r="A300" t="str">
            <v>Круггетсы сочные ТМ Горячая штучка ТС Круггетсы  ВЕС(3 кг)  ПОКОМ</v>
          </cell>
          <cell r="D300">
            <v>2</v>
          </cell>
          <cell r="F300">
            <v>2</v>
          </cell>
        </row>
        <row r="301">
          <cell r="A301" t="str">
            <v>Круггетсы сочные ТМ Горячая штучка ТС Круггетсы 0,25 кг зам  ПОКОМ</v>
          </cell>
          <cell r="D301">
            <v>2423</v>
          </cell>
          <cell r="F301">
            <v>3386</v>
          </cell>
        </row>
        <row r="302">
          <cell r="A302" t="str">
            <v>Купеческая п/к 0,38 кг.шт. термофор.пак.  СПК</v>
          </cell>
          <cell r="D302">
            <v>28</v>
          </cell>
          <cell r="F302">
            <v>28</v>
          </cell>
        </row>
        <row r="303">
          <cell r="A303" t="str">
            <v>Ла Фаворте с/в "Эликатессе" 140 гр.шт.  СПК</v>
          </cell>
          <cell r="D303">
            <v>97</v>
          </cell>
          <cell r="F303">
            <v>97</v>
          </cell>
        </row>
        <row r="304">
          <cell r="A304" t="str">
            <v>Ливерная Печеночная "Просто выгодно" 0,3 кг.шт.  СПК</v>
          </cell>
          <cell r="D304">
            <v>35</v>
          </cell>
          <cell r="F304">
            <v>35</v>
          </cell>
        </row>
        <row r="305">
          <cell r="A305" t="str">
            <v>Любительская вареная термоус.пак. "Высокий вкус"  СПК</v>
          </cell>
          <cell r="D305">
            <v>129.4</v>
          </cell>
          <cell r="F305">
            <v>129.4</v>
          </cell>
        </row>
        <row r="306">
          <cell r="A306" t="str">
            <v>Мини-сосиски в тесте 3,7кг ВЕС заморож. ТМ Зареченские  ПОКОМ</v>
          </cell>
          <cell r="F306">
            <v>222.31100000000001</v>
          </cell>
        </row>
        <row r="307">
          <cell r="A307" t="str">
            <v>Мини-чебуречки с мясом ВЕС 5,5кг ТМ Зареченские  ПОКОМ</v>
          </cell>
          <cell r="D307">
            <v>5.5</v>
          </cell>
          <cell r="F307">
            <v>82.5</v>
          </cell>
        </row>
        <row r="308">
          <cell r="A308" t="str">
            <v>Мини-шарики с курочкой и сыром ТМ Зареченские ВЕС  ПОКОМ</v>
          </cell>
          <cell r="D308">
            <v>6</v>
          </cell>
          <cell r="F308">
            <v>205.9</v>
          </cell>
        </row>
        <row r="309">
          <cell r="A309" t="str">
            <v>Наггетсы из печи 0,25кг ТМ Вязанка ТС Няняггетсы Сливушки замор.  ПОКОМ</v>
          </cell>
          <cell r="D309">
            <v>2308</v>
          </cell>
          <cell r="F309">
            <v>4683</v>
          </cell>
        </row>
        <row r="310">
          <cell r="A310" t="str">
            <v>Наггетсы Нагетосы Сочная курочка ТМ Горячая штучка 0,25 кг зам  ПОКОМ</v>
          </cell>
          <cell r="D310">
            <v>1175</v>
          </cell>
          <cell r="F310">
            <v>2754</v>
          </cell>
        </row>
        <row r="311">
          <cell r="A311" t="str">
            <v>Наггетсы с индейкой 0,25кг ТМ Вязанка ТС Няняггетсы Сливушки НД2 замор.  ПОКОМ</v>
          </cell>
          <cell r="D311">
            <v>2310</v>
          </cell>
          <cell r="F311">
            <v>4078</v>
          </cell>
        </row>
        <row r="312">
          <cell r="A312" t="str">
            <v>Наггетсы с куриным филе и сыром ТМ Вязанка 0,25 кг ПОКОМ</v>
          </cell>
          <cell r="D312">
            <v>2313</v>
          </cell>
          <cell r="F312">
            <v>4088</v>
          </cell>
        </row>
        <row r="313">
          <cell r="A313" t="str">
            <v>Наггетсы Хрустящие 0,3кг ТМ Зареченские  ПОКОМ</v>
          </cell>
          <cell r="F313">
            <v>43</v>
          </cell>
        </row>
        <row r="314">
          <cell r="A314" t="str">
            <v>Наггетсы Хрустящие ТМ Зареченские. ВЕС ПОКОМ</v>
          </cell>
          <cell r="D314">
            <v>24</v>
          </cell>
          <cell r="F314">
            <v>890</v>
          </cell>
        </row>
        <row r="315">
          <cell r="A315" t="str">
            <v>Оригинальная с перцем с/к  СПК</v>
          </cell>
          <cell r="D315">
            <v>108.9</v>
          </cell>
          <cell r="F315">
            <v>109.49</v>
          </cell>
        </row>
        <row r="316">
          <cell r="A316" t="str">
            <v>Оригинальная с перцем с/к 0,235 кг.шт.  СПК</v>
          </cell>
          <cell r="D316">
            <v>6</v>
          </cell>
          <cell r="F316">
            <v>6</v>
          </cell>
        </row>
        <row r="317">
          <cell r="A317" t="str">
            <v>Паштет печеночный 140 гр.шт.  СПК</v>
          </cell>
          <cell r="D317">
            <v>53</v>
          </cell>
          <cell r="F317">
            <v>53</v>
          </cell>
        </row>
        <row r="318">
          <cell r="A318" t="str">
            <v>Пекерсы с индейкой в сливочном соусе ТМ Горячая штучка 0,25 кг зам  ПОКОМ</v>
          </cell>
          <cell r="D318">
            <v>5</v>
          </cell>
          <cell r="F318">
            <v>299</v>
          </cell>
        </row>
        <row r="319">
          <cell r="A319" t="str">
            <v>Пельмени Grandmeni с говядиной и свининой 0,7кг ТМ Горячая штучка  ПОКОМ</v>
          </cell>
          <cell r="D319">
            <v>16</v>
          </cell>
          <cell r="F319">
            <v>394</v>
          </cell>
        </row>
        <row r="320">
          <cell r="A320" t="str">
            <v>Пельмени Бигбули #МЕГАВКУСИЩЕ с сочной грудинкой 0,9 кг  ПОКОМ</v>
          </cell>
          <cell r="D320">
            <v>1</v>
          </cell>
          <cell r="F320">
            <v>1</v>
          </cell>
        </row>
        <row r="321">
          <cell r="A321" t="str">
            <v>Пельмени Бигбули #МЕГАВКУСИЩЕ с сочной грудинкой ТМ Горячая штучка 0,4 кг. ПОКОМ</v>
          </cell>
          <cell r="D321">
            <v>2</v>
          </cell>
          <cell r="F321">
            <v>111</v>
          </cell>
        </row>
        <row r="322">
          <cell r="A322" t="str">
            <v>Пельмени Бигбули #МЕГАВКУСИЩЕ с сочной грудинкой ТМ Горячая штучка 0,7 кг. ПОКОМ</v>
          </cell>
          <cell r="D322">
            <v>22</v>
          </cell>
          <cell r="F322">
            <v>710</v>
          </cell>
        </row>
        <row r="323">
          <cell r="A323" t="str">
            <v>Пельмени Бигбули с мясом ТМ Горячая штучка. флоу-пак сфера 0,4 кг. ПОКОМ</v>
          </cell>
          <cell r="D323">
            <v>3</v>
          </cell>
          <cell r="F323">
            <v>173</v>
          </cell>
        </row>
        <row r="324">
          <cell r="A324" t="str">
            <v>Пельмени Бигбули с мясом ТМ Горячая штучка. флоу-пак сфера 0,7 кг ПОКОМ</v>
          </cell>
          <cell r="D324">
            <v>1334</v>
          </cell>
          <cell r="F324">
            <v>3330</v>
          </cell>
        </row>
        <row r="325">
          <cell r="A325" t="str">
            <v>Пельмени Бигбули со сливочным маслом ТМ Горячая штучка, флоу-пак сфера 0,4. ПОКОМ</v>
          </cell>
          <cell r="D325">
            <v>2</v>
          </cell>
          <cell r="F325">
            <v>134</v>
          </cell>
        </row>
        <row r="326">
          <cell r="A326" t="str">
            <v>Пельмени Бигбули со сливочным маслом ТМ Горячая штучка, флоу-пак сфера 0,7. ПОКОМ</v>
          </cell>
          <cell r="D326">
            <v>22</v>
          </cell>
          <cell r="F326">
            <v>818</v>
          </cell>
        </row>
        <row r="327">
          <cell r="A327" t="str">
            <v>Пельмени Бульмени мини с мясом и оливковым маслом 0,7 кг ТМ Горячая штучка  ПОКОМ</v>
          </cell>
          <cell r="D327">
            <v>5</v>
          </cell>
          <cell r="F327">
            <v>447</v>
          </cell>
        </row>
        <row r="328">
          <cell r="A328" t="str">
            <v>Пельмени Бульмени по-сибирски с говядиной и свининой ТМ Горячая штучка 0,8 кг ПОКОМ</v>
          </cell>
          <cell r="D328">
            <v>16</v>
          </cell>
          <cell r="F328">
            <v>72</v>
          </cell>
        </row>
        <row r="329">
          <cell r="A329" t="str">
            <v>Пельмени Бульмени с говядиной и свининой Горячая штучка 0,43  ПОКОМ</v>
          </cell>
          <cell r="D329">
            <v>1</v>
          </cell>
          <cell r="F329">
            <v>1</v>
          </cell>
        </row>
        <row r="330">
          <cell r="A330" t="str">
            <v>Пельмени Бульмени с говядиной и свининой Наваристые 2,7кг Горячая штучка ВЕС  ПОКОМ</v>
          </cell>
          <cell r="F330">
            <v>96.003</v>
          </cell>
        </row>
        <row r="331">
          <cell r="A331" t="str">
            <v>Пельмени Бульмени с говядиной и свининой Наваристые 5кг Горячая штучка ВЕС  ПОКОМ</v>
          </cell>
          <cell r="D331">
            <v>10</v>
          </cell>
          <cell r="F331">
            <v>1247.7</v>
          </cell>
        </row>
        <row r="332">
          <cell r="A332" t="str">
            <v>Пельмени Бульмени с говядиной и свининой ТМ Горячая штучка. флоу-пак сфера 0,4 кг ПОКОМ</v>
          </cell>
          <cell r="D332">
            <v>8</v>
          </cell>
          <cell r="F332">
            <v>1095</v>
          </cell>
        </row>
        <row r="333">
          <cell r="A333" t="str">
            <v>Пельмени Бульмени с говядиной и свининой ТМ Горячая штучка. флоу-пак сфера 0,7 кг ПОКОМ</v>
          </cell>
          <cell r="D333">
            <v>1038</v>
          </cell>
          <cell r="F333">
            <v>2833</v>
          </cell>
        </row>
        <row r="334">
          <cell r="A334" t="str">
            <v>Пельмени Бульмени со сливочным маслом ТМ Горячая шт. 0,43 кг  ПОКОМ</v>
          </cell>
          <cell r="F334">
            <v>1</v>
          </cell>
        </row>
        <row r="335">
          <cell r="A335" t="str">
            <v>Пельмени Бульмени со сливочным маслом ТМ Горячая штучка. флоу-пак сфера 0,4 кг. ПОКОМ</v>
          </cell>
          <cell r="D335">
            <v>11</v>
          </cell>
          <cell r="F335">
            <v>1194</v>
          </cell>
        </row>
        <row r="336">
          <cell r="A336" t="str">
            <v>Пельмени Бульмени со сливочным маслом ТМ Горячая штучка.флоу-пак сфера 0,7 кг. ПОКОМ</v>
          </cell>
          <cell r="D336">
            <v>1297</v>
          </cell>
          <cell r="F336">
            <v>4283</v>
          </cell>
        </row>
        <row r="337">
          <cell r="A337" t="str">
            <v>Пельмени Бульмени хрустящие с мясом 0,22 кг ТМ Горячая штучка  ПОКОМ</v>
          </cell>
          <cell r="D337">
            <v>4</v>
          </cell>
          <cell r="F337">
            <v>487</v>
          </cell>
        </row>
        <row r="338">
          <cell r="A338" t="str">
            <v>Пельмени Домашние с говядиной и свининой 0,7кг, сфера ТМ Зареченские  ПОКОМ</v>
          </cell>
          <cell r="F338">
            <v>2</v>
          </cell>
        </row>
        <row r="339">
          <cell r="A339" t="str">
            <v>Пельмени Зареченские сфера 5 кг.  ПОКОМ</v>
          </cell>
          <cell r="F339">
            <v>25</v>
          </cell>
        </row>
        <row r="340">
          <cell r="A340" t="str">
            <v>Пельмени Медвежьи ушки с фермерскими сливками 0,7кг  ПОКОМ</v>
          </cell>
          <cell r="D340">
            <v>1</v>
          </cell>
          <cell r="F340">
            <v>73</v>
          </cell>
        </row>
        <row r="341">
          <cell r="A341" t="str">
            <v>Пельмени Медвежьи ушки с фермерской свининой и говядиной Малые 0,7кг  ПОКОМ</v>
          </cell>
          <cell r="F341">
            <v>167</v>
          </cell>
        </row>
        <row r="342">
          <cell r="A342" t="str">
            <v>Пельмени Мясорубские с рубленой грудинкой ТМ Стародворье флоупак  0,7 кг. ПОКОМ</v>
          </cell>
          <cell r="F342">
            <v>74</v>
          </cell>
        </row>
        <row r="343">
          <cell r="A343" t="str">
            <v>Пельмени Мясорубские ТМ Стародворье фоупак равиоли 0,7 кг  ПОКОМ</v>
          </cell>
          <cell r="D343">
            <v>14</v>
          </cell>
          <cell r="F343">
            <v>1207</v>
          </cell>
        </row>
        <row r="344">
          <cell r="A344" t="str">
            <v>Пельмени Отборные из свинины и говядины 0,9 кг ТМ Стародворье ТС Медвежье ушко  ПОКОМ</v>
          </cell>
          <cell r="D344">
            <v>5</v>
          </cell>
          <cell r="F344">
            <v>482</v>
          </cell>
        </row>
        <row r="345">
          <cell r="A345" t="str">
            <v>Пельмени С говядиной и свининой, ВЕС, сфера пуговки Мясная Галерея  ПОКОМ</v>
          </cell>
          <cell r="D345">
            <v>15</v>
          </cell>
          <cell r="F345">
            <v>510</v>
          </cell>
        </row>
        <row r="346">
          <cell r="A346" t="str">
            <v>Пельмени Со свининой и говядиной ТМ Особый рецепт Любимая ложка 1,0 кг  ПОКОМ</v>
          </cell>
          <cell r="D346">
            <v>5</v>
          </cell>
          <cell r="F346">
            <v>602</v>
          </cell>
        </row>
        <row r="347">
          <cell r="A347" t="str">
            <v>Пельмени Сочные сфера 0,8 кг ТМ Стародворье  ПОКОМ</v>
          </cell>
          <cell r="D347">
            <v>1</v>
          </cell>
          <cell r="F347">
            <v>167</v>
          </cell>
        </row>
        <row r="348">
          <cell r="A348" t="str">
            <v>Пирожки с мясом 0,3кг ТМ Зареченские  ПОКОМ</v>
          </cell>
          <cell r="F348">
            <v>1</v>
          </cell>
        </row>
        <row r="349">
          <cell r="A349" t="str">
            <v>Пирожки с мясом 3,7кг ВЕС ТМ Зареченские  ПОКОМ</v>
          </cell>
          <cell r="D349">
            <v>3.7</v>
          </cell>
          <cell r="F349">
            <v>138.202</v>
          </cell>
        </row>
        <row r="350">
          <cell r="A350" t="str">
            <v>Покровская вареная 0,47 кг шт.  СПК</v>
          </cell>
          <cell r="D350">
            <v>12</v>
          </cell>
          <cell r="F350">
            <v>12</v>
          </cell>
        </row>
        <row r="351">
          <cell r="A351" t="str">
            <v>Ричеза с/к 230 гр.шт.  СПК</v>
          </cell>
          <cell r="D351">
            <v>76</v>
          </cell>
          <cell r="F351">
            <v>76</v>
          </cell>
        </row>
        <row r="352">
          <cell r="A352" t="str">
            <v>Сальчетти с/к 230 гр.шт.  СПК</v>
          </cell>
          <cell r="D352">
            <v>177</v>
          </cell>
          <cell r="F352">
            <v>177</v>
          </cell>
        </row>
        <row r="353">
          <cell r="A353" t="str">
            <v>Салями Русская с/к "Просто выгодно" 0,26 кг.шт. термофор.пак.  СПК</v>
          </cell>
          <cell r="D353">
            <v>26</v>
          </cell>
          <cell r="F353">
            <v>26</v>
          </cell>
        </row>
        <row r="354">
          <cell r="A354" t="str">
            <v>Салями с перчиком с/к "КолбасГрад" 160 гр.шт. термоус. пак.  СПК</v>
          </cell>
          <cell r="D354">
            <v>178</v>
          </cell>
          <cell r="F354">
            <v>178</v>
          </cell>
        </row>
        <row r="355">
          <cell r="A355" t="str">
            <v>Салями с/к 100 гр.шт.нар. (лоток с ср.защ.атм.)  СПК</v>
          </cell>
          <cell r="D355">
            <v>5</v>
          </cell>
          <cell r="F355">
            <v>5</v>
          </cell>
        </row>
        <row r="356">
          <cell r="A356" t="str">
            <v>Салями Трюфель с/в "Эликатессе" 0,16 кг.шт.  СПК</v>
          </cell>
          <cell r="D356">
            <v>105</v>
          </cell>
          <cell r="F356">
            <v>105</v>
          </cell>
        </row>
        <row r="357">
          <cell r="A357" t="str">
            <v>Сардельки "Докторские" (черева) ( в ср.защ.атм.) 1.0 кг. "Высокий вкус"  СПК</v>
          </cell>
          <cell r="D357">
            <v>68</v>
          </cell>
          <cell r="F357">
            <v>68</v>
          </cell>
        </row>
        <row r="358">
          <cell r="A358" t="str">
            <v>Сардельки из говядины (черева) (в ср.защ.атм.) "Высокий вкус"  СПК</v>
          </cell>
          <cell r="D358">
            <v>37</v>
          </cell>
          <cell r="F358">
            <v>40.828000000000003</v>
          </cell>
        </row>
        <row r="359">
          <cell r="A359" t="str">
            <v>Семейная с чесночком Экстра вареная  СПК</v>
          </cell>
          <cell r="D359">
            <v>2</v>
          </cell>
          <cell r="F359">
            <v>2</v>
          </cell>
        </row>
        <row r="360">
          <cell r="A360" t="str">
            <v>Сервелат Европейский в/к, в/с 0,38 кг.шт.термофор.пак  СПК</v>
          </cell>
          <cell r="D360">
            <v>108</v>
          </cell>
          <cell r="F360">
            <v>108</v>
          </cell>
        </row>
        <row r="361">
          <cell r="A361" t="str">
            <v>Сервелат мелкозернистый в/к 0,5 кг.шт. термоус.пак. "Высокий вкус"  СПК</v>
          </cell>
          <cell r="D361">
            <v>99</v>
          </cell>
          <cell r="F361">
            <v>104</v>
          </cell>
        </row>
        <row r="362">
          <cell r="A362" t="str">
            <v>Сервелат Финский в/к 0,38 кг.шт. термофор.пак.  СПК</v>
          </cell>
          <cell r="D362">
            <v>45</v>
          </cell>
          <cell r="F362">
            <v>45</v>
          </cell>
        </row>
        <row r="363">
          <cell r="A363" t="str">
            <v>Сервелат Фирменный в/к 0,10 кг.шт. нарезка (лоток с ср.защ.атм.)  СПК</v>
          </cell>
          <cell r="D363">
            <v>58</v>
          </cell>
          <cell r="F363">
            <v>58</v>
          </cell>
        </row>
        <row r="364">
          <cell r="A364" t="str">
            <v>Сибирская особая с/к 0,10 кг.шт. нарезка (лоток с ср.защ.атм.)  СПК</v>
          </cell>
          <cell r="D364">
            <v>267</v>
          </cell>
          <cell r="F364">
            <v>267</v>
          </cell>
        </row>
        <row r="365">
          <cell r="A365" t="str">
            <v>Сибирская особая с/к 0,235 кг шт.  СПК</v>
          </cell>
          <cell r="D365">
            <v>190</v>
          </cell>
          <cell r="F365">
            <v>190</v>
          </cell>
        </row>
        <row r="366">
          <cell r="A366" t="str">
            <v>Сосиски "Баварские" 0,36 кг.шт. вак.упак.  СПК</v>
          </cell>
          <cell r="D366">
            <v>7</v>
          </cell>
          <cell r="F366">
            <v>7</v>
          </cell>
        </row>
        <row r="367">
          <cell r="A367" t="str">
            <v>Сосиски "Молочные" 0,36 кг.шт. вак.упак.  СПК</v>
          </cell>
          <cell r="D367">
            <v>19</v>
          </cell>
          <cell r="F367">
            <v>19</v>
          </cell>
        </row>
        <row r="368">
          <cell r="A368" t="str">
            <v>Сосиски Классические (в ср.защ.атм.) СПК</v>
          </cell>
          <cell r="D368">
            <v>33</v>
          </cell>
          <cell r="F368">
            <v>33</v>
          </cell>
        </row>
        <row r="369">
          <cell r="A369" t="str">
            <v>Сосиски Мусульманские "Просто выгодно" (в ср.защ.атм.)  СПК</v>
          </cell>
          <cell r="D369">
            <v>7</v>
          </cell>
          <cell r="F369">
            <v>7</v>
          </cell>
        </row>
        <row r="370">
          <cell r="A370" t="str">
            <v>Сосиски Хот-дог подкопченные (лоток с ср.защ.атм.)  СПК</v>
          </cell>
          <cell r="D370">
            <v>16</v>
          </cell>
          <cell r="F370">
            <v>16</v>
          </cell>
        </row>
        <row r="371">
          <cell r="A371" t="str">
            <v>Сочный мегачебурек ТМ Зареченские ВЕС ПОКОМ</v>
          </cell>
          <cell r="D371">
            <v>2.2000000000000002</v>
          </cell>
          <cell r="F371">
            <v>191.94</v>
          </cell>
        </row>
        <row r="372">
          <cell r="A372" t="str">
            <v>Торо Неро с/в "Эликатессе" 140 гр.шт.  СПК</v>
          </cell>
          <cell r="D372">
            <v>56</v>
          </cell>
          <cell r="F372">
            <v>56</v>
          </cell>
        </row>
        <row r="373">
          <cell r="A373" t="str">
            <v>Утренняя вареная ВЕС СПК</v>
          </cell>
          <cell r="D373">
            <v>18</v>
          </cell>
          <cell r="F373">
            <v>18</v>
          </cell>
        </row>
        <row r="374">
          <cell r="A374" t="str">
            <v>Уши свиные копченые к пиву 0,15кг нар. д/ф шт.  СПК</v>
          </cell>
          <cell r="D374">
            <v>18</v>
          </cell>
          <cell r="F374">
            <v>18</v>
          </cell>
        </row>
        <row r="375">
          <cell r="A375" t="str">
            <v>Фестивальная пора с/к 100 гр.шт.нар. (лоток с ср.защ.атм.)  СПК</v>
          </cell>
          <cell r="D375">
            <v>306</v>
          </cell>
          <cell r="F375">
            <v>306</v>
          </cell>
        </row>
        <row r="376">
          <cell r="A376" t="str">
            <v>Фестивальная пора с/к 235 гр.шт.  СПК</v>
          </cell>
          <cell r="D376">
            <v>333</v>
          </cell>
          <cell r="F376">
            <v>333</v>
          </cell>
        </row>
        <row r="377">
          <cell r="A377" t="str">
            <v>Фестивальная пора с/к термоус.пак  СПК</v>
          </cell>
          <cell r="D377">
            <v>40.9</v>
          </cell>
          <cell r="F377">
            <v>40.9</v>
          </cell>
        </row>
        <row r="378">
          <cell r="A378" t="str">
            <v>Фирменная с/к 200 гр. срез "Эликатессе" термоформ.пак.  СПК</v>
          </cell>
          <cell r="D378">
            <v>83</v>
          </cell>
          <cell r="F378">
            <v>83</v>
          </cell>
        </row>
        <row r="379">
          <cell r="A379" t="str">
            <v>Фуэт с/в "Эликатессе" 160 гр.шт.  СПК</v>
          </cell>
          <cell r="D379">
            <v>170</v>
          </cell>
          <cell r="F379">
            <v>171</v>
          </cell>
        </row>
        <row r="380">
          <cell r="A380" t="str">
            <v>Хинкали Классические ТМ Зареченские ВЕС ПОКОМ</v>
          </cell>
          <cell r="F380">
            <v>120</v>
          </cell>
        </row>
        <row r="381">
          <cell r="A381" t="str">
            <v>Хот-догстер ТМ Горячая штучка ТС Хот-Догстер флоу-пак 0,09 кг. ПОКОМ</v>
          </cell>
          <cell r="F381">
            <v>364</v>
          </cell>
        </row>
        <row r="382">
          <cell r="A382" t="str">
            <v>Хотстеры с сыром 0,25кг ТМ Горячая штучка  ПОКОМ</v>
          </cell>
          <cell r="D382">
            <v>1</v>
          </cell>
          <cell r="F382">
            <v>553</v>
          </cell>
        </row>
        <row r="383">
          <cell r="A383" t="str">
            <v>Хотстеры ТМ Горячая штучка ТС Хотстеры 0,25 кг зам  ПОКОМ</v>
          </cell>
          <cell r="D383">
            <v>684</v>
          </cell>
          <cell r="F383">
            <v>2217</v>
          </cell>
        </row>
        <row r="384">
          <cell r="A384" t="str">
            <v>Хрустипай спелая вишня ТМ Горячая штучка флоу-пак 0,07 кг. ПОКОМ</v>
          </cell>
          <cell r="D384">
            <v>30</v>
          </cell>
          <cell r="F384">
            <v>30</v>
          </cell>
        </row>
        <row r="385">
          <cell r="A385" t="str">
            <v>Хрустящие крылышки острые к пиву ТМ Горячая штучка 0,3кг зам  ПОКОМ</v>
          </cell>
          <cell r="D385">
            <v>13</v>
          </cell>
          <cell r="F385">
            <v>483</v>
          </cell>
        </row>
        <row r="386">
          <cell r="A386" t="str">
            <v>Хрустящие крылышки ТМ Горячая штучка 0,3 кг зам  ПОКОМ</v>
          </cell>
          <cell r="D386">
            <v>25</v>
          </cell>
          <cell r="F386">
            <v>582</v>
          </cell>
        </row>
        <row r="387">
          <cell r="A387" t="str">
            <v>Чебупели Foodgital 0,25кг ТМ Горячая штучка  ПОКОМ</v>
          </cell>
          <cell r="F387">
            <v>8</v>
          </cell>
        </row>
        <row r="388">
          <cell r="A388" t="str">
            <v>Чебупели Курочка гриль ТМ Горячая штучка, 0,3 кг зам  ПОКОМ</v>
          </cell>
          <cell r="F388">
            <v>325</v>
          </cell>
        </row>
        <row r="389">
          <cell r="A389" t="str">
            <v>Чебупицца курочка по-итальянски Горячая штучка 0,25 кг зам  ПОКОМ</v>
          </cell>
          <cell r="D389">
            <v>913</v>
          </cell>
          <cell r="F389">
            <v>2937</v>
          </cell>
        </row>
        <row r="390">
          <cell r="A390" t="str">
            <v>Чебупицца Маргарита 0,2кг ТМ Горячая штучка ТС Foodgital  ПОКОМ</v>
          </cell>
          <cell r="F390">
            <v>154</v>
          </cell>
        </row>
        <row r="391">
          <cell r="A391" t="str">
            <v>Чебупицца Пепперони ТМ Горячая штучка ТС Чебупицца 0.25кг зам  ПОКОМ</v>
          </cell>
          <cell r="D391">
            <v>1030</v>
          </cell>
          <cell r="F391">
            <v>4982</v>
          </cell>
        </row>
        <row r="392">
          <cell r="A392" t="str">
            <v>Чебупицца со вкусом 4 сыра 0,2кг ТМ Горячая штучка ТС Foodgital  ПОКОМ</v>
          </cell>
          <cell r="F392">
            <v>145</v>
          </cell>
        </row>
        <row r="393">
          <cell r="A393" t="str">
            <v>Чебуреки Мясные вес 2,7 кг ТМ Зареченские ВЕС ПОКОМ</v>
          </cell>
          <cell r="F393">
            <v>8.1</v>
          </cell>
        </row>
        <row r="394">
          <cell r="A394" t="str">
            <v>Чебуреки сочные ВЕС ТМ Зареченские  ПОКОМ</v>
          </cell>
          <cell r="D394">
            <v>25</v>
          </cell>
          <cell r="F394">
            <v>555</v>
          </cell>
        </row>
        <row r="395">
          <cell r="A395" t="str">
            <v>Шпикачки Русские (черева) (в ср.защ.атм.) "Высокий вкус"  СПК</v>
          </cell>
          <cell r="D395">
            <v>47</v>
          </cell>
          <cell r="F395">
            <v>47</v>
          </cell>
        </row>
        <row r="396">
          <cell r="A396" t="str">
            <v>Эликапреза с/в "Эликатессе" 85 гр.шт. нарезка (лоток с ср.защ.атм.)  СПК</v>
          </cell>
          <cell r="D396">
            <v>14</v>
          </cell>
          <cell r="F396">
            <v>14</v>
          </cell>
        </row>
        <row r="397">
          <cell r="A397" t="str">
            <v>Юбилейная с/к 0,10 кг.шт. нарезка (лоток с ср.защ.атм.)  СПК</v>
          </cell>
          <cell r="D397">
            <v>6</v>
          </cell>
          <cell r="F397">
            <v>6</v>
          </cell>
        </row>
        <row r="398">
          <cell r="A398" t="str">
            <v>Юбилейная с/к 0,235 кг.шт.  СПК</v>
          </cell>
          <cell r="D398">
            <v>552</v>
          </cell>
          <cell r="F398">
            <v>552</v>
          </cell>
        </row>
        <row r="399">
          <cell r="A399" t="str">
            <v>Итого</v>
          </cell>
          <cell r="D399">
            <v>135419.71599999999</v>
          </cell>
          <cell r="F399">
            <v>299878.34000000003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28.05.2025 - 28.05.2025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153.654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144.98500000000001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436.65600000000001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462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904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1014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333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126.291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1216.499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120.108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215.63499999999999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143.666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26.306999999999999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46.701000000000001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122.012</v>
          </cell>
        </row>
        <row r="29">
          <cell r="A29" t="str">
            <v xml:space="preserve"> 247  Сардельки Нежные, ВЕС.  ПОКОМ</v>
          </cell>
          <cell r="D29">
            <v>28.823</v>
          </cell>
        </row>
        <row r="30">
          <cell r="A30" t="str">
            <v xml:space="preserve"> 248  Сардельки Сочные ТМ Особый рецепт,   ПОКОМ</v>
          </cell>
          <cell r="D30">
            <v>29.350999999999999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622.48099999999999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10.218999999999999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86.855000000000004</v>
          </cell>
        </row>
        <row r="34">
          <cell r="A34" t="str">
            <v xml:space="preserve"> 263  Шпикачки Стародворские, ВЕС.  ПОКОМ</v>
          </cell>
          <cell r="D34">
            <v>25.085999999999999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4.5179999999999998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0.90800000000000003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428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744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913</v>
          </cell>
        </row>
        <row r="40">
          <cell r="A40" t="str">
            <v xml:space="preserve"> 283  Сосиски Сочинки, ВЕС, ТМ Стародворье ПОКОМ</v>
          </cell>
          <cell r="D40">
            <v>135.94999999999999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114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292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58.478999999999999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322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523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19.661000000000001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75.873000000000005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299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429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268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73.638000000000005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158.36600000000001</v>
          </cell>
        </row>
        <row r="53">
          <cell r="A53" t="str">
            <v xml:space="preserve"> 316  Колбаса Нежная ТМ Зареченские ВЕС  ПОКОМ</v>
          </cell>
          <cell r="D53">
            <v>14.914</v>
          </cell>
        </row>
        <row r="54">
          <cell r="A54" t="str">
            <v xml:space="preserve"> 318  Сосиски Датские ТМ Зареченские, ВЕС  ПОКОМ</v>
          </cell>
          <cell r="D54">
            <v>850.55399999999997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653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601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160</v>
          </cell>
        </row>
        <row r="58">
          <cell r="A58" t="str">
            <v xml:space="preserve"> 328  Сардельки Сочинки Стародворье ТМ  0,4 кг ПОКОМ</v>
          </cell>
          <cell r="D58">
            <v>66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57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287.32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87</v>
          </cell>
        </row>
        <row r="62">
          <cell r="A62" t="str">
            <v xml:space="preserve"> 335  Колбаса Сливушка ТМ Вязанка. ВЕС.  ПОКОМ </v>
          </cell>
          <cell r="D62">
            <v>61.320999999999998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674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622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102.455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62.427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141.49700000000001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91.784999999999997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27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62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135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18.640999999999998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150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184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80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148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79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36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834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2136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113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66.924000000000007</v>
          </cell>
        </row>
        <row r="83">
          <cell r="A83" t="str">
            <v xml:space="preserve"> 433 Колбаса Стародворская со шпиком  в оболочке полиамид. ТМ Стародворье ВЕС ПОКОМ</v>
          </cell>
          <cell r="D83">
            <v>4.24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47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15.996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D86">
            <v>9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136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148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93.552999999999997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884.72199999999998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1681.2829999999999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669.28399999999999</v>
          </cell>
        </row>
        <row r="93">
          <cell r="A93" t="str">
            <v xml:space="preserve"> 460  Колбаса Стародворская Традиционная ВЕС ТМ Стародворье в оболочке полиамид. ПОКОМ</v>
          </cell>
          <cell r="D93">
            <v>6.71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43.03</v>
          </cell>
        </row>
        <row r="95">
          <cell r="A95" t="str">
            <v xml:space="preserve"> 467  Колбаса Филейная 0,5кг ТМ Особый рецепт  ПОКОМ</v>
          </cell>
          <cell r="D95">
            <v>17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1.5209999999999999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228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142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220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120</v>
          </cell>
        </row>
        <row r="101">
          <cell r="A101" t="str">
            <v xml:space="preserve"> 499  Сардельки Дугушки со сливочным маслом ВЕС ТМ Стародворье ТС Дугушка  ПОКОМ</v>
          </cell>
          <cell r="D101">
            <v>1.349</v>
          </cell>
        </row>
        <row r="102">
          <cell r="A102" t="str">
            <v xml:space="preserve"> 516  Сосиски Классические ТМ Ядрена копоть 0,3кг  ПОКОМ</v>
          </cell>
          <cell r="D102">
            <v>5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33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D104">
            <v>50</v>
          </cell>
        </row>
        <row r="105">
          <cell r="A105" t="str">
            <v>3215 ВЕТЧ.МЯСНАЯ Папа может п/о 0.4кг 8шт.    ОСТАНКИНО</v>
          </cell>
          <cell r="D105">
            <v>128</v>
          </cell>
        </row>
        <row r="106">
          <cell r="A106" t="str">
            <v>3684 ПРЕСИЖН с/к в/у 1/250 8шт.   ОСТАНКИНО</v>
          </cell>
          <cell r="D106">
            <v>15</v>
          </cell>
        </row>
        <row r="107">
          <cell r="A107" t="str">
            <v>4063 МЯСНАЯ Папа может вар п/о_Л   ОСТАНКИНО</v>
          </cell>
          <cell r="D107">
            <v>408.36500000000001</v>
          </cell>
        </row>
        <row r="108">
          <cell r="A108" t="str">
            <v>4117 ЭКСТРА Папа может с/к в/у_Л   ОСТАНКИНО</v>
          </cell>
          <cell r="D108">
            <v>8.5760000000000005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26.736999999999998</v>
          </cell>
        </row>
        <row r="110">
          <cell r="A110" t="str">
            <v>4813 ФИЛЕЙНАЯ Папа может вар п/о_Л   ОСТАНКИНО</v>
          </cell>
          <cell r="D110">
            <v>128.95699999999999</v>
          </cell>
        </row>
        <row r="111">
          <cell r="A111" t="str">
            <v>4993 САЛЯМИ ИТАЛЬЯНСКАЯ с/к в/у 1/250*8_120c ОСТАНКИНО</v>
          </cell>
          <cell r="D111">
            <v>103</v>
          </cell>
        </row>
        <row r="112">
          <cell r="A112" t="str">
            <v>5246 ДОКТОРСКАЯ ПРЕМИУМ вар б/о мгс_30с ОСТАНКИНО</v>
          </cell>
          <cell r="D112">
            <v>1.4730000000000001</v>
          </cell>
        </row>
        <row r="113">
          <cell r="A113" t="str">
            <v>5247 РУССКАЯ ПРЕМИУМ вар б/о мгс_30с ОСТАНКИНО</v>
          </cell>
          <cell r="D113">
            <v>1.4990000000000001</v>
          </cell>
        </row>
        <row r="114">
          <cell r="A114" t="str">
            <v>5483 ЭКСТРА Папа может с/к в/у 1/250 8шт.   ОСТАНКИНО</v>
          </cell>
          <cell r="D114">
            <v>176</v>
          </cell>
        </row>
        <row r="115">
          <cell r="A115" t="str">
            <v>5544 Сервелат Финский в/к в/у_45с НОВАЯ ОСТАНКИНО</v>
          </cell>
          <cell r="D115">
            <v>226.46799999999999</v>
          </cell>
        </row>
        <row r="116">
          <cell r="A116" t="str">
            <v>5679 САЛЯМИ ИТАЛЬЯНСКАЯ с/к в/у 1/150_60с ОСТАНКИНО</v>
          </cell>
          <cell r="D116">
            <v>76</v>
          </cell>
        </row>
        <row r="117">
          <cell r="A117" t="str">
            <v>5682 САЛЯМИ МЕЛКОЗЕРНЕНАЯ с/к в/у 1/120_60с   ОСТАНКИНО</v>
          </cell>
          <cell r="D117">
            <v>510</v>
          </cell>
        </row>
        <row r="118">
          <cell r="A118" t="str">
            <v>5706 АРОМАТНАЯ Папа может с/к в/у 1/250 8шт.  ОСТАНКИНО</v>
          </cell>
          <cell r="D118">
            <v>145</v>
          </cell>
        </row>
        <row r="119">
          <cell r="A119" t="str">
            <v>5708 ПОСОЛЬСКАЯ Папа может с/к в/у ОСТАНКИНО</v>
          </cell>
          <cell r="D119">
            <v>10.548</v>
          </cell>
        </row>
        <row r="120">
          <cell r="A120" t="str">
            <v>5851 ЭКСТРА Папа может вар п/о   ОСТАНКИНО</v>
          </cell>
          <cell r="D120">
            <v>111.10899999999999</v>
          </cell>
        </row>
        <row r="121">
          <cell r="A121" t="str">
            <v>5931 ОХОТНИЧЬЯ Папа может с/к в/у 1/220 8шт.   ОСТАНКИНО</v>
          </cell>
          <cell r="D121">
            <v>315</v>
          </cell>
        </row>
        <row r="122">
          <cell r="A122" t="str">
            <v>5992 ВРЕМЯ ОКРОШКИ Папа может вар п/о 0.4кг   ОСТАНКИНО</v>
          </cell>
          <cell r="D122">
            <v>153</v>
          </cell>
        </row>
        <row r="123">
          <cell r="A123" t="str">
            <v>6004 РАГУ СВИНОЕ 1кг 8шт.зам_120с ОСТАНКИНО</v>
          </cell>
          <cell r="D123">
            <v>48</v>
          </cell>
        </row>
        <row r="124">
          <cell r="A124" t="str">
            <v>6221 НЕАПОЛИТАНСКИЙ ДУЭТ с/к с/н мгс 1/90  ОСТАНКИНО</v>
          </cell>
          <cell r="D124">
            <v>81</v>
          </cell>
        </row>
        <row r="125">
          <cell r="A125" t="str">
            <v>6228 МЯСНОЕ АССОРТИ к/з с/н мгс 1/90 10шт.  ОСТАНКИНО</v>
          </cell>
          <cell r="D125">
            <v>115</v>
          </cell>
        </row>
        <row r="126">
          <cell r="A126" t="str">
            <v>6247 ДОМАШНЯЯ Папа может вар п/о 0,4кг 8шт.  ОСТАНКИНО</v>
          </cell>
          <cell r="D126">
            <v>46</v>
          </cell>
        </row>
        <row r="127">
          <cell r="A127" t="str">
            <v>6268 ГОВЯЖЬЯ Папа может вар п/о 0,4кг 8 шт.  ОСТАНКИНО</v>
          </cell>
          <cell r="D127">
            <v>84</v>
          </cell>
        </row>
        <row r="128">
          <cell r="A128" t="str">
            <v>6279 КОРЕЙКА ПО-ОСТ.к/в в/с с/н в/у 1/150_45с  ОСТАНКИНО</v>
          </cell>
          <cell r="D128">
            <v>90</v>
          </cell>
        </row>
        <row r="129">
          <cell r="A129" t="str">
            <v>6303 МЯСНЫЕ Папа может сос п/о мгс 1.5*3  ОСТАНКИНО</v>
          </cell>
          <cell r="D129">
            <v>145.70400000000001</v>
          </cell>
        </row>
        <row r="130">
          <cell r="A130" t="str">
            <v>6324 ДОКТОРСКАЯ ГОСТ вар п/о 0.4кг 8шт.  ОСТАНКИНО</v>
          </cell>
          <cell r="D130">
            <v>9</v>
          </cell>
        </row>
        <row r="131">
          <cell r="A131" t="str">
            <v>6325 ДОКТОРСКАЯ ПРЕМИУМ вар п/о 0.4кг 8шт.  ОСТАНКИНО</v>
          </cell>
          <cell r="D131">
            <v>413</v>
          </cell>
        </row>
        <row r="132">
          <cell r="A132" t="str">
            <v>6333 МЯСНАЯ Папа может вар п/о 0.4кг 8шт.  ОСТАНКИНО</v>
          </cell>
          <cell r="D132">
            <v>1025</v>
          </cell>
        </row>
        <row r="133">
          <cell r="A133" t="str">
            <v>6340 ДОМАШНИЙ РЕЦЕПТ Коровино 0.5кг 8шт.  ОСТАНКИНО</v>
          </cell>
          <cell r="D133">
            <v>75</v>
          </cell>
        </row>
        <row r="134">
          <cell r="A134" t="str">
            <v>6353 ЭКСТРА Папа может вар п/о 0.4кг 8шт.  ОСТАНКИНО</v>
          </cell>
          <cell r="D134">
            <v>447</v>
          </cell>
        </row>
        <row r="135">
          <cell r="A135" t="str">
            <v>6392 ФИЛЕЙНАЯ Папа может вар п/о 0.4кг. ОСТАНКИНО</v>
          </cell>
          <cell r="D135">
            <v>918</v>
          </cell>
        </row>
        <row r="136">
          <cell r="A136" t="str">
            <v>6448 СВИНИНА МАДЕРА с/к с/н в/у 1/100 10шт.   ОСТАНКИНО</v>
          </cell>
          <cell r="D136">
            <v>22</v>
          </cell>
        </row>
        <row r="137">
          <cell r="A137" t="str">
            <v>6453 ЭКСТРА Папа может с/к с/н в/у 1/100 14шт.   ОСТАНКИНО</v>
          </cell>
          <cell r="D137">
            <v>358</v>
          </cell>
        </row>
        <row r="138">
          <cell r="A138" t="str">
            <v>6454 АРОМАТНАЯ с/к с/н в/у 1/100 14шт.  ОСТАНКИНО</v>
          </cell>
          <cell r="D138">
            <v>365</v>
          </cell>
        </row>
        <row r="139">
          <cell r="A139" t="str">
            <v>6459 СЕРВЕЛАТ ШВЕЙЦАРСК. в/к с/н в/у 1/100*10  ОСТАНКИНО</v>
          </cell>
          <cell r="D139">
            <v>171</v>
          </cell>
        </row>
        <row r="140">
          <cell r="A140" t="str">
            <v>6470 ВЕТЧ.МРАМОРНАЯ в/у_45с  ОСТАНКИНО</v>
          </cell>
          <cell r="D140">
            <v>7.8739999999999997</v>
          </cell>
        </row>
        <row r="141">
          <cell r="A141" t="str">
            <v>6495 ВЕТЧ.МРАМОРНАЯ в/у срез 0.3кг 6шт_45с  ОСТАНКИНО</v>
          </cell>
          <cell r="D141">
            <v>57</v>
          </cell>
        </row>
        <row r="142">
          <cell r="A142" t="str">
            <v>6527 ШПИКАЧКИ СОЧНЫЕ ПМ сар б/о мгс 1*3 45с ОСТАНКИНО</v>
          </cell>
          <cell r="D142">
            <v>103.447</v>
          </cell>
        </row>
        <row r="143">
          <cell r="A143" t="str">
            <v>6528 ШПИКАЧКИ СОЧНЫЕ ПМ сар б/о мгс 0.4кг 45с  ОСТАНКИНО</v>
          </cell>
          <cell r="D143">
            <v>2</v>
          </cell>
        </row>
        <row r="144">
          <cell r="A144" t="str">
            <v>6586 МРАМОРНАЯ И БАЛЫКОВАЯ в/к с/н мгс 1/90 ОСТАНКИНО</v>
          </cell>
          <cell r="D144">
            <v>34</v>
          </cell>
        </row>
        <row r="145">
          <cell r="A145" t="str">
            <v>6609 С ГОВЯДИНОЙ ПМ сар б/о мгс 0.4кг_45с ОСТАНКИНО</v>
          </cell>
          <cell r="D145">
            <v>13</v>
          </cell>
        </row>
        <row r="146">
          <cell r="A146" t="str">
            <v>6616 МОЛОЧНЫЕ КЛАССИЧЕСКИЕ сос п/о в/у 0.3кг  ОСТАНКИНО</v>
          </cell>
          <cell r="D146">
            <v>276</v>
          </cell>
        </row>
        <row r="147">
          <cell r="A147" t="str">
            <v>6697 СЕРВЕЛАТ ФИНСКИЙ ПМ в/к в/у 0,35кг 8шт.  ОСТАНКИНО</v>
          </cell>
          <cell r="D147">
            <v>1051</v>
          </cell>
        </row>
        <row r="148">
          <cell r="A148" t="str">
            <v>6713 СОЧНЫЙ ГРИЛЬ ПМ сос п/о мгс 0.41кг 8шт.  ОСТАНКИНО</v>
          </cell>
          <cell r="D148">
            <v>529</v>
          </cell>
        </row>
        <row r="149">
          <cell r="A149" t="str">
            <v>6724 МОЛОЧНЫЕ ПМ сос п/о мгс 0.41кг 10шт.  ОСТАНКИНО</v>
          </cell>
          <cell r="D149">
            <v>132</v>
          </cell>
        </row>
        <row r="150">
          <cell r="A150" t="str">
            <v>6762 СЛИВОЧНЫЕ сос ц/о мгс 0.41кг 8шт.  ОСТАНКИНО</v>
          </cell>
          <cell r="D150">
            <v>19</v>
          </cell>
        </row>
        <row r="151">
          <cell r="A151" t="str">
            <v>6765 РУБЛЕНЫЕ сос ц/о мгс 0.36кг 6шт.  ОСТАНКИНО</v>
          </cell>
          <cell r="D151">
            <v>103</v>
          </cell>
        </row>
        <row r="152">
          <cell r="A152" t="str">
            <v>6773 САЛЯМИ Папа может п/к в/у 0,28кг 8шт.  ОСТАНКИНО</v>
          </cell>
          <cell r="D152">
            <v>-1</v>
          </cell>
        </row>
        <row r="153">
          <cell r="A153" t="str">
            <v>6785 ВЕНСКАЯ САЛЯМИ п/к в/у 0.33кг 8шт.  ОСТАНКИНО</v>
          </cell>
          <cell r="D153">
            <v>57</v>
          </cell>
        </row>
        <row r="154">
          <cell r="A154" t="str">
            <v>6787 СЕРВЕЛАТ КРЕМЛЕВСКИЙ в/к в/у 0,33кг 8шт.  ОСТАНКИНО</v>
          </cell>
          <cell r="D154">
            <v>36</v>
          </cell>
        </row>
        <row r="155">
          <cell r="A155" t="str">
            <v>6793 БАЛЫКОВАЯ в/к в/у 0,33кг 8шт.  ОСТАНКИНО</v>
          </cell>
          <cell r="D155">
            <v>73</v>
          </cell>
        </row>
        <row r="156">
          <cell r="A156" t="str">
            <v>6807 СЕРВЕЛАТ ЕВРОПЕЙСКИЙ в/к в/у 0,33кг 8шт.  ОСТАНКИНО</v>
          </cell>
          <cell r="D156">
            <v>-1</v>
          </cell>
        </row>
        <row r="157">
          <cell r="A157" t="str">
            <v>6822 ИЗ ОТБОРНОГО МЯСА ПМ сос п/о мгс 0,36кг  ОСТАНКИНО</v>
          </cell>
          <cell r="D157">
            <v>-1</v>
          </cell>
        </row>
        <row r="158">
          <cell r="A158" t="str">
            <v>6829 МОЛОЧНЫЕ КЛАССИЧЕСКИЕ сос п/о мгс 2*4_С  ОСТАНКИНО</v>
          </cell>
          <cell r="D158">
            <v>211.50700000000001</v>
          </cell>
        </row>
        <row r="159">
          <cell r="A159" t="str">
            <v>6837 ФИЛЕЙНЫЕ Папа Может сос ц/о мгс 0.4кг  ОСТАНКИНО</v>
          </cell>
          <cell r="D159">
            <v>211</v>
          </cell>
        </row>
        <row r="160">
          <cell r="A160" t="str">
            <v>6842 ДЫМОВИЦА ИЗ ОКОРОКА к/в мл/к в/у 0,3кг  ОСТАНКИНО</v>
          </cell>
          <cell r="D160">
            <v>29</v>
          </cell>
        </row>
        <row r="161">
          <cell r="A161" t="str">
            <v>6861 ДОМАШНИЙ РЕЦЕПТ Коровино вар п/о  ОСТАНКИНО</v>
          </cell>
          <cell r="D161">
            <v>37.473999999999997</v>
          </cell>
        </row>
        <row r="162">
          <cell r="A162" t="str">
            <v>6866 ВЕТЧ.НЕЖНАЯ Коровино п/о_Маяк  ОСТАНКИНО</v>
          </cell>
          <cell r="D162">
            <v>40.158000000000001</v>
          </cell>
        </row>
        <row r="163">
          <cell r="A163" t="str">
            <v>6872 ШАШЛЫК ИЗ СВИНИНЫ зам. ВЕС ОСТАНКИНО</v>
          </cell>
          <cell r="D163">
            <v>3.7320000000000002</v>
          </cell>
        </row>
        <row r="164">
          <cell r="A164" t="str">
            <v>6877 В ОБВЯЗКЕ вар п/о  ОСТАНКИНО</v>
          </cell>
          <cell r="D164">
            <v>-0.4</v>
          </cell>
        </row>
        <row r="165">
          <cell r="A165" t="str">
            <v>6909 ДЛЯ ДЕТЕЙ сос п/о мгс 0.33кг 8шт.  ОСТАНКИНО</v>
          </cell>
          <cell r="D165">
            <v>36</v>
          </cell>
        </row>
        <row r="166">
          <cell r="A166" t="str">
            <v>6919 БЕКОН с/к с/н в/у 1/180 10шт.  ОСТАНКИНО</v>
          </cell>
          <cell r="D166">
            <v>-1</v>
          </cell>
        </row>
        <row r="167">
          <cell r="A167" t="str">
            <v>7001 КЛАССИЧЕСКИЕ Папа может сар б/о мгс 1*3  ОСТАНКИНО</v>
          </cell>
          <cell r="D167">
            <v>51.021999999999998</v>
          </cell>
        </row>
        <row r="168">
          <cell r="A168" t="str">
            <v>7038 С ГОВЯДИНОЙ ПМ сос п/о мгс 1.5*4  ОСТАНКИНО</v>
          </cell>
          <cell r="D168">
            <v>43.021999999999998</v>
          </cell>
        </row>
        <row r="169">
          <cell r="A169" t="str">
            <v>7040 С ИНДЕЙКОЙ ПМ сос ц/о в/у 1/270 8шт.  ОСТАНКИНО</v>
          </cell>
          <cell r="D169">
            <v>25</v>
          </cell>
        </row>
        <row r="170">
          <cell r="A170" t="str">
            <v>7059 ШПИКАЧКИ СОЧНЫЕ С БЕК. п/о мгс 0.3кг_60с  ОСТАНКИНО</v>
          </cell>
          <cell r="D170">
            <v>34</v>
          </cell>
        </row>
        <row r="171">
          <cell r="A171" t="str">
            <v>7066 СОЧНЫЕ ПМ сос п/о мгс 0.41кг 10шт_50с  ОСТАНКИНО</v>
          </cell>
          <cell r="D171">
            <v>1683</v>
          </cell>
        </row>
        <row r="172">
          <cell r="A172" t="str">
            <v>7070 СОЧНЫЕ ПМ сос п/о мгс 1.5*4_А_50с  ОСТАНКИНО</v>
          </cell>
          <cell r="D172">
            <v>851.78300000000002</v>
          </cell>
        </row>
        <row r="173">
          <cell r="A173" t="str">
            <v>7073 МОЛОЧ.ПРЕМИУМ ПМ сос п/о в/у 1/350_50с  ОСТАНКИНО</v>
          </cell>
          <cell r="D173">
            <v>619</v>
          </cell>
        </row>
        <row r="174">
          <cell r="A174" t="str">
            <v>7074 МОЛОЧ.ПРЕМИУМ ПМ сос п/о мгс 0.6кг_50с  ОСТАНКИНО</v>
          </cell>
          <cell r="D174">
            <v>45</v>
          </cell>
        </row>
        <row r="175">
          <cell r="A175" t="str">
            <v>7075 МОЛОЧ.ПРЕМИУМ ПМ сос п/о мгс 1.5*4_О_50с  ОСТАНКИНО</v>
          </cell>
          <cell r="D175">
            <v>36.270000000000003</v>
          </cell>
        </row>
        <row r="176">
          <cell r="A176" t="str">
            <v>7077 МЯСНЫЕ С ГОВЯД.ПМ сос п/о мгс 0.4кг_50с  ОСТАНКИНО</v>
          </cell>
          <cell r="D176">
            <v>313</v>
          </cell>
        </row>
        <row r="177">
          <cell r="A177" t="str">
            <v>7080 СЛИВОЧНЫЕ ПМ сос п/о мгс 0.41кг 10шт. 50с  ОСТАНКИНО</v>
          </cell>
          <cell r="D177">
            <v>885</v>
          </cell>
        </row>
        <row r="178">
          <cell r="A178" t="str">
            <v>7082 СЛИВОЧНЫЕ ПМ сос п/о мгс 1.5*4_50с  ОСТАНКИНО</v>
          </cell>
          <cell r="D178">
            <v>27.061</v>
          </cell>
        </row>
        <row r="179">
          <cell r="A179" t="str">
            <v>7087 ШПИК С ЧЕСНОК.И ПЕРЦЕМ к/в в/у 0.3кг_50с  ОСТАНКИНО</v>
          </cell>
          <cell r="D179">
            <v>27</v>
          </cell>
        </row>
        <row r="180">
          <cell r="A180" t="str">
            <v>7090 СВИНИНА ПО-ДОМ. к/в мл/к в/у 0.3кг_50с  ОСТАНКИНО</v>
          </cell>
          <cell r="D180">
            <v>206</v>
          </cell>
        </row>
        <row r="181">
          <cell r="A181" t="str">
            <v>7092 БЕКОН Папа может с/к с/н в/у 1/140_50с  ОСТАНКИНО</v>
          </cell>
          <cell r="D181">
            <v>218</v>
          </cell>
        </row>
        <row r="182">
          <cell r="A182" t="str">
            <v>7105 МИЛАНО с/к с/н мгс 1/90 12шт.  ОСТАНКИНО</v>
          </cell>
          <cell r="D182">
            <v>15</v>
          </cell>
        </row>
        <row r="183">
          <cell r="A183" t="str">
            <v>7106 ТОСКАНО с/к с/н мгс 1/90 12шт.  ОСТАНКИНО</v>
          </cell>
          <cell r="D183">
            <v>19</v>
          </cell>
        </row>
        <row r="184">
          <cell r="A184" t="str">
            <v>7107 САН-РЕМО с/в с/н мгс 1/90 12шт.  ОСТАНКИНО</v>
          </cell>
          <cell r="D184">
            <v>12</v>
          </cell>
        </row>
        <row r="185">
          <cell r="A185" t="str">
            <v>7126 МОЛОЧНАЯ Останкино вар п/о 0.4кг 8шт.  ОСТАНКИНО</v>
          </cell>
          <cell r="D185">
            <v>1</v>
          </cell>
        </row>
        <row r="186">
          <cell r="A186" t="str">
            <v>7143 БРАУНШВЕЙГСКАЯ ГОСТ с/к в/у 1/220 8шт. ОСТАНКИНО</v>
          </cell>
          <cell r="D186">
            <v>4</v>
          </cell>
        </row>
        <row r="187">
          <cell r="A187" t="str">
            <v>7147 САЛЬЧИЧОН Останкино с/к в/у 1/220 8шт.  ОСТАНКИНО</v>
          </cell>
          <cell r="D187">
            <v>16</v>
          </cell>
        </row>
        <row r="188">
          <cell r="A188" t="str">
            <v>7149 БАЛЫКОВАЯ Коровино п/к в/у 0.84кг_50с  ОСТАНКИНО</v>
          </cell>
          <cell r="D188">
            <v>15</v>
          </cell>
        </row>
        <row r="189">
          <cell r="A189" t="str">
            <v>7154 СЕРВЕЛАТ ЗЕРНИСТЫЙ ПМ в/к в/у 0.35кг_50с  ОСТАНКИНО</v>
          </cell>
          <cell r="D189">
            <v>608</v>
          </cell>
        </row>
        <row r="190">
          <cell r="A190" t="str">
            <v>7166 СЕРВЕЛТ ОХОТНИЧИЙ ПМ в/к в/у_50с  ОСТАНКИНО</v>
          </cell>
          <cell r="D190">
            <v>82.403000000000006</v>
          </cell>
        </row>
        <row r="191">
          <cell r="A191" t="str">
            <v>7169 СЕРВЕЛАТ ОХОТНИЧИЙ ПМ в/к в/у 0.35кг_50с  ОСТАНКИНО</v>
          </cell>
          <cell r="D191">
            <v>921</v>
          </cell>
        </row>
        <row r="192">
          <cell r="A192" t="str">
            <v>7173 БОЯNСКАЯ ПМ п/к в/у 0.28кг 8шт_50с  ОСТАНКИНО</v>
          </cell>
          <cell r="D192">
            <v>-1</v>
          </cell>
        </row>
        <row r="193">
          <cell r="A193" t="str">
            <v>7187 ГРУДИНКА ПРЕМИУМ к/в мл/к в/у 0,3кг_50с ОСТАНКИНО</v>
          </cell>
          <cell r="D193">
            <v>115</v>
          </cell>
        </row>
        <row r="194">
          <cell r="A194" t="str">
            <v>7225 ТОСКАНО ПРЕМИУМ Останкино с/к в/у 1/180  ОСТАНКИНО</v>
          </cell>
          <cell r="D194">
            <v>11</v>
          </cell>
        </row>
        <row r="195">
          <cell r="A195" t="str">
            <v>7226 ЧОРИЗО ПРЕМИУМ Останкино с/к в/у 1/180  ОСТАНКИНО</v>
          </cell>
          <cell r="D195">
            <v>3</v>
          </cell>
        </row>
        <row r="196">
          <cell r="A196" t="str">
            <v>7227 САЛЯМИ ФИНСКАЯ Папа может с/к в/у 1/180  ОСТАНКИНО</v>
          </cell>
          <cell r="D196">
            <v>30</v>
          </cell>
        </row>
        <row r="197">
          <cell r="A197" t="str">
            <v>7231 КЛАССИЧЕСКАЯ ПМ вар п/о 0,3кг 8шт_209к ОСТАНКИНО</v>
          </cell>
          <cell r="D197">
            <v>289</v>
          </cell>
        </row>
        <row r="198">
          <cell r="A198" t="str">
            <v>7232 БОЯNСКАЯ ПМ п/к в/у 0,28кг 8шт_209к ОСТАНКИНО</v>
          </cell>
          <cell r="D198">
            <v>371</v>
          </cell>
        </row>
        <row r="199">
          <cell r="A199" t="str">
            <v>7234 ФИЛЕЙНЫЕ ПМ сос ц/о в/у 1/495 8шт.  ОСТАНКИНО</v>
          </cell>
          <cell r="D199">
            <v>32</v>
          </cell>
        </row>
        <row r="200">
          <cell r="A200" t="str">
            <v>7235 ВЕТЧ.КЛАССИЧЕСКАЯ ПМ п/о 0,35кг 8шт_209к ОСТАНКИНО</v>
          </cell>
          <cell r="D200">
            <v>6</v>
          </cell>
        </row>
        <row r="201">
          <cell r="A201" t="str">
            <v>7236 СЕРВЕЛАТ КАРЕЛЬСКИЙ в/к в/у 0,28кг_209к ОСТАНКИНО</v>
          </cell>
          <cell r="D201">
            <v>869</v>
          </cell>
        </row>
        <row r="202">
          <cell r="A202" t="str">
            <v>7241 САЛЯМИ Папа может п/к в/у 0,28кг_209к ОСТАНКИНО</v>
          </cell>
          <cell r="D202">
            <v>176</v>
          </cell>
        </row>
        <row r="203">
          <cell r="A203" t="str">
            <v>7244 ФИЛЕЙНЫЕ Папа может сос ц/о мгс 0,72*4 ОСТАНКИНО</v>
          </cell>
          <cell r="D203">
            <v>11.09</v>
          </cell>
        </row>
        <row r="204">
          <cell r="A204" t="str">
            <v>7245 ВЕТЧ.ФИЛЕЙНАЯ ПМ п/о 0,4кг 8шт ОСТАНКИНО</v>
          </cell>
          <cell r="D204">
            <v>15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39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68</v>
          </cell>
        </row>
        <row r="207">
          <cell r="A207" t="str">
            <v>Балыковая с/к 200 гр. срез "Эликатессе" термоформ.пак.  СПК</v>
          </cell>
          <cell r="D207">
            <v>20</v>
          </cell>
        </row>
        <row r="208">
          <cell r="A208" t="str">
            <v>БОНУС МОЛОЧНЫЕ КЛАССИЧЕСКИЕ сос п/о в/у 0.3кг (6084)  ОСТАНКИНО</v>
          </cell>
          <cell r="D208">
            <v>11</v>
          </cell>
        </row>
        <row r="209">
          <cell r="A209" t="str">
            <v>БОНУС МОЛОЧНЫЕ КЛАССИЧЕСКИЕ сос п/о мгс 2*4_С (4980)  ОСТАНКИНО</v>
          </cell>
          <cell r="D209">
            <v>4.21</v>
          </cell>
        </row>
        <row r="210">
          <cell r="A210" t="str">
            <v>БОНУС СОЧНЫЕ Папа может сос п/о мгс 1.5*4 (6954)  ОСТАНКИНО</v>
          </cell>
          <cell r="D210">
            <v>72.075999999999993</v>
          </cell>
        </row>
        <row r="211">
          <cell r="A211" t="str">
            <v>БОНУС СОЧНЫЕ сос п/о мгс 0.41кг_UZ (6087)  ОСТАНКИНО</v>
          </cell>
          <cell r="D211">
            <v>54</v>
          </cell>
        </row>
        <row r="212">
          <cell r="A212" t="str">
            <v>БОНУС_ 017  Сосиски Вязанка Сливочные, Вязанка амицел ВЕС.ПОКОМ</v>
          </cell>
          <cell r="D212">
            <v>152.98599999999999</v>
          </cell>
        </row>
        <row r="213">
          <cell r="A213" t="str">
            <v>БОНУС_ 456  Колбаса Филейная ТМ Особый рецепт ВЕС большой батон  ПОКОМ</v>
          </cell>
          <cell r="D213">
            <v>458.13499999999999</v>
          </cell>
        </row>
        <row r="214">
          <cell r="A214" t="str">
            <v>БОНУС_307 Колбаса Сервелат Мясорубский с мелкорубленным окороком 0,35 кг срез ТМ Стародворье   Поком</v>
          </cell>
          <cell r="D214">
            <v>123</v>
          </cell>
        </row>
        <row r="215">
          <cell r="A215" t="str">
            <v>БОНУС_319  Колбаса вареная Филейская ТМ Вязанка ТС Классическая, 0,45 кг. ПОКОМ</v>
          </cell>
          <cell r="D215">
            <v>505</v>
          </cell>
        </row>
        <row r="216">
          <cell r="A216" t="str">
            <v>БОНУС_412  Сосиски Баварские ТМ Стародворье 0,35 кг ПОКОМ</v>
          </cell>
          <cell r="D216">
            <v>1</v>
          </cell>
        </row>
        <row r="217">
          <cell r="A217" t="str">
            <v>БОНУС_Готовые чебупели сочные с мясом ТМ Горячая штучка  0,3кг зам    ПОКОМ</v>
          </cell>
          <cell r="D217">
            <v>251</v>
          </cell>
        </row>
        <row r="218">
          <cell r="A218" t="str">
            <v>БОНУС_Пельмени Бульмени с говядиной и свининой ТМ Горячая штучка. флоу-пак сфера 0,4 кг ПОКОМ</v>
          </cell>
          <cell r="D218">
            <v>4</v>
          </cell>
        </row>
        <row r="219">
          <cell r="A219" t="str">
            <v>БОНУС_Пельмени Бульмени с говядиной и свининой ТМ Горячая штучка. флоу-пак сфера 0,7 кг ПОКОМ</v>
          </cell>
          <cell r="D219">
            <v>116</v>
          </cell>
        </row>
        <row r="220">
          <cell r="A220" t="str">
            <v>Бутербродная вареная 0,47 кг шт.  СПК</v>
          </cell>
          <cell r="D220">
            <v>21</v>
          </cell>
        </row>
        <row r="221">
          <cell r="A221" t="str">
            <v>Вацлавская п/к (черева) 390 гр.шт. термоус.пак  СПК</v>
          </cell>
          <cell r="D221">
            <v>5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41</v>
          </cell>
        </row>
        <row r="223">
          <cell r="A223" t="str">
            <v>Готовые чебупели острые с мясом 0,24кг ТМ Горячая штучка  ПОКОМ</v>
          </cell>
          <cell r="D223">
            <v>42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5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467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351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98</v>
          </cell>
        </row>
        <row r="228">
          <cell r="A228" t="str">
            <v>Грудинка "По-московски" в/к термоус.пак.  СПК</v>
          </cell>
          <cell r="D228">
            <v>2.67</v>
          </cell>
        </row>
        <row r="229">
          <cell r="A229" t="str">
            <v>Гуцульская с/к "КолбасГрад" 160 гр.шт. термоус. пак  СПК</v>
          </cell>
          <cell r="D229">
            <v>4</v>
          </cell>
        </row>
        <row r="230">
          <cell r="A230" t="str">
            <v>Дельгаро с/в "Эликатессе" 140 гр.шт.  СПК</v>
          </cell>
          <cell r="D230">
            <v>6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41</v>
          </cell>
        </row>
        <row r="232">
          <cell r="A232" t="str">
            <v>Докторская вареная в/с 0,47 кг шт.  СПК</v>
          </cell>
          <cell r="D232">
            <v>31</v>
          </cell>
        </row>
        <row r="233">
          <cell r="A233" t="str">
            <v>Докторская вареная термоус.пак. "Высокий вкус"  СПК</v>
          </cell>
          <cell r="D233">
            <v>25.274999999999999</v>
          </cell>
        </row>
        <row r="234">
          <cell r="A234" t="str">
            <v>ЖАР-ладушки с клубникой и вишней ТМ Стародворье 0,2 кг ПОКОМ</v>
          </cell>
          <cell r="D234">
            <v>8</v>
          </cell>
        </row>
        <row r="235">
          <cell r="A235" t="str">
            <v>ЖАР-ладушки с мясом 0,2кг ТМ Стародворье  ПОКОМ</v>
          </cell>
          <cell r="D235">
            <v>64</v>
          </cell>
        </row>
        <row r="236">
          <cell r="A236" t="str">
            <v>ЖАР-ладушки с яблоком и грушей ТМ Стародворье 0,2 кг. ПОКОМ</v>
          </cell>
          <cell r="D236">
            <v>10</v>
          </cell>
        </row>
        <row r="237">
          <cell r="A237" t="str">
            <v>Карбонад Юбилейный термоус.пак.  СПК</v>
          </cell>
          <cell r="D237">
            <v>3.762</v>
          </cell>
        </row>
        <row r="238">
          <cell r="A238" t="str">
            <v>Классическая с/к 80 гр.шт.нар. (лоток с ср.защ.атм.)  СПК</v>
          </cell>
          <cell r="D238">
            <v>-1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127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183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-3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158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183</v>
          </cell>
        </row>
        <row r="244">
          <cell r="A244" t="str">
            <v>Купеческая п/к 0,38 кг.шт. термофор.пак.  СПК</v>
          </cell>
          <cell r="D244">
            <v>2</v>
          </cell>
        </row>
        <row r="245">
          <cell r="A245" t="str">
            <v>Ла Фаворте с/в "Эликатессе" 140 гр.шт.  СПК</v>
          </cell>
          <cell r="D245">
            <v>-1</v>
          </cell>
        </row>
        <row r="246">
          <cell r="A246" t="str">
            <v>Любительская вареная термоус.пак. "Высокий вкус"  СПК</v>
          </cell>
          <cell r="D246">
            <v>5.266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52.1</v>
          </cell>
        </row>
        <row r="248">
          <cell r="A248" t="str">
            <v>Мини-чебуречки с мясом ВЕС 5,5кг ТМ Зареченские  ПОКОМ</v>
          </cell>
          <cell r="D248">
            <v>27.5</v>
          </cell>
        </row>
        <row r="249">
          <cell r="A249" t="str">
            <v>Мини-шарики с курочкой и сыром ТМ Зареченские ВЕС  ПОКОМ</v>
          </cell>
          <cell r="D249">
            <v>72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563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308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353</v>
          </cell>
        </row>
        <row r="253">
          <cell r="A253" t="str">
            <v>Наггетсы с куриным филе и сыром ТМ Вязанка 0,25 кг ПОКОМ</v>
          </cell>
          <cell r="D253">
            <v>427</v>
          </cell>
        </row>
        <row r="254">
          <cell r="A254" t="str">
            <v>Наггетсы Хрустящие 0,3кг ТМ Зареченские  ПОКОМ</v>
          </cell>
          <cell r="D254">
            <v>7</v>
          </cell>
        </row>
        <row r="255">
          <cell r="A255" t="str">
            <v>Наггетсы Хрустящие ТМ Зареченские. ВЕС ПОКОМ</v>
          </cell>
          <cell r="D255">
            <v>252</v>
          </cell>
        </row>
        <row r="256">
          <cell r="A256" t="str">
            <v>Оригинальная с перцем с/к  СПК</v>
          </cell>
          <cell r="D256">
            <v>26.077999999999999</v>
          </cell>
        </row>
        <row r="257">
          <cell r="A257" t="str">
            <v>Оригинальная с перцем с/к 0,235 кг.шт.  СПК</v>
          </cell>
          <cell r="D257">
            <v>-2</v>
          </cell>
        </row>
        <row r="258">
          <cell r="A258" t="str">
            <v>Паштет печеночный 140 гр.шт.  СПК</v>
          </cell>
          <cell r="D258">
            <v>4</v>
          </cell>
        </row>
        <row r="259">
          <cell r="A259" t="str">
            <v>Пекерсы с индейкой в сливочном соусе ТМ Горячая штучка 0,25 кг зам  ПОКОМ</v>
          </cell>
          <cell r="D259">
            <v>83</v>
          </cell>
        </row>
        <row r="260">
          <cell r="A260" t="str">
            <v>Пельмени Grandmeni с говядиной и свининой 0,7кг ТМ Горячая штучка  ПОКОМ</v>
          </cell>
          <cell r="D260">
            <v>65</v>
          </cell>
        </row>
        <row r="261">
          <cell r="A261" t="str">
            <v>Пельмени Бигбули #МЕГАВКУСИЩЕ с сочной грудинкой ТМ Горячая штучка 0,4 кг. ПОКОМ</v>
          </cell>
          <cell r="D261">
            <v>26</v>
          </cell>
        </row>
        <row r="262">
          <cell r="A262" t="str">
            <v>Пельмени Бигбули #МЕГАВКУСИЩЕ с сочной грудинкой ТМ Горячая штучка 0,7 кг. ПОКОМ</v>
          </cell>
          <cell r="D262">
            <v>115</v>
          </cell>
        </row>
        <row r="263">
          <cell r="A263" t="str">
            <v>Пельмени Бигбули с мясом ТМ Горячая штучка. флоу-пак сфера 0,4 кг. ПОКОМ</v>
          </cell>
          <cell r="D263">
            <v>43</v>
          </cell>
        </row>
        <row r="264">
          <cell r="A264" t="str">
            <v>Пельмени Бигбули с мясом ТМ Горячая штучка. флоу-пак сфера 0,7 кг ПОКОМ</v>
          </cell>
          <cell r="D264">
            <v>527</v>
          </cell>
        </row>
        <row r="265">
          <cell r="A265" t="str">
            <v>Пельмени Бигбули со сливочным маслом ТМ Горячая штучка, флоу-пак сфера 0,4. ПОКОМ</v>
          </cell>
          <cell r="D265">
            <v>25</v>
          </cell>
        </row>
        <row r="266">
          <cell r="A266" t="str">
            <v>Пельмени Бигбули со сливочным маслом ТМ Горячая штучка, флоу-пак сфера 0,7. ПОКОМ</v>
          </cell>
          <cell r="D266">
            <v>163</v>
          </cell>
        </row>
        <row r="267">
          <cell r="A267" t="str">
            <v>Пельмени Бульмени мини с мясом и оливковым маслом 0,7 кг ТМ Горячая штучка  ПОКОМ</v>
          </cell>
          <cell r="D267">
            <v>86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  <cell r="D268">
            <v>16.2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  <cell r="D269">
            <v>260</v>
          </cell>
        </row>
        <row r="270">
          <cell r="A270" t="str">
            <v>Пельмени Бульмени с говядиной и свининой ТМ Горячая штучка. флоу-пак сфера 0,4 кг ПОКОМ</v>
          </cell>
          <cell r="D270">
            <v>286</v>
          </cell>
        </row>
        <row r="271">
          <cell r="A271" t="str">
            <v>Пельмени Бульмени с говядиной и свининой ТМ Горячая штучка. флоу-пак сфера 0,7 кг ПОКОМ</v>
          </cell>
          <cell r="D271">
            <v>331</v>
          </cell>
        </row>
        <row r="272">
          <cell r="A272" t="str">
            <v>Пельмени Бульмени со сливочным маслом ТМ Горячая штучка. флоу-пак сфера 0,4 кг. ПОКОМ</v>
          </cell>
          <cell r="D272">
            <v>249</v>
          </cell>
        </row>
        <row r="273">
          <cell r="A273" t="str">
            <v>Пельмени Бульмени со сливочным маслом ТМ Горячая штучка.флоу-пак сфера 0,7 кг. ПОКОМ</v>
          </cell>
          <cell r="D273">
            <v>189</v>
          </cell>
        </row>
        <row r="274">
          <cell r="A274" t="str">
            <v>Пельмени Бульмени хрустящие с мясом 0,22 кг ТМ Горячая штучка  ПОКОМ</v>
          </cell>
          <cell r="D274">
            <v>92</v>
          </cell>
        </row>
        <row r="275">
          <cell r="A275" t="str">
            <v>Пельмени Зареченские сфера 5 кг.  ПОКОМ</v>
          </cell>
          <cell r="D275">
            <v>10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60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22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249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132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115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119</v>
          </cell>
        </row>
        <row r="282">
          <cell r="A282" t="str">
            <v>Пельмени Сочные сфера 0,8 кг ТМ Стародворье  ПОКОМ</v>
          </cell>
          <cell r="D282">
            <v>43</v>
          </cell>
        </row>
        <row r="283">
          <cell r="A283" t="str">
            <v>Пирожки с мясом 3,7кг ВЕС ТМ Зареченские  ПОКОМ</v>
          </cell>
          <cell r="D283">
            <v>3.7</v>
          </cell>
        </row>
        <row r="284">
          <cell r="A284" t="str">
            <v>Ричеза с/к 230 гр.шт.  СПК</v>
          </cell>
          <cell r="D284">
            <v>9</v>
          </cell>
        </row>
        <row r="285">
          <cell r="A285" t="str">
            <v>Салями с перчиком с/к "КолбасГрад" 160 гр.шт. термоус. пак.  СПК</v>
          </cell>
          <cell r="D285">
            <v>50</v>
          </cell>
        </row>
        <row r="286">
          <cell r="A286" t="str">
            <v>Салями с/к 100 гр.шт.нар. (лоток с ср.защ.атм.)  СПК</v>
          </cell>
          <cell r="D286">
            <v>-1</v>
          </cell>
        </row>
        <row r="287">
          <cell r="A287" t="str">
            <v>Салями Трюфель с/в "Эликатессе" 0,16 кг.шт.  СПК</v>
          </cell>
          <cell r="D287">
            <v>21</v>
          </cell>
        </row>
        <row r="288">
          <cell r="A288" t="str">
            <v>Сардельки "Докторские" (черева) ( в ср.защ.атм.) 1.0 кг. "Высокий вкус"  СПК</v>
          </cell>
          <cell r="D288">
            <v>7.19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16.969000000000001</v>
          </cell>
        </row>
        <row r="290">
          <cell r="A290" t="str">
            <v>Семейная с чесночком Экстра вареная  СПК</v>
          </cell>
          <cell r="D290">
            <v>-2.4249999999999998</v>
          </cell>
        </row>
        <row r="291">
          <cell r="A291" t="str">
            <v>Сервелат Европейский в/к, в/с 0,38 кг.шт.термофор.пак  СПК</v>
          </cell>
          <cell r="D291">
            <v>15</v>
          </cell>
        </row>
        <row r="292">
          <cell r="A292" t="str">
            <v>Сервелат мелкозернистый в/к 0,5 кг.шт. термоус.пак. "Высокий вкус"  СПК</v>
          </cell>
          <cell r="D292">
            <v>7</v>
          </cell>
        </row>
        <row r="293">
          <cell r="A293" t="str">
            <v>Сервелат Финский в/к 0,38 кг.шт. термофор.пак.  СПК</v>
          </cell>
          <cell r="D293">
            <v>6</v>
          </cell>
        </row>
        <row r="294">
          <cell r="A294" t="str">
            <v>Сервелат Фирменный в/к 0,10 кг.шт. нарезка (лоток с ср.защ.атм.)  СПК</v>
          </cell>
          <cell r="D294">
            <v>39</v>
          </cell>
        </row>
        <row r="295">
          <cell r="A295" t="str">
            <v>Сибирская особая с/к 0,10 кг.шт. нарезка (лоток с ср.защ.атм.)  СПК</v>
          </cell>
          <cell r="D295">
            <v>112</v>
          </cell>
        </row>
        <row r="296">
          <cell r="A296" t="str">
            <v>Сибирская особая с/к 0,235 кг шт.  СПК</v>
          </cell>
          <cell r="D296">
            <v>59</v>
          </cell>
        </row>
        <row r="297">
          <cell r="A297" t="str">
            <v>Сосиски "Баварские" 0,36 кг.шт. вак.упак.  СПК</v>
          </cell>
          <cell r="D297">
            <v>3</v>
          </cell>
        </row>
        <row r="298">
          <cell r="A298" t="str">
            <v>Сосиски "Молочные" 0,36 кг.шт. вак.упак.  СПК</v>
          </cell>
          <cell r="D298">
            <v>3</v>
          </cell>
        </row>
        <row r="299">
          <cell r="A299" t="str">
            <v>Сосиски Классические (в ср.защ.атм.) СПК</v>
          </cell>
          <cell r="D299">
            <v>7.33</v>
          </cell>
        </row>
        <row r="300">
          <cell r="A300" t="str">
            <v>Сосиски Мусульманские "Просто выгодно" (в ср.защ.атм.)  СПК</v>
          </cell>
          <cell r="D300">
            <v>1.8240000000000001</v>
          </cell>
        </row>
        <row r="301">
          <cell r="A301" t="str">
            <v>Сосиски Хот-дог подкопченные (лоток с ср.защ.атм.)  СПК</v>
          </cell>
          <cell r="D301">
            <v>4.3099999999999996</v>
          </cell>
        </row>
        <row r="302">
          <cell r="A302" t="str">
            <v>Сочный мегачебурек ТМ Зареченские ВЕС ПОКОМ</v>
          </cell>
          <cell r="D302">
            <v>58.24</v>
          </cell>
        </row>
        <row r="303">
          <cell r="A303" t="str">
            <v>Торо Неро с/в "Эликатессе" 140 гр.шт.  СПК</v>
          </cell>
          <cell r="D303">
            <v>7</v>
          </cell>
        </row>
        <row r="304">
          <cell r="A304" t="str">
            <v>Утренняя вареная ВЕС СПК</v>
          </cell>
          <cell r="D304">
            <v>12.192</v>
          </cell>
        </row>
        <row r="305">
          <cell r="A305" t="str">
            <v>Фестивальная пора с/к 100 гр.шт.нар. (лоток с ср.защ.атм.)  СПК</v>
          </cell>
          <cell r="D305">
            <v>78</v>
          </cell>
        </row>
        <row r="306">
          <cell r="A306" t="str">
            <v>Фестивальная пора с/к 235 гр.шт.  СПК</v>
          </cell>
          <cell r="D306">
            <v>101</v>
          </cell>
        </row>
        <row r="307">
          <cell r="A307" t="str">
            <v>Фестивальная пора с/к термоус.пак  СПК</v>
          </cell>
          <cell r="D307">
            <v>6.6020000000000003</v>
          </cell>
        </row>
        <row r="308">
          <cell r="A308" t="str">
            <v>Фирменная с/к 200 гр. срез "Эликатессе" термоформ.пак.  СПК</v>
          </cell>
          <cell r="D308">
            <v>15</v>
          </cell>
        </row>
        <row r="309">
          <cell r="A309" t="str">
            <v>Фуэт с/в "Эликатессе" 160 гр.шт.  СПК</v>
          </cell>
          <cell r="D309">
            <v>29</v>
          </cell>
        </row>
        <row r="310">
          <cell r="A310" t="str">
            <v>Хинкали Классические ТМ Зареченские ВЕС ПОКОМ</v>
          </cell>
          <cell r="D310">
            <v>40</v>
          </cell>
        </row>
        <row r="311">
          <cell r="A311" t="str">
            <v>Хот-догстер ТМ Горячая штучка ТС Хот-Догстер флоу-пак 0,09 кг. ПОКОМ</v>
          </cell>
          <cell r="D311">
            <v>63</v>
          </cell>
        </row>
        <row r="312">
          <cell r="A312" t="str">
            <v>Хотстеры с сыром 0,25кг ТМ Горячая штучка  ПОКОМ</v>
          </cell>
          <cell r="D312">
            <v>135</v>
          </cell>
        </row>
        <row r="313">
          <cell r="A313" t="str">
            <v>Хотстеры ТМ Горячая штучка ТС Хотстеры 0,25 кг зам  ПОКОМ</v>
          </cell>
          <cell r="D313">
            <v>177</v>
          </cell>
        </row>
        <row r="314">
          <cell r="A314" t="str">
            <v>Хрустящие крылышки острые к пиву ТМ Горячая штучка 0,3кг зам  ПОКОМ</v>
          </cell>
          <cell r="D314">
            <v>93</v>
          </cell>
        </row>
        <row r="315">
          <cell r="A315" t="str">
            <v>Хрустящие крылышки ТМ Горячая штучка 0,3 кг зам  ПОКОМ</v>
          </cell>
          <cell r="D315">
            <v>31</v>
          </cell>
        </row>
        <row r="316">
          <cell r="A316" t="str">
            <v>Чебупели Курочка гриль ТМ Горячая штучка, 0,3 кг зам  ПОКОМ</v>
          </cell>
          <cell r="D316">
            <v>149</v>
          </cell>
        </row>
        <row r="317">
          <cell r="A317" t="str">
            <v>Чебупицца курочка по-итальянски Горячая штучка 0,25 кг зам  ПОКОМ</v>
          </cell>
          <cell r="D317">
            <v>435</v>
          </cell>
        </row>
        <row r="318">
          <cell r="A318" t="str">
            <v>Чебупицца Маргарита 0,2кг ТМ Горячая штучка ТС Foodgital  ПОКОМ</v>
          </cell>
          <cell r="D318">
            <v>79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998</v>
          </cell>
        </row>
        <row r="320">
          <cell r="A320" t="str">
            <v>Чебупицца со вкусом 4 сыра 0,2кг ТМ Горячая штучка ТС Foodgital  ПОКОМ</v>
          </cell>
          <cell r="D320">
            <v>72</v>
          </cell>
        </row>
        <row r="321">
          <cell r="A321" t="str">
            <v>Чебуреки сочные ВЕС ТМ Зареченские  ПОКОМ</v>
          </cell>
          <cell r="D321">
            <v>140</v>
          </cell>
        </row>
        <row r="322">
          <cell r="A322" t="str">
            <v>Шпикачки Русские (черева) (в ср.защ.атм.) "Высокий вкус"  СПК</v>
          </cell>
          <cell r="D322">
            <v>17.571999999999999</v>
          </cell>
        </row>
        <row r="323">
          <cell r="A323" t="str">
            <v>Эликапреза с/в "Эликатессе" 85 гр.шт. нарезка (лоток с ср.защ.атм.)  СПК</v>
          </cell>
          <cell r="D323">
            <v>2</v>
          </cell>
        </row>
        <row r="324">
          <cell r="A324" t="str">
            <v>Юбилейная с/к 0,235 кг.шт.  СПК</v>
          </cell>
          <cell r="D324">
            <v>65</v>
          </cell>
        </row>
        <row r="325">
          <cell r="A325" t="str">
            <v>Итого</v>
          </cell>
          <cell r="D325">
            <v>55689.889000000003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22.05.2025 - 28.05.2025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390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1146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468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210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24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624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2630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340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1340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750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816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2016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2820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3300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2352</v>
          </cell>
        </row>
        <row r="22">
          <cell r="A22" t="str">
            <v>Наггетсы из печи 0,25кг ТМ Вязанка ТС Няняггетсы Сливушки замор.  ПОКОМ</v>
          </cell>
          <cell r="D22">
            <v>2280</v>
          </cell>
        </row>
        <row r="23">
          <cell r="A23" t="str">
            <v>Наггетсы Нагетосы Сочная курочка ТМ Горячая штучка 0,25 кг зам  ПОКОМ</v>
          </cell>
          <cell r="D23">
            <v>1140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D24">
            <v>2280</v>
          </cell>
        </row>
        <row r="25">
          <cell r="A25" t="str">
            <v>Наггетсы с куриным филе и сыром ТМ Вязанка 0,25 кг ПОКОМ</v>
          </cell>
          <cell r="D25">
            <v>2280</v>
          </cell>
        </row>
        <row r="26">
          <cell r="A26" t="str">
            <v>Пельмени Бигбули с мясом ТМ Горячая штучка. флоу-пак сфера 0,7 кг ПОКОМ</v>
          </cell>
          <cell r="D26">
            <v>1300</v>
          </cell>
        </row>
        <row r="27">
          <cell r="A27" t="str">
            <v>Пельмени Бульмени с говядиной и свининой ТМ Горячая штучка. флоу-пак сфера 0,7 кг ПОКОМ</v>
          </cell>
          <cell r="D27">
            <v>1010</v>
          </cell>
        </row>
        <row r="28">
          <cell r="A28" t="str">
            <v>Пельмени Бульмени со сливочным маслом ТМ Горячая штучка.флоу-пак сфера 0,7 кг. ПОКОМ</v>
          </cell>
          <cell r="D28">
            <v>1270</v>
          </cell>
        </row>
        <row r="29">
          <cell r="A29" t="str">
            <v>Хотстеры ТМ Горячая штучка ТС Хотстеры 0,25 кг зам  ПОКОМ</v>
          </cell>
          <cell r="D29">
            <v>660</v>
          </cell>
        </row>
        <row r="30">
          <cell r="A30" t="str">
            <v>Чебупицца курочка по-итальянски Горячая штучка 0,25 кг зам  ПОКОМ</v>
          </cell>
          <cell r="D30">
            <v>900</v>
          </cell>
        </row>
        <row r="31">
          <cell r="A31" t="str">
            <v>Чебупицца Пепперони ТМ Горячая штучка ТС Чебупицца 0.25кг зам  ПОКОМ</v>
          </cell>
          <cell r="D31">
            <v>996</v>
          </cell>
        </row>
        <row r="32">
          <cell r="A32" t="str">
            <v>Итого</v>
          </cell>
          <cell r="D32">
            <v>33342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Q5" sqref="AQ5"/>
    </sheetView>
  </sheetViews>
  <sheetFormatPr defaultColWidth="10.5" defaultRowHeight="11.45" customHeight="1" outlineLevelRow="1" x14ac:dyDescent="0.2"/>
  <cols>
    <col min="1" max="1" width="63" style="1" customWidth="1"/>
    <col min="2" max="2" width="4.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9" width="1" style="5" customWidth="1"/>
    <col min="20" max="20" width="6.1640625" style="5" bestFit="1" customWidth="1"/>
    <col min="21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9.83203125" style="5" customWidth="1"/>
    <col min="36" max="36" width="5.33203125" style="5" customWidth="1"/>
    <col min="37" max="38" width="6.6640625" style="5" bestFit="1" customWidth="1"/>
    <col min="39" max="39" width="0.6640625" style="5" customWidth="1"/>
    <col min="40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K3" s="1" t="s">
        <v>151</v>
      </c>
      <c r="AL3" s="1" t="s">
        <v>152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123</v>
      </c>
      <c r="H4" s="10" t="s">
        <v>124</v>
      </c>
      <c r="I4" s="9" t="s">
        <v>125</v>
      </c>
      <c r="J4" s="9" t="s">
        <v>126</v>
      </c>
      <c r="K4" s="9" t="s">
        <v>127</v>
      </c>
      <c r="L4" s="9" t="s">
        <v>128</v>
      </c>
      <c r="M4" s="9" t="s">
        <v>128</v>
      </c>
      <c r="N4" s="9" t="s">
        <v>128</v>
      </c>
      <c r="O4" s="9" t="s">
        <v>128</v>
      </c>
      <c r="P4" s="9" t="s">
        <v>128</v>
      </c>
      <c r="Q4" s="9" t="s">
        <v>128</v>
      </c>
      <c r="R4" s="9" t="s">
        <v>128</v>
      </c>
      <c r="S4" s="11" t="s">
        <v>128</v>
      </c>
      <c r="T4" s="9" t="s">
        <v>129</v>
      </c>
      <c r="U4" s="11" t="s">
        <v>128</v>
      </c>
      <c r="V4" s="11" t="s">
        <v>128</v>
      </c>
      <c r="W4" s="9" t="s">
        <v>125</v>
      </c>
      <c r="X4" s="11" t="s">
        <v>128</v>
      </c>
      <c r="Y4" s="9" t="s">
        <v>130</v>
      </c>
      <c r="Z4" s="11" t="s">
        <v>131</v>
      </c>
      <c r="AA4" s="9" t="s">
        <v>132</v>
      </c>
      <c r="AB4" s="9" t="s">
        <v>133</v>
      </c>
      <c r="AC4" s="9" t="s">
        <v>134</v>
      </c>
      <c r="AD4" s="9" t="s">
        <v>135</v>
      </c>
      <c r="AE4" s="9" t="s">
        <v>125</v>
      </c>
      <c r="AF4" s="9" t="s">
        <v>125</v>
      </c>
      <c r="AG4" s="9" t="s">
        <v>125</v>
      </c>
      <c r="AH4" s="9" t="s">
        <v>136</v>
      </c>
      <c r="AI4" s="9" t="s">
        <v>137</v>
      </c>
      <c r="AJ4" s="11" t="s">
        <v>138</v>
      </c>
      <c r="AK4" s="11" t="s">
        <v>138</v>
      </c>
      <c r="AL4" s="11" t="s">
        <v>138</v>
      </c>
      <c r="AM4" s="11"/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140</v>
      </c>
      <c r="M5" s="16" t="s">
        <v>141</v>
      </c>
      <c r="N5" s="16"/>
      <c r="T5" s="16" t="s">
        <v>142</v>
      </c>
      <c r="V5" s="16" t="s">
        <v>142</v>
      </c>
      <c r="X5" s="16" t="s">
        <v>143</v>
      </c>
      <c r="AE5" s="16" t="s">
        <v>144</v>
      </c>
      <c r="AF5" s="16" t="s">
        <v>145</v>
      </c>
      <c r="AG5" s="16" t="s">
        <v>146</v>
      </c>
      <c r="AH5" s="16" t="s">
        <v>140</v>
      </c>
      <c r="AJ5" s="16" t="s">
        <v>129</v>
      </c>
      <c r="AK5" s="16" t="s">
        <v>142</v>
      </c>
      <c r="AL5" s="16" t="s">
        <v>143</v>
      </c>
    </row>
    <row r="6" spans="1:40" ht="11.1" customHeight="1" x14ac:dyDescent="0.2">
      <c r="A6" s="6"/>
      <c r="B6" s="6"/>
      <c r="C6" s="3"/>
      <c r="D6" s="3"/>
      <c r="E6" s="12">
        <f>SUM(E7:E156)</f>
        <v>127428.75000000003</v>
      </c>
      <c r="F6" s="12">
        <f>SUM(F7:F156)</f>
        <v>43650.590999999979</v>
      </c>
      <c r="J6" s="12">
        <f>SUM(J7:J156)</f>
        <v>130953.465</v>
      </c>
      <c r="K6" s="12">
        <f t="shared" ref="K6:X6" si="0">SUM(K7:K156)</f>
        <v>-3524.7149999999988</v>
      </c>
      <c r="L6" s="12">
        <f t="shared" si="0"/>
        <v>25450</v>
      </c>
      <c r="M6" s="12">
        <f t="shared" si="0"/>
        <v>31000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7050</v>
      </c>
      <c r="U6" s="12">
        <f t="shared" si="0"/>
        <v>0</v>
      </c>
      <c r="V6" s="12">
        <f t="shared" si="0"/>
        <v>25020</v>
      </c>
      <c r="W6" s="12">
        <f t="shared" si="0"/>
        <v>23334.950000000012</v>
      </c>
      <c r="X6" s="12">
        <f t="shared" si="0"/>
        <v>29620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10754</v>
      </c>
      <c r="AE6" s="12">
        <f t="shared" ref="AE6" si="5">SUM(AE7:AE156)</f>
        <v>26664.646999999994</v>
      </c>
      <c r="AF6" s="12">
        <f t="shared" ref="AF6" si="6">SUM(AF7:AF156)</f>
        <v>26695.898000000001</v>
      </c>
      <c r="AG6" s="12">
        <f t="shared" ref="AG6" si="7">SUM(AG7:AG156)</f>
        <v>23482.624599999996</v>
      </c>
      <c r="AH6" s="12">
        <f t="shared" ref="AH6" si="8">SUM(AH7:AH156)</f>
        <v>25909.368999999995</v>
      </c>
      <c r="AI6" s="12"/>
      <c r="AJ6" s="12">
        <f t="shared" ref="AJ6" si="9">SUM(AJ7:AJ156)</f>
        <v>2926.4000000000005</v>
      </c>
      <c r="AK6" s="12">
        <f t="shared" ref="AK6:AL6" si="10">SUM(AK7:AK156)</f>
        <v>14269.4</v>
      </c>
      <c r="AL6" s="12">
        <f t="shared" si="10"/>
        <v>17511.5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268.79399999999998</v>
      </c>
      <c r="D7" s="8">
        <v>600.476</v>
      </c>
      <c r="E7" s="8">
        <v>608.68100000000004</v>
      </c>
      <c r="F7" s="8">
        <v>245.16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5">
        <f>VLOOKUP(A:A,[2]TDSheet!$A:$F,6,0)</f>
        <v>631.88300000000004</v>
      </c>
      <c r="K7" s="15">
        <f>E7-J7</f>
        <v>-23.201999999999998</v>
      </c>
      <c r="L7" s="15">
        <f>VLOOKUP(A:A,[1]TDSheet!$A:$N,14,0)</f>
        <v>100</v>
      </c>
      <c r="M7" s="15">
        <f>VLOOKUP(A:A,[1]TDSheet!$A:$X,24,0)</f>
        <v>150</v>
      </c>
      <c r="N7" s="15"/>
      <c r="O7" s="15"/>
      <c r="P7" s="15"/>
      <c r="Q7" s="15"/>
      <c r="R7" s="15"/>
      <c r="S7" s="15"/>
      <c r="T7" s="15"/>
      <c r="U7" s="15"/>
      <c r="V7" s="17">
        <v>150</v>
      </c>
      <c r="W7" s="15">
        <f>(E7-AD7)/5</f>
        <v>121.73620000000001</v>
      </c>
      <c r="X7" s="17">
        <v>150</v>
      </c>
      <c r="Y7" s="18">
        <f>(F7+L7+M7+V7+X7)/W7</f>
        <v>6.5318286590184345</v>
      </c>
      <c r="Z7" s="15">
        <f>F7/W7</f>
        <v>2.0138627622679199</v>
      </c>
      <c r="AA7" s="15"/>
      <c r="AB7" s="15"/>
      <c r="AC7" s="15"/>
      <c r="AD7" s="15">
        <v>0</v>
      </c>
      <c r="AE7" s="15">
        <f>VLOOKUP(A:A,[1]TDSheet!$A:$AF,32,0)</f>
        <v>136.14619999999999</v>
      </c>
      <c r="AF7" s="15">
        <f>VLOOKUP(A:A,[1]TDSheet!$A:$AG,33,0)</f>
        <v>106.48875</v>
      </c>
      <c r="AG7" s="15">
        <f>VLOOKUP(A:A,[1]TDSheet!$A:$W,23,0)</f>
        <v>120.4768</v>
      </c>
      <c r="AH7" s="15">
        <f>VLOOKUP(A:A,[3]TDSheet!$A:$D,4,0)</f>
        <v>153.654</v>
      </c>
      <c r="AI7" s="20" t="s">
        <v>150</v>
      </c>
      <c r="AJ7" s="15">
        <f>T7*H7</f>
        <v>0</v>
      </c>
      <c r="AK7" s="15">
        <f>V7*H7</f>
        <v>150</v>
      </c>
      <c r="AL7" s="15">
        <f>X7*H7</f>
        <v>150</v>
      </c>
      <c r="AM7" s="15"/>
      <c r="AN7" s="15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367.745</v>
      </c>
      <c r="D8" s="8">
        <v>619.88499999999999</v>
      </c>
      <c r="E8" s="8">
        <v>647.34400000000005</v>
      </c>
      <c r="F8" s="8">
        <v>308.80799999999999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5">
        <f>VLOOKUP(A:A,[2]TDSheet!$A:$F,6,0)</f>
        <v>671.971</v>
      </c>
      <c r="K8" s="15">
        <f t="shared" ref="K8:K71" si="11">E8-J8</f>
        <v>-24.626999999999953</v>
      </c>
      <c r="L8" s="15">
        <f>VLOOKUP(A:A,[1]TDSheet!$A:$N,14,0)</f>
        <v>100</v>
      </c>
      <c r="M8" s="15">
        <f>VLOOKUP(A:A,[1]TDSheet!$A:$X,24,0)</f>
        <v>100</v>
      </c>
      <c r="N8" s="15"/>
      <c r="O8" s="15"/>
      <c r="P8" s="15"/>
      <c r="Q8" s="15"/>
      <c r="R8" s="15"/>
      <c r="S8" s="15"/>
      <c r="T8" s="15"/>
      <c r="U8" s="15"/>
      <c r="V8" s="17">
        <v>150</v>
      </c>
      <c r="W8" s="15">
        <f t="shared" ref="W8:W71" si="12">(E8-AD8)/5</f>
        <v>129.46880000000002</v>
      </c>
      <c r="X8" s="17">
        <v>180</v>
      </c>
      <c r="Y8" s="18">
        <f t="shared" ref="Y8:Y71" si="13">(F8+L8+M8+V8+X8)/W8</f>
        <v>6.4788427791097147</v>
      </c>
      <c r="Z8" s="15">
        <f t="shared" ref="Z8:Z71" si="14">F8/W8</f>
        <v>2.3851924170147552</v>
      </c>
      <c r="AA8" s="15"/>
      <c r="AB8" s="15"/>
      <c r="AC8" s="15"/>
      <c r="AD8" s="15">
        <v>0</v>
      </c>
      <c r="AE8" s="15">
        <f>VLOOKUP(A:A,[1]TDSheet!$A:$AF,32,0)</f>
        <v>165.56459999999998</v>
      </c>
      <c r="AF8" s="15">
        <f>VLOOKUP(A:A,[1]TDSheet!$A:$AG,33,0)</f>
        <v>161.79300000000001</v>
      </c>
      <c r="AG8" s="15">
        <f>VLOOKUP(A:A,[1]TDSheet!$A:$W,23,0)</f>
        <v>118.6396</v>
      </c>
      <c r="AH8" s="15">
        <f>VLOOKUP(A:A,[3]TDSheet!$A:$D,4,0)</f>
        <v>144.98500000000001</v>
      </c>
      <c r="AI8" s="15">
        <f>VLOOKUP(A:A,[1]TDSheet!$A:$AI,35,0)</f>
        <v>0</v>
      </c>
      <c r="AJ8" s="15">
        <f t="shared" ref="AJ8:AJ71" si="15">T8*H8</f>
        <v>0</v>
      </c>
      <c r="AK8" s="15">
        <f t="shared" ref="AK8:AK71" si="16">V8*H8</f>
        <v>150</v>
      </c>
      <c r="AL8" s="15">
        <f t="shared" ref="AL8:AL71" si="17">X8*H8</f>
        <v>180</v>
      </c>
      <c r="AM8" s="15"/>
      <c r="AN8" s="15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354.13400000000001</v>
      </c>
      <c r="D9" s="8">
        <v>4062.1370000000002</v>
      </c>
      <c r="E9" s="8">
        <v>1948.62</v>
      </c>
      <c r="F9" s="21">
        <v>1180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5">
        <f>VLOOKUP(A:A,[2]TDSheet!$A:$F,6,0)</f>
        <v>1970.711</v>
      </c>
      <c r="K9" s="15">
        <f t="shared" si="11"/>
        <v>-22.091000000000122</v>
      </c>
      <c r="L9" s="15">
        <f>VLOOKUP(A:A,[1]TDSheet!$A:$N,14,0)</f>
        <v>600</v>
      </c>
      <c r="M9" s="15">
        <f>VLOOKUP(A:A,[1]TDSheet!$A:$X,24,0)</f>
        <v>600</v>
      </c>
      <c r="N9" s="15"/>
      <c r="O9" s="15"/>
      <c r="P9" s="15"/>
      <c r="Q9" s="15"/>
      <c r="R9" s="15"/>
      <c r="S9" s="15"/>
      <c r="T9" s="15"/>
      <c r="U9" s="15"/>
      <c r="V9" s="17"/>
      <c r="W9" s="15">
        <f t="shared" si="12"/>
        <v>389.72399999999999</v>
      </c>
      <c r="X9" s="17">
        <v>200</v>
      </c>
      <c r="Y9" s="18">
        <f t="shared" si="13"/>
        <v>6.6200695877082243</v>
      </c>
      <c r="Z9" s="15">
        <f t="shared" si="14"/>
        <v>3.0277837649208159</v>
      </c>
      <c r="AA9" s="15"/>
      <c r="AB9" s="15"/>
      <c r="AC9" s="15"/>
      <c r="AD9" s="15">
        <v>0</v>
      </c>
      <c r="AE9" s="15">
        <f>VLOOKUP(A:A,[1]TDSheet!$A:$AF,32,0)</f>
        <v>590.79999999999995</v>
      </c>
      <c r="AF9" s="15">
        <f>VLOOKUP(A:A,[1]TDSheet!$A:$AG,33,0)</f>
        <v>614</v>
      </c>
      <c r="AG9" s="15">
        <f>VLOOKUP(A:A,[1]TDSheet!$A:$W,23,0)</f>
        <v>543.6</v>
      </c>
      <c r="AH9" s="15">
        <f>VLOOKUP(A:A,[3]TDSheet!$A:$D,4,0)</f>
        <v>436.65600000000001</v>
      </c>
      <c r="AI9" s="19" t="s">
        <v>148</v>
      </c>
      <c r="AJ9" s="15">
        <f t="shared" si="15"/>
        <v>0</v>
      </c>
      <c r="AK9" s="15">
        <f t="shared" si="16"/>
        <v>0</v>
      </c>
      <c r="AL9" s="15">
        <f t="shared" si="17"/>
        <v>200</v>
      </c>
      <c r="AM9" s="15"/>
      <c r="AN9" s="15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1003</v>
      </c>
      <c r="D10" s="8">
        <v>2034</v>
      </c>
      <c r="E10" s="8">
        <v>2432</v>
      </c>
      <c r="F10" s="8">
        <v>551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5">
        <f>VLOOKUP(A:A,[2]TDSheet!$A:$F,6,0)</f>
        <v>2502</v>
      </c>
      <c r="K10" s="15">
        <f t="shared" si="11"/>
        <v>-70</v>
      </c>
      <c r="L10" s="15">
        <f>VLOOKUP(A:A,[1]TDSheet!$A:$N,14,0)</f>
        <v>350</v>
      </c>
      <c r="M10" s="15">
        <f>VLOOKUP(A:A,[1]TDSheet!$A:$X,24,0)</f>
        <v>700</v>
      </c>
      <c r="N10" s="15"/>
      <c r="O10" s="15"/>
      <c r="P10" s="15"/>
      <c r="Q10" s="15"/>
      <c r="R10" s="15"/>
      <c r="S10" s="15"/>
      <c r="T10" s="15">
        <v>530</v>
      </c>
      <c r="U10" s="15"/>
      <c r="V10" s="17">
        <v>900</v>
      </c>
      <c r="W10" s="15">
        <f t="shared" si="12"/>
        <v>408.4</v>
      </c>
      <c r="X10" s="17">
        <v>900</v>
      </c>
      <c r="Y10" s="18">
        <f t="shared" si="13"/>
        <v>8.3276199804113613</v>
      </c>
      <c r="Z10" s="15">
        <f t="shared" si="14"/>
        <v>1.3491674828599414</v>
      </c>
      <c r="AA10" s="15"/>
      <c r="AB10" s="15"/>
      <c r="AC10" s="15"/>
      <c r="AD10" s="15">
        <f>VLOOKUP(A:A,[4]TDSheet!$A:$D,4,0)</f>
        <v>390</v>
      </c>
      <c r="AE10" s="15">
        <f>VLOOKUP(A:A,[1]TDSheet!$A:$AF,32,0)</f>
        <v>603.79999999999995</v>
      </c>
      <c r="AF10" s="15">
        <f>VLOOKUP(A:A,[1]TDSheet!$A:$AG,33,0)</f>
        <v>439.25</v>
      </c>
      <c r="AG10" s="15">
        <f>VLOOKUP(A:A,[1]TDSheet!$A:$W,23,0)</f>
        <v>390.8</v>
      </c>
      <c r="AH10" s="15">
        <f>VLOOKUP(A:A,[3]TDSheet!$A:$D,4,0)</f>
        <v>462</v>
      </c>
      <c r="AI10" s="19" t="s">
        <v>147</v>
      </c>
      <c r="AJ10" s="15">
        <f t="shared" si="15"/>
        <v>212</v>
      </c>
      <c r="AK10" s="15">
        <f t="shared" si="16"/>
        <v>360</v>
      </c>
      <c r="AL10" s="15">
        <f t="shared" si="17"/>
        <v>360</v>
      </c>
      <c r="AM10" s="15"/>
      <c r="AN10" s="15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1605</v>
      </c>
      <c r="D11" s="8">
        <v>5216</v>
      </c>
      <c r="E11" s="8">
        <v>5311</v>
      </c>
      <c r="F11" s="8">
        <v>1459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5">
        <f>VLOOKUP(A:A,[2]TDSheet!$A:$F,6,0)</f>
        <v>5335</v>
      </c>
      <c r="K11" s="15">
        <f t="shared" si="11"/>
        <v>-24</v>
      </c>
      <c r="L11" s="15">
        <f>VLOOKUP(A:A,[1]TDSheet!$A:$N,14,0)</f>
        <v>800</v>
      </c>
      <c r="M11" s="15">
        <f>VLOOKUP(A:A,[1]TDSheet!$A:$X,24,0)</f>
        <v>1200</v>
      </c>
      <c r="N11" s="15"/>
      <c r="O11" s="15"/>
      <c r="P11" s="15"/>
      <c r="Q11" s="15"/>
      <c r="R11" s="15"/>
      <c r="S11" s="15"/>
      <c r="T11" s="15">
        <v>600</v>
      </c>
      <c r="U11" s="15"/>
      <c r="V11" s="17">
        <v>800</v>
      </c>
      <c r="W11" s="15">
        <f t="shared" si="12"/>
        <v>833</v>
      </c>
      <c r="X11" s="17">
        <v>1100</v>
      </c>
      <c r="Y11" s="18">
        <f t="shared" si="13"/>
        <v>6.4333733493397363</v>
      </c>
      <c r="Z11" s="15">
        <f t="shared" si="14"/>
        <v>1.7515006002400961</v>
      </c>
      <c r="AA11" s="15"/>
      <c r="AB11" s="15"/>
      <c r="AC11" s="15"/>
      <c r="AD11" s="15">
        <f>VLOOKUP(A:A,[4]TDSheet!$A:$D,4,0)</f>
        <v>1146</v>
      </c>
      <c r="AE11" s="15">
        <f>VLOOKUP(A:A,[1]TDSheet!$A:$AF,32,0)</f>
        <v>1103.8</v>
      </c>
      <c r="AF11" s="15">
        <f>VLOOKUP(A:A,[1]TDSheet!$A:$AG,33,0)</f>
        <v>1002.5</v>
      </c>
      <c r="AG11" s="15">
        <f>VLOOKUP(A:A,[1]TDSheet!$A:$W,23,0)</f>
        <v>817</v>
      </c>
      <c r="AH11" s="15">
        <f>VLOOKUP(A:A,[3]TDSheet!$A:$D,4,0)</f>
        <v>904</v>
      </c>
      <c r="AI11" s="20" t="s">
        <v>150</v>
      </c>
      <c r="AJ11" s="15">
        <f t="shared" si="15"/>
        <v>270</v>
      </c>
      <c r="AK11" s="15">
        <f t="shared" si="16"/>
        <v>360</v>
      </c>
      <c r="AL11" s="15">
        <f t="shared" si="17"/>
        <v>495</v>
      </c>
      <c r="AM11" s="15"/>
      <c r="AN11" s="15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873</v>
      </c>
      <c r="D12" s="8">
        <v>5249</v>
      </c>
      <c r="E12" s="8">
        <v>4585</v>
      </c>
      <c r="F12" s="8">
        <v>1475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5">
        <f>VLOOKUP(A:A,[2]TDSheet!$A:$F,6,0)</f>
        <v>4640</v>
      </c>
      <c r="K12" s="15">
        <f t="shared" si="11"/>
        <v>-55</v>
      </c>
      <c r="L12" s="15">
        <f>VLOOKUP(A:A,[1]TDSheet!$A:$N,14,0)</f>
        <v>800</v>
      </c>
      <c r="M12" s="15">
        <f>VLOOKUP(A:A,[1]TDSheet!$A:$X,24,0)</f>
        <v>1000</v>
      </c>
      <c r="N12" s="15"/>
      <c r="O12" s="15"/>
      <c r="P12" s="15"/>
      <c r="Q12" s="15"/>
      <c r="R12" s="15"/>
      <c r="S12" s="15"/>
      <c r="T12" s="15">
        <v>690</v>
      </c>
      <c r="U12" s="15"/>
      <c r="V12" s="17">
        <v>900</v>
      </c>
      <c r="W12" s="15">
        <f t="shared" si="12"/>
        <v>823.4</v>
      </c>
      <c r="X12" s="17">
        <v>1100</v>
      </c>
      <c r="Y12" s="18">
        <f t="shared" si="13"/>
        <v>6.4063638571775563</v>
      </c>
      <c r="Z12" s="15">
        <f t="shared" si="14"/>
        <v>1.7913529268885111</v>
      </c>
      <c r="AA12" s="15"/>
      <c r="AB12" s="15"/>
      <c r="AC12" s="15"/>
      <c r="AD12" s="15">
        <f>VLOOKUP(A:A,[4]TDSheet!$A:$D,4,0)</f>
        <v>468</v>
      </c>
      <c r="AE12" s="15">
        <f>VLOOKUP(A:A,[1]TDSheet!$A:$AF,32,0)</f>
        <v>950</v>
      </c>
      <c r="AF12" s="15">
        <f>VLOOKUP(A:A,[1]TDSheet!$A:$AG,33,0)</f>
        <v>1060.5</v>
      </c>
      <c r="AG12" s="15">
        <f>VLOOKUP(A:A,[1]TDSheet!$A:$W,23,0)</f>
        <v>803.2</v>
      </c>
      <c r="AH12" s="15">
        <f>VLOOKUP(A:A,[3]TDSheet!$A:$D,4,0)</f>
        <v>1014</v>
      </c>
      <c r="AI12" s="15">
        <f>VLOOKUP(A:A,[1]TDSheet!$A:$AI,35,0)</f>
        <v>0</v>
      </c>
      <c r="AJ12" s="15">
        <f t="shared" si="15"/>
        <v>310.5</v>
      </c>
      <c r="AK12" s="15">
        <f t="shared" si="16"/>
        <v>405</v>
      </c>
      <c r="AL12" s="15">
        <f t="shared" si="17"/>
        <v>495</v>
      </c>
      <c r="AM12" s="15"/>
      <c r="AN12" s="15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46</v>
      </c>
      <c r="D13" s="8">
        <v>21</v>
      </c>
      <c r="E13" s="8">
        <v>36</v>
      </c>
      <c r="F13" s="8">
        <v>31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5">
        <f>VLOOKUP(A:A,[2]TDSheet!$A:$F,6,0)</f>
        <v>54</v>
      </c>
      <c r="K13" s="15">
        <f t="shared" si="11"/>
        <v>-18</v>
      </c>
      <c r="L13" s="15">
        <f>VLOOKUP(A:A,[1]TDSheet!$A:$N,14,0)</f>
        <v>0</v>
      </c>
      <c r="M13" s="15">
        <f>VLOOKUP(A:A,[1]TDSheet!$A:$X,24,0)</f>
        <v>10</v>
      </c>
      <c r="N13" s="15"/>
      <c r="O13" s="15"/>
      <c r="P13" s="15"/>
      <c r="Q13" s="15"/>
      <c r="R13" s="15"/>
      <c r="S13" s="15"/>
      <c r="T13" s="15"/>
      <c r="U13" s="15"/>
      <c r="V13" s="17">
        <v>10</v>
      </c>
      <c r="W13" s="15">
        <f t="shared" si="12"/>
        <v>7.2</v>
      </c>
      <c r="X13" s="17"/>
      <c r="Y13" s="18">
        <f t="shared" si="13"/>
        <v>7.083333333333333</v>
      </c>
      <c r="Z13" s="15">
        <f t="shared" si="14"/>
        <v>4.3055555555555554</v>
      </c>
      <c r="AA13" s="15"/>
      <c r="AB13" s="15"/>
      <c r="AC13" s="15"/>
      <c r="AD13" s="15">
        <v>0</v>
      </c>
      <c r="AE13" s="15">
        <f>VLOOKUP(A:A,[1]TDSheet!$A:$AF,32,0)</f>
        <v>8.1999999999999993</v>
      </c>
      <c r="AF13" s="15">
        <f>VLOOKUP(A:A,[1]TDSheet!$A:$AG,33,0)</f>
        <v>9.75</v>
      </c>
      <c r="AG13" s="15">
        <f>VLOOKUP(A:A,[1]TDSheet!$A:$W,23,0)</f>
        <v>6.6</v>
      </c>
      <c r="AH13" s="15">
        <f>VLOOKUP(A:A,[3]TDSheet!$A:$D,4,0)</f>
        <v>5</v>
      </c>
      <c r="AI13" s="15">
        <f>VLOOKUP(A:A,[1]TDSheet!$A:$AI,35,0)</f>
        <v>0</v>
      </c>
      <c r="AJ13" s="15">
        <f t="shared" si="15"/>
        <v>0</v>
      </c>
      <c r="AK13" s="15">
        <f t="shared" si="16"/>
        <v>4</v>
      </c>
      <c r="AL13" s="15">
        <f t="shared" si="17"/>
        <v>0</v>
      </c>
      <c r="AM13" s="15"/>
      <c r="AN13" s="15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345</v>
      </c>
      <c r="D14" s="8">
        <v>152</v>
      </c>
      <c r="E14" s="8">
        <v>304</v>
      </c>
      <c r="F14" s="8">
        <v>192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5">
        <f>VLOOKUP(A:A,[2]TDSheet!$A:$F,6,0)</f>
        <v>312</v>
      </c>
      <c r="K14" s="15">
        <f t="shared" si="11"/>
        <v>-8</v>
      </c>
      <c r="L14" s="15">
        <f>VLOOKUP(A:A,[1]TDSheet!$A:$N,14,0)</f>
        <v>0</v>
      </c>
      <c r="M14" s="15">
        <f>VLOOKUP(A:A,[1]TDSheet!$A:$X,24,0)</f>
        <v>150</v>
      </c>
      <c r="N14" s="15"/>
      <c r="O14" s="15"/>
      <c r="P14" s="15"/>
      <c r="Q14" s="15"/>
      <c r="R14" s="15"/>
      <c r="S14" s="15"/>
      <c r="T14" s="15"/>
      <c r="U14" s="15"/>
      <c r="V14" s="17">
        <v>100</v>
      </c>
      <c r="W14" s="15">
        <f t="shared" si="12"/>
        <v>60.8</v>
      </c>
      <c r="X14" s="17">
        <v>100</v>
      </c>
      <c r="Y14" s="18">
        <f t="shared" si="13"/>
        <v>8.9144736842105274</v>
      </c>
      <c r="Z14" s="15">
        <f t="shared" si="14"/>
        <v>3.1578947368421053</v>
      </c>
      <c r="AA14" s="15"/>
      <c r="AB14" s="15"/>
      <c r="AC14" s="15"/>
      <c r="AD14" s="15">
        <v>0</v>
      </c>
      <c r="AE14" s="15">
        <f>VLOOKUP(A:A,[1]TDSheet!$A:$AF,32,0)</f>
        <v>68.400000000000006</v>
      </c>
      <c r="AF14" s="15">
        <f>VLOOKUP(A:A,[1]TDSheet!$A:$AG,33,0)</f>
        <v>52.5</v>
      </c>
      <c r="AG14" s="15">
        <f>VLOOKUP(A:A,[1]TDSheet!$A:$W,23,0)</f>
        <v>56.2</v>
      </c>
      <c r="AH14" s="15">
        <f>VLOOKUP(A:A,[3]TDSheet!$A:$D,4,0)</f>
        <v>76</v>
      </c>
      <c r="AI14" s="15" t="str">
        <f>VLOOKUP(A:A,[1]TDSheet!$A:$AI,35,0)</f>
        <v>склад</v>
      </c>
      <c r="AJ14" s="15">
        <f t="shared" si="15"/>
        <v>0</v>
      </c>
      <c r="AK14" s="15">
        <f t="shared" si="16"/>
        <v>17</v>
      </c>
      <c r="AL14" s="15">
        <f t="shared" si="17"/>
        <v>17</v>
      </c>
      <c r="AM14" s="15"/>
      <c r="AN14" s="15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162</v>
      </c>
      <c r="D15" s="8">
        <v>194</v>
      </c>
      <c r="E15" s="8">
        <v>220</v>
      </c>
      <c r="F15" s="8">
        <v>128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5">
        <f>VLOOKUP(A:A,[2]TDSheet!$A:$F,6,0)</f>
        <v>298</v>
      </c>
      <c r="K15" s="15">
        <f t="shared" si="11"/>
        <v>-78</v>
      </c>
      <c r="L15" s="15">
        <f>VLOOKUP(A:A,[1]TDSheet!$A:$N,14,0)</f>
        <v>100</v>
      </c>
      <c r="M15" s="15">
        <f>VLOOKUP(A:A,[1]TDSheet!$A:$X,24,0)</f>
        <v>50</v>
      </c>
      <c r="N15" s="15"/>
      <c r="O15" s="15"/>
      <c r="P15" s="15"/>
      <c r="Q15" s="15"/>
      <c r="R15" s="15"/>
      <c r="S15" s="15"/>
      <c r="T15" s="15"/>
      <c r="U15" s="15"/>
      <c r="V15" s="17"/>
      <c r="W15" s="15">
        <f t="shared" si="12"/>
        <v>44</v>
      </c>
      <c r="X15" s="17">
        <v>50</v>
      </c>
      <c r="Y15" s="18">
        <f t="shared" si="13"/>
        <v>7.4545454545454541</v>
      </c>
      <c r="Z15" s="15">
        <f t="shared" si="14"/>
        <v>2.9090909090909092</v>
      </c>
      <c r="AA15" s="15"/>
      <c r="AB15" s="15"/>
      <c r="AC15" s="15"/>
      <c r="AD15" s="15">
        <v>0</v>
      </c>
      <c r="AE15" s="15">
        <f>VLOOKUP(A:A,[1]TDSheet!$A:$AF,32,0)</f>
        <v>67.599999999999994</v>
      </c>
      <c r="AF15" s="15">
        <f>VLOOKUP(A:A,[1]TDSheet!$A:$AG,33,0)</f>
        <v>51.25</v>
      </c>
      <c r="AG15" s="15">
        <f>VLOOKUP(A:A,[1]TDSheet!$A:$W,23,0)</f>
        <v>50.6</v>
      </c>
      <c r="AH15" s="15">
        <f>VLOOKUP(A:A,[3]TDSheet!$A:$D,4,0)</f>
        <v>38</v>
      </c>
      <c r="AI15" s="15">
        <f>VLOOKUP(A:A,[1]TDSheet!$A:$AI,35,0)</f>
        <v>0</v>
      </c>
      <c r="AJ15" s="15">
        <f t="shared" si="15"/>
        <v>0</v>
      </c>
      <c r="AK15" s="15">
        <f t="shared" si="16"/>
        <v>0</v>
      </c>
      <c r="AL15" s="15">
        <f t="shared" si="17"/>
        <v>15</v>
      </c>
      <c r="AM15" s="15"/>
      <c r="AN15" s="15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1485</v>
      </c>
      <c r="D16" s="8">
        <v>1036</v>
      </c>
      <c r="E16" s="8">
        <v>1322</v>
      </c>
      <c r="F16" s="8">
        <v>1175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5">
        <f>VLOOKUP(A:A,[2]TDSheet!$A:$F,6,0)</f>
        <v>1349</v>
      </c>
      <c r="K16" s="15">
        <f t="shared" si="11"/>
        <v>-27</v>
      </c>
      <c r="L16" s="15">
        <f>VLOOKUP(A:A,[1]TDSheet!$A:$N,14,0)</f>
        <v>0</v>
      </c>
      <c r="M16" s="15">
        <f>VLOOKUP(A:A,[1]TDSheet!$A:$X,24,0)</f>
        <v>500</v>
      </c>
      <c r="N16" s="15"/>
      <c r="O16" s="15"/>
      <c r="P16" s="15"/>
      <c r="Q16" s="15"/>
      <c r="R16" s="15"/>
      <c r="S16" s="15"/>
      <c r="T16" s="15"/>
      <c r="U16" s="15"/>
      <c r="V16" s="17"/>
      <c r="W16" s="15">
        <f t="shared" si="12"/>
        <v>264.39999999999998</v>
      </c>
      <c r="X16" s="17">
        <v>500</v>
      </c>
      <c r="Y16" s="18">
        <f t="shared" si="13"/>
        <v>8.2261724659606656</v>
      </c>
      <c r="Z16" s="15">
        <f t="shared" si="14"/>
        <v>4.4440242057488657</v>
      </c>
      <c r="AA16" s="15"/>
      <c r="AB16" s="15"/>
      <c r="AC16" s="15"/>
      <c r="AD16" s="15">
        <v>0</v>
      </c>
      <c r="AE16" s="15">
        <f>VLOOKUP(A:A,[1]TDSheet!$A:$AF,32,0)</f>
        <v>337.4</v>
      </c>
      <c r="AF16" s="15">
        <f>VLOOKUP(A:A,[1]TDSheet!$A:$AG,33,0)</f>
        <v>263.75</v>
      </c>
      <c r="AG16" s="15">
        <f>VLOOKUP(A:A,[1]TDSheet!$A:$W,23,0)</f>
        <v>265.2</v>
      </c>
      <c r="AH16" s="15">
        <f>VLOOKUP(A:A,[3]TDSheet!$A:$D,4,0)</f>
        <v>333</v>
      </c>
      <c r="AI16" s="15">
        <f>VLOOKUP(A:A,[1]TDSheet!$A:$AI,35,0)</f>
        <v>0</v>
      </c>
      <c r="AJ16" s="15">
        <f t="shared" si="15"/>
        <v>0</v>
      </c>
      <c r="AK16" s="15">
        <f t="shared" si="16"/>
        <v>0</v>
      </c>
      <c r="AL16" s="15">
        <f t="shared" si="17"/>
        <v>85</v>
      </c>
      <c r="AM16" s="15"/>
      <c r="AN16" s="15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600</v>
      </c>
      <c r="D17" s="8">
        <v>215</v>
      </c>
      <c r="E17" s="8">
        <v>378</v>
      </c>
      <c r="F17" s="8">
        <v>434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5">
        <f>VLOOKUP(A:A,[2]TDSheet!$A:$F,6,0)</f>
        <v>383</v>
      </c>
      <c r="K17" s="15">
        <f t="shared" si="11"/>
        <v>-5</v>
      </c>
      <c r="L17" s="15">
        <f>VLOOKUP(A:A,[1]TDSheet!$A:$N,14,0)</f>
        <v>0</v>
      </c>
      <c r="M17" s="15">
        <f>VLOOKUP(A:A,[1]TDSheet!$A:$X,24,0)</f>
        <v>100</v>
      </c>
      <c r="N17" s="15"/>
      <c r="O17" s="15"/>
      <c r="P17" s="15"/>
      <c r="Q17" s="15"/>
      <c r="R17" s="15"/>
      <c r="S17" s="15"/>
      <c r="T17" s="15"/>
      <c r="U17" s="15"/>
      <c r="V17" s="17">
        <v>50</v>
      </c>
      <c r="W17" s="15">
        <f t="shared" si="12"/>
        <v>75.599999999999994</v>
      </c>
      <c r="X17" s="17">
        <v>50</v>
      </c>
      <c r="Y17" s="18">
        <f t="shared" si="13"/>
        <v>8.3862433862433861</v>
      </c>
      <c r="Z17" s="15">
        <f t="shared" si="14"/>
        <v>5.7407407407407414</v>
      </c>
      <c r="AA17" s="15"/>
      <c r="AB17" s="15"/>
      <c r="AC17" s="15"/>
      <c r="AD17" s="15">
        <v>0</v>
      </c>
      <c r="AE17" s="15">
        <f>VLOOKUP(A:A,[1]TDSheet!$A:$AF,32,0)</f>
        <v>157.19999999999999</v>
      </c>
      <c r="AF17" s="15">
        <f>VLOOKUP(A:A,[1]TDSheet!$A:$AG,33,0)</f>
        <v>97.75</v>
      </c>
      <c r="AG17" s="15">
        <f>VLOOKUP(A:A,[1]TDSheet!$A:$W,23,0)</f>
        <v>81.599999999999994</v>
      </c>
      <c r="AH17" s="15">
        <f>VLOOKUP(A:A,[3]TDSheet!$A:$D,4,0)</f>
        <v>81</v>
      </c>
      <c r="AI17" s="19" t="s">
        <v>148</v>
      </c>
      <c r="AJ17" s="15">
        <f t="shared" si="15"/>
        <v>0</v>
      </c>
      <c r="AK17" s="15">
        <f t="shared" si="16"/>
        <v>17.5</v>
      </c>
      <c r="AL17" s="15">
        <f t="shared" si="17"/>
        <v>17.5</v>
      </c>
      <c r="AM17" s="15"/>
      <c r="AN17" s="15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108</v>
      </c>
      <c r="D18" s="8">
        <v>269</v>
      </c>
      <c r="E18" s="8">
        <v>360</v>
      </c>
      <c r="F18" s="8">
        <v>5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5">
        <f>VLOOKUP(A:A,[2]TDSheet!$A:$F,6,0)</f>
        <v>378</v>
      </c>
      <c r="K18" s="15">
        <f t="shared" si="11"/>
        <v>-18</v>
      </c>
      <c r="L18" s="15">
        <f>VLOOKUP(A:A,[1]TDSheet!$A:$N,14,0)</f>
        <v>40</v>
      </c>
      <c r="M18" s="15">
        <f>VLOOKUP(A:A,[1]TDSheet!$A:$X,24,0)</f>
        <v>50</v>
      </c>
      <c r="N18" s="15"/>
      <c r="O18" s="15"/>
      <c r="P18" s="15"/>
      <c r="Q18" s="15"/>
      <c r="R18" s="15"/>
      <c r="S18" s="15"/>
      <c r="T18" s="15">
        <v>222</v>
      </c>
      <c r="U18" s="15"/>
      <c r="V18" s="17">
        <v>80</v>
      </c>
      <c r="W18" s="15">
        <f t="shared" si="12"/>
        <v>30</v>
      </c>
      <c r="X18" s="17">
        <v>30</v>
      </c>
      <c r="Y18" s="18">
        <f t="shared" si="13"/>
        <v>6.833333333333333</v>
      </c>
      <c r="Z18" s="15">
        <f t="shared" si="14"/>
        <v>0.16666666666666666</v>
      </c>
      <c r="AA18" s="15"/>
      <c r="AB18" s="15"/>
      <c r="AC18" s="15"/>
      <c r="AD18" s="15">
        <f>VLOOKUP(A:A,[4]TDSheet!$A:$D,4,0)</f>
        <v>210</v>
      </c>
      <c r="AE18" s="15">
        <f>VLOOKUP(A:A,[1]TDSheet!$A:$AF,32,0)</f>
        <v>25</v>
      </c>
      <c r="AF18" s="15">
        <f>VLOOKUP(A:A,[1]TDSheet!$A:$AG,33,0)</f>
        <v>22.25</v>
      </c>
      <c r="AG18" s="15">
        <f>VLOOKUP(A:A,[1]TDSheet!$A:$W,23,0)</f>
        <v>22.2</v>
      </c>
      <c r="AH18" s="15">
        <f>VLOOKUP(A:A,[3]TDSheet!$A:$D,4,0)</f>
        <v>29</v>
      </c>
      <c r="AI18" s="15">
        <f>VLOOKUP(A:A,[1]TDSheet!$A:$AI,35,0)</f>
        <v>0</v>
      </c>
      <c r="AJ18" s="15">
        <f t="shared" si="15"/>
        <v>77.699999999999989</v>
      </c>
      <c r="AK18" s="15">
        <f t="shared" si="16"/>
        <v>28</v>
      </c>
      <c r="AL18" s="15">
        <f t="shared" si="17"/>
        <v>10.5</v>
      </c>
      <c r="AM18" s="15"/>
      <c r="AN18" s="15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119</v>
      </c>
      <c r="D19" s="8">
        <v>127</v>
      </c>
      <c r="E19" s="8">
        <v>145</v>
      </c>
      <c r="F19" s="8">
        <v>98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5">
        <f>VLOOKUP(A:A,[2]TDSheet!$A:$F,6,0)</f>
        <v>157</v>
      </c>
      <c r="K19" s="15">
        <f t="shared" si="11"/>
        <v>-12</v>
      </c>
      <c r="L19" s="15">
        <f>VLOOKUP(A:A,[1]TDSheet!$A:$N,14,0)</f>
        <v>0</v>
      </c>
      <c r="M19" s="15">
        <f>VLOOKUP(A:A,[1]TDSheet!$A:$X,24,0)</f>
        <v>20</v>
      </c>
      <c r="N19" s="15"/>
      <c r="O19" s="15"/>
      <c r="P19" s="15"/>
      <c r="Q19" s="15"/>
      <c r="R19" s="15"/>
      <c r="S19" s="15"/>
      <c r="T19" s="15">
        <v>12</v>
      </c>
      <c r="U19" s="15"/>
      <c r="V19" s="17">
        <v>100</v>
      </c>
      <c r="W19" s="15">
        <f t="shared" si="12"/>
        <v>24.2</v>
      </c>
      <c r="X19" s="17">
        <v>100</v>
      </c>
      <c r="Y19" s="18">
        <f t="shared" si="13"/>
        <v>13.140495867768596</v>
      </c>
      <c r="Z19" s="15">
        <f t="shared" si="14"/>
        <v>4.0495867768595044</v>
      </c>
      <c r="AA19" s="15"/>
      <c r="AB19" s="15"/>
      <c r="AC19" s="15"/>
      <c r="AD19" s="15">
        <f>VLOOKUP(A:A,[4]TDSheet!$A:$D,4,0)</f>
        <v>24</v>
      </c>
      <c r="AE19" s="15">
        <f>VLOOKUP(A:A,[1]TDSheet!$A:$AF,32,0)</f>
        <v>35.200000000000003</v>
      </c>
      <c r="AF19" s="15">
        <f>VLOOKUP(A:A,[1]TDSheet!$A:$AG,33,0)</f>
        <v>25.5</v>
      </c>
      <c r="AG19" s="15">
        <f>VLOOKUP(A:A,[1]TDSheet!$A:$W,23,0)</f>
        <v>21.8</v>
      </c>
      <c r="AH19" s="15">
        <f>VLOOKUP(A:A,[3]TDSheet!$A:$D,4,0)</f>
        <v>29</v>
      </c>
      <c r="AI19" s="19" t="s">
        <v>149</v>
      </c>
      <c r="AJ19" s="15">
        <f t="shared" si="15"/>
        <v>4.1999999999999993</v>
      </c>
      <c r="AK19" s="15">
        <f t="shared" si="16"/>
        <v>35</v>
      </c>
      <c r="AL19" s="15">
        <f t="shared" si="17"/>
        <v>35</v>
      </c>
      <c r="AM19" s="15"/>
      <c r="AN19" s="15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412</v>
      </c>
      <c r="D20" s="8">
        <v>463</v>
      </c>
      <c r="E20" s="8">
        <v>509</v>
      </c>
      <c r="F20" s="8">
        <v>359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5">
        <f>VLOOKUP(A:A,[2]TDSheet!$A:$F,6,0)</f>
        <v>520</v>
      </c>
      <c r="K20" s="15">
        <f t="shared" si="11"/>
        <v>-11</v>
      </c>
      <c r="L20" s="15">
        <f>VLOOKUP(A:A,[1]TDSheet!$A:$N,14,0)</f>
        <v>100</v>
      </c>
      <c r="M20" s="15">
        <f>VLOOKUP(A:A,[1]TDSheet!$A:$X,24,0)</f>
        <v>120</v>
      </c>
      <c r="N20" s="15"/>
      <c r="O20" s="15"/>
      <c r="P20" s="15"/>
      <c r="Q20" s="15"/>
      <c r="R20" s="15"/>
      <c r="S20" s="15"/>
      <c r="T20" s="15"/>
      <c r="U20" s="15"/>
      <c r="V20" s="17">
        <v>100</v>
      </c>
      <c r="W20" s="15">
        <f t="shared" si="12"/>
        <v>101.8</v>
      </c>
      <c r="X20" s="17">
        <v>100</v>
      </c>
      <c r="Y20" s="18">
        <f t="shared" si="13"/>
        <v>7.6522593320235757</v>
      </c>
      <c r="Z20" s="15">
        <f t="shared" si="14"/>
        <v>3.526522593320236</v>
      </c>
      <c r="AA20" s="15"/>
      <c r="AB20" s="15"/>
      <c r="AC20" s="15"/>
      <c r="AD20" s="15">
        <v>0</v>
      </c>
      <c r="AE20" s="15">
        <f>VLOOKUP(A:A,[1]TDSheet!$A:$AF,32,0)</f>
        <v>152.4</v>
      </c>
      <c r="AF20" s="15">
        <f>VLOOKUP(A:A,[1]TDSheet!$A:$AG,33,0)</f>
        <v>103.25</v>
      </c>
      <c r="AG20" s="15">
        <f>VLOOKUP(A:A,[1]TDSheet!$A:$W,23,0)</f>
        <v>105.8</v>
      </c>
      <c r="AH20" s="15">
        <f>VLOOKUP(A:A,[3]TDSheet!$A:$D,4,0)</f>
        <v>126</v>
      </c>
      <c r="AI20" s="19" t="s">
        <v>148</v>
      </c>
      <c r="AJ20" s="15">
        <f t="shared" si="15"/>
        <v>0</v>
      </c>
      <c r="AK20" s="15">
        <f t="shared" si="16"/>
        <v>35</v>
      </c>
      <c r="AL20" s="15">
        <f t="shared" si="17"/>
        <v>35</v>
      </c>
      <c r="AM20" s="15"/>
      <c r="AN20" s="15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164.91200000000001</v>
      </c>
      <c r="D21" s="8">
        <v>530.68200000000002</v>
      </c>
      <c r="E21" s="8">
        <v>517.76300000000003</v>
      </c>
      <c r="F21" s="8">
        <v>173.411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5">
        <f>VLOOKUP(A:A,[2]TDSheet!$A:$F,6,0)</f>
        <v>509.63600000000002</v>
      </c>
      <c r="K21" s="15">
        <f t="shared" si="11"/>
        <v>8.1270000000000095</v>
      </c>
      <c r="L21" s="15">
        <f>VLOOKUP(A:A,[1]TDSheet!$A:$N,14,0)</f>
        <v>100</v>
      </c>
      <c r="M21" s="15">
        <f>VLOOKUP(A:A,[1]TDSheet!$A:$X,24,0)</f>
        <v>80</v>
      </c>
      <c r="N21" s="15"/>
      <c r="O21" s="15"/>
      <c r="P21" s="15"/>
      <c r="Q21" s="15"/>
      <c r="R21" s="15"/>
      <c r="S21" s="15"/>
      <c r="T21" s="15"/>
      <c r="U21" s="15"/>
      <c r="V21" s="17">
        <v>200</v>
      </c>
      <c r="W21" s="15">
        <f t="shared" si="12"/>
        <v>103.55260000000001</v>
      </c>
      <c r="X21" s="17">
        <v>120</v>
      </c>
      <c r="Y21" s="18">
        <f t="shared" si="13"/>
        <v>6.5030815257173646</v>
      </c>
      <c r="Z21" s="15">
        <f t="shared" si="14"/>
        <v>1.6746175373674825</v>
      </c>
      <c r="AA21" s="15"/>
      <c r="AB21" s="15"/>
      <c r="AC21" s="15"/>
      <c r="AD21" s="15">
        <v>0</v>
      </c>
      <c r="AE21" s="15">
        <f>VLOOKUP(A:A,[1]TDSheet!$A:$AF,32,0)</f>
        <v>116.7192</v>
      </c>
      <c r="AF21" s="15">
        <f>VLOOKUP(A:A,[1]TDSheet!$A:$AG,33,0)</f>
        <v>110.399</v>
      </c>
      <c r="AG21" s="15">
        <f>VLOOKUP(A:A,[1]TDSheet!$A:$W,23,0)</f>
        <v>95.92</v>
      </c>
      <c r="AH21" s="15">
        <f>VLOOKUP(A:A,[3]TDSheet!$A:$D,4,0)</f>
        <v>126.291</v>
      </c>
      <c r="AI21" s="15">
        <f>VLOOKUP(A:A,[1]TDSheet!$A:$AI,35,0)</f>
        <v>0</v>
      </c>
      <c r="AJ21" s="15">
        <f t="shared" si="15"/>
        <v>0</v>
      </c>
      <c r="AK21" s="15">
        <f t="shared" si="16"/>
        <v>200</v>
      </c>
      <c r="AL21" s="15">
        <f t="shared" si="17"/>
        <v>120</v>
      </c>
      <c r="AM21" s="15"/>
      <c r="AN21" s="15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2120.9929999999999</v>
      </c>
      <c r="D22" s="8">
        <v>5480.4260000000004</v>
      </c>
      <c r="E22" s="8">
        <v>5459.5429999999997</v>
      </c>
      <c r="F22" s="8">
        <v>1762.203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5">
        <f>VLOOKUP(A:A,[2]TDSheet!$A:$F,6,0)</f>
        <v>5533.5069999999996</v>
      </c>
      <c r="K22" s="15">
        <f t="shared" si="11"/>
        <v>-73.963999999999942</v>
      </c>
      <c r="L22" s="15">
        <f>VLOOKUP(A:A,[1]TDSheet!$A:$N,14,0)</f>
        <v>1900</v>
      </c>
      <c r="M22" s="15">
        <f>VLOOKUP(A:A,[1]TDSheet!$A:$X,24,0)</f>
        <v>1500</v>
      </c>
      <c r="N22" s="15"/>
      <c r="O22" s="15"/>
      <c r="P22" s="15"/>
      <c r="Q22" s="15"/>
      <c r="R22" s="15"/>
      <c r="S22" s="15"/>
      <c r="T22" s="15"/>
      <c r="U22" s="15"/>
      <c r="V22" s="17">
        <v>800</v>
      </c>
      <c r="W22" s="15">
        <f t="shared" si="12"/>
        <v>1091.9086</v>
      </c>
      <c r="X22" s="17">
        <v>1100</v>
      </c>
      <c r="Y22" s="18">
        <f t="shared" si="13"/>
        <v>6.4677602136296022</v>
      </c>
      <c r="Z22" s="15">
        <f t="shared" si="14"/>
        <v>1.6138740916593202</v>
      </c>
      <c r="AA22" s="15"/>
      <c r="AB22" s="15"/>
      <c r="AC22" s="15"/>
      <c r="AD22" s="15">
        <v>0</v>
      </c>
      <c r="AE22" s="15">
        <f>VLOOKUP(A:A,[1]TDSheet!$A:$AF,32,0)</f>
        <v>1215.4490000000001</v>
      </c>
      <c r="AF22" s="15">
        <f>VLOOKUP(A:A,[1]TDSheet!$A:$AG,33,0)</f>
        <v>1165.24125</v>
      </c>
      <c r="AG22" s="15">
        <f>VLOOKUP(A:A,[1]TDSheet!$A:$W,23,0)</f>
        <v>1172.2646</v>
      </c>
      <c r="AH22" s="15">
        <f>VLOOKUP(A:A,[3]TDSheet!$A:$D,4,0)</f>
        <v>1216.499</v>
      </c>
      <c r="AI22" s="20" t="s">
        <v>150</v>
      </c>
      <c r="AJ22" s="15">
        <f t="shared" si="15"/>
        <v>0</v>
      </c>
      <c r="AK22" s="15">
        <f t="shared" si="16"/>
        <v>800</v>
      </c>
      <c r="AL22" s="15">
        <f t="shared" si="17"/>
        <v>1100</v>
      </c>
      <c r="AM22" s="15"/>
      <c r="AN22" s="15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54.472000000000001</v>
      </c>
      <c r="D23" s="8">
        <v>597.09100000000001</v>
      </c>
      <c r="E23" s="8">
        <v>363.08199999999999</v>
      </c>
      <c r="F23" s="8">
        <v>280.38600000000002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5">
        <f>VLOOKUP(A:A,[2]TDSheet!$A:$F,6,0)</f>
        <v>387.07400000000001</v>
      </c>
      <c r="K23" s="15">
        <f t="shared" si="11"/>
        <v>-23.992000000000019</v>
      </c>
      <c r="L23" s="15">
        <f>VLOOKUP(A:A,[1]TDSheet!$A:$N,14,0)</f>
        <v>80</v>
      </c>
      <c r="M23" s="15">
        <f>VLOOKUP(A:A,[1]TDSheet!$A:$X,24,0)</f>
        <v>50</v>
      </c>
      <c r="N23" s="15"/>
      <c r="O23" s="15"/>
      <c r="P23" s="15"/>
      <c r="Q23" s="15"/>
      <c r="R23" s="15"/>
      <c r="S23" s="15"/>
      <c r="T23" s="15"/>
      <c r="U23" s="15"/>
      <c r="V23" s="17"/>
      <c r="W23" s="15">
        <f t="shared" si="12"/>
        <v>72.616399999999999</v>
      </c>
      <c r="X23" s="17">
        <v>60</v>
      </c>
      <c r="Y23" s="18">
        <f t="shared" si="13"/>
        <v>6.4776827273177968</v>
      </c>
      <c r="Z23" s="15">
        <f t="shared" si="14"/>
        <v>3.8611938900854357</v>
      </c>
      <c r="AA23" s="15"/>
      <c r="AB23" s="15"/>
      <c r="AC23" s="15"/>
      <c r="AD23" s="15">
        <v>0</v>
      </c>
      <c r="AE23" s="15">
        <f>VLOOKUP(A:A,[1]TDSheet!$A:$AF,32,0)</f>
        <v>92.89500000000001</v>
      </c>
      <c r="AF23" s="15">
        <f>VLOOKUP(A:A,[1]TDSheet!$A:$AG,33,0)</f>
        <v>84.777500000000003</v>
      </c>
      <c r="AG23" s="15">
        <f>VLOOKUP(A:A,[1]TDSheet!$A:$W,23,0)</f>
        <v>86.724999999999994</v>
      </c>
      <c r="AH23" s="15">
        <f>VLOOKUP(A:A,[3]TDSheet!$A:$D,4,0)</f>
        <v>120.108</v>
      </c>
      <c r="AI23" s="15">
        <f>VLOOKUP(A:A,[1]TDSheet!$A:$AI,35,0)</f>
        <v>0</v>
      </c>
      <c r="AJ23" s="15">
        <f t="shared" si="15"/>
        <v>0</v>
      </c>
      <c r="AK23" s="15">
        <f t="shared" si="16"/>
        <v>0</v>
      </c>
      <c r="AL23" s="15">
        <f t="shared" si="17"/>
        <v>60</v>
      </c>
      <c r="AM23" s="15"/>
      <c r="AN23" s="15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63.820999999999998</v>
      </c>
      <c r="D24" s="8">
        <v>1445.7260000000001</v>
      </c>
      <c r="E24" s="8">
        <v>1021.253</v>
      </c>
      <c r="F24" s="8">
        <v>468.13900000000001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5">
        <f>VLOOKUP(A:A,[2]TDSheet!$A:$F,6,0)</f>
        <v>1040.1179999999999</v>
      </c>
      <c r="K24" s="15">
        <f t="shared" si="11"/>
        <v>-18.864999999999895</v>
      </c>
      <c r="L24" s="15">
        <f>VLOOKUP(A:A,[1]TDSheet!$A:$N,14,0)</f>
        <v>150</v>
      </c>
      <c r="M24" s="15">
        <f>VLOOKUP(A:A,[1]TDSheet!$A:$X,24,0)</f>
        <v>270</v>
      </c>
      <c r="N24" s="15"/>
      <c r="O24" s="15"/>
      <c r="P24" s="15"/>
      <c r="Q24" s="15"/>
      <c r="R24" s="15"/>
      <c r="S24" s="15"/>
      <c r="T24" s="15"/>
      <c r="U24" s="15"/>
      <c r="V24" s="17">
        <v>220</v>
      </c>
      <c r="W24" s="15">
        <f t="shared" si="12"/>
        <v>204.25060000000002</v>
      </c>
      <c r="X24" s="17">
        <v>220</v>
      </c>
      <c r="Y24" s="18">
        <f t="shared" si="13"/>
        <v>6.5024974222841943</v>
      </c>
      <c r="Z24" s="15">
        <f t="shared" si="14"/>
        <v>2.2919834752015413</v>
      </c>
      <c r="AA24" s="15"/>
      <c r="AB24" s="15"/>
      <c r="AC24" s="15"/>
      <c r="AD24" s="15">
        <v>0</v>
      </c>
      <c r="AE24" s="15">
        <f>VLOOKUP(A:A,[1]TDSheet!$A:$AF,32,0)</f>
        <v>196.62979999999999</v>
      </c>
      <c r="AF24" s="15">
        <f>VLOOKUP(A:A,[1]TDSheet!$A:$AG,33,0)</f>
        <v>235.38575</v>
      </c>
      <c r="AG24" s="15">
        <f>VLOOKUP(A:A,[1]TDSheet!$A:$W,23,0)</f>
        <v>199.35239999999999</v>
      </c>
      <c r="AH24" s="15">
        <f>VLOOKUP(A:A,[3]TDSheet!$A:$D,4,0)</f>
        <v>215.63499999999999</v>
      </c>
      <c r="AI24" s="15">
        <f>VLOOKUP(A:A,[1]TDSheet!$A:$AI,35,0)</f>
        <v>0</v>
      </c>
      <c r="AJ24" s="15">
        <f t="shared" si="15"/>
        <v>0</v>
      </c>
      <c r="AK24" s="15">
        <f t="shared" si="16"/>
        <v>220</v>
      </c>
      <c r="AL24" s="15">
        <f t="shared" si="17"/>
        <v>220</v>
      </c>
      <c r="AM24" s="15"/>
      <c r="AN24" s="15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290.74299999999999</v>
      </c>
      <c r="D25" s="8">
        <v>496.255</v>
      </c>
      <c r="E25" s="8">
        <v>602.05499999999995</v>
      </c>
      <c r="F25" s="8">
        <v>174.267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5">
        <f>VLOOKUP(A:A,[2]TDSheet!$A:$F,6,0)</f>
        <v>603.40099999999995</v>
      </c>
      <c r="K25" s="15">
        <f t="shared" si="11"/>
        <v>-1.3460000000000036</v>
      </c>
      <c r="L25" s="15">
        <f>VLOOKUP(A:A,[1]TDSheet!$A:$N,14,0)</f>
        <v>170</v>
      </c>
      <c r="M25" s="15">
        <f>VLOOKUP(A:A,[1]TDSheet!$A:$X,24,0)</f>
        <v>140</v>
      </c>
      <c r="N25" s="15"/>
      <c r="O25" s="15"/>
      <c r="P25" s="15"/>
      <c r="Q25" s="15"/>
      <c r="R25" s="15"/>
      <c r="S25" s="15"/>
      <c r="T25" s="15"/>
      <c r="U25" s="15"/>
      <c r="V25" s="17">
        <v>180</v>
      </c>
      <c r="W25" s="15">
        <f t="shared" si="12"/>
        <v>120.41099999999999</v>
      </c>
      <c r="X25" s="17">
        <v>120</v>
      </c>
      <c r="Y25" s="18">
        <f t="shared" si="13"/>
        <v>6.5132504505402338</v>
      </c>
      <c r="Z25" s="15">
        <f t="shared" si="14"/>
        <v>1.4472681067344346</v>
      </c>
      <c r="AA25" s="15"/>
      <c r="AB25" s="15"/>
      <c r="AC25" s="15"/>
      <c r="AD25" s="15">
        <v>0</v>
      </c>
      <c r="AE25" s="15">
        <f>VLOOKUP(A:A,[1]TDSheet!$A:$AF,32,0)</f>
        <v>149.9194</v>
      </c>
      <c r="AF25" s="15">
        <f>VLOOKUP(A:A,[1]TDSheet!$A:$AG,33,0)</f>
        <v>135.01349999999999</v>
      </c>
      <c r="AG25" s="15">
        <f>VLOOKUP(A:A,[1]TDSheet!$A:$W,23,0)</f>
        <v>116.07039999999999</v>
      </c>
      <c r="AH25" s="15">
        <f>VLOOKUP(A:A,[3]TDSheet!$A:$D,4,0)</f>
        <v>143.666</v>
      </c>
      <c r="AI25" s="15">
        <f>VLOOKUP(A:A,[1]TDSheet!$A:$AI,35,0)</f>
        <v>0</v>
      </c>
      <c r="AJ25" s="15">
        <f t="shared" si="15"/>
        <v>0</v>
      </c>
      <c r="AK25" s="15">
        <f t="shared" si="16"/>
        <v>180</v>
      </c>
      <c r="AL25" s="15">
        <f t="shared" si="17"/>
        <v>120</v>
      </c>
      <c r="AM25" s="15"/>
      <c r="AN25" s="15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57.661999999999999</v>
      </c>
      <c r="D26" s="8">
        <v>1543.799</v>
      </c>
      <c r="E26" s="8">
        <v>187.232</v>
      </c>
      <c r="F26" s="8">
        <v>24.158000000000001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5">
        <f>VLOOKUP(A:A,[2]TDSheet!$A:$F,6,0)</f>
        <v>266.84399999999999</v>
      </c>
      <c r="K26" s="15">
        <f t="shared" si="11"/>
        <v>-79.611999999999995</v>
      </c>
      <c r="L26" s="15">
        <f>VLOOKUP(A:A,[1]TDSheet!$A:$N,14,0)</f>
        <v>30</v>
      </c>
      <c r="M26" s="15">
        <f>VLOOKUP(A:A,[1]TDSheet!$A:$X,24,0)</f>
        <v>40</v>
      </c>
      <c r="N26" s="15"/>
      <c r="O26" s="15"/>
      <c r="P26" s="15"/>
      <c r="Q26" s="15"/>
      <c r="R26" s="15"/>
      <c r="S26" s="15"/>
      <c r="T26" s="15"/>
      <c r="U26" s="15"/>
      <c r="V26" s="17">
        <v>100</v>
      </c>
      <c r="W26" s="15">
        <f t="shared" si="12"/>
        <v>37.446399999999997</v>
      </c>
      <c r="X26" s="17">
        <v>50</v>
      </c>
      <c r="Y26" s="18">
        <f t="shared" si="13"/>
        <v>6.520199538540421</v>
      </c>
      <c r="Z26" s="15">
        <f t="shared" si="14"/>
        <v>0.64513544693214842</v>
      </c>
      <c r="AA26" s="15"/>
      <c r="AB26" s="15"/>
      <c r="AC26" s="15"/>
      <c r="AD26" s="15">
        <v>0</v>
      </c>
      <c r="AE26" s="15">
        <f>VLOOKUP(A:A,[1]TDSheet!$A:$AF,32,0)</f>
        <v>37.101600000000005</v>
      </c>
      <c r="AF26" s="15">
        <f>VLOOKUP(A:A,[1]TDSheet!$A:$AG,33,0)</f>
        <v>34.41375</v>
      </c>
      <c r="AG26" s="15">
        <f>VLOOKUP(A:A,[1]TDSheet!$A:$W,23,0)</f>
        <v>25.740600000000001</v>
      </c>
      <c r="AH26" s="15">
        <f>VLOOKUP(A:A,[3]TDSheet!$A:$D,4,0)</f>
        <v>26.306999999999999</v>
      </c>
      <c r="AI26" s="15">
        <f>VLOOKUP(A:A,[1]TDSheet!$A:$AI,35,0)</f>
        <v>0</v>
      </c>
      <c r="AJ26" s="15">
        <f t="shared" si="15"/>
        <v>0</v>
      </c>
      <c r="AK26" s="15">
        <f t="shared" si="16"/>
        <v>100</v>
      </c>
      <c r="AL26" s="15">
        <f t="shared" si="17"/>
        <v>50</v>
      </c>
      <c r="AM26" s="15"/>
      <c r="AN26" s="15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48.703000000000003</v>
      </c>
      <c r="D27" s="8">
        <v>912.42600000000004</v>
      </c>
      <c r="E27" s="8">
        <v>187.91499999999999</v>
      </c>
      <c r="F27" s="8">
        <v>46.651000000000003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5">
        <f>VLOOKUP(A:A,[2]TDSheet!$A:$F,6,0)</f>
        <v>242.45500000000001</v>
      </c>
      <c r="K27" s="15">
        <f t="shared" si="11"/>
        <v>-54.54000000000002</v>
      </c>
      <c r="L27" s="15">
        <f>VLOOKUP(A:A,[1]TDSheet!$A:$N,14,0)</f>
        <v>80</v>
      </c>
      <c r="M27" s="15">
        <f>VLOOKUP(A:A,[1]TDSheet!$A:$X,24,0)</f>
        <v>50</v>
      </c>
      <c r="N27" s="15"/>
      <c r="O27" s="15"/>
      <c r="P27" s="15"/>
      <c r="Q27" s="15"/>
      <c r="R27" s="15"/>
      <c r="S27" s="15"/>
      <c r="T27" s="15"/>
      <c r="U27" s="15"/>
      <c r="V27" s="17">
        <v>30</v>
      </c>
      <c r="W27" s="15">
        <f t="shared" si="12"/>
        <v>37.582999999999998</v>
      </c>
      <c r="X27" s="17">
        <v>40</v>
      </c>
      <c r="Y27" s="18">
        <f t="shared" si="13"/>
        <v>6.5628342601708223</v>
      </c>
      <c r="Z27" s="15">
        <f t="shared" si="14"/>
        <v>1.2412793018119896</v>
      </c>
      <c r="AA27" s="15"/>
      <c r="AB27" s="15"/>
      <c r="AC27" s="15"/>
      <c r="AD27" s="15">
        <v>0</v>
      </c>
      <c r="AE27" s="15">
        <f>VLOOKUP(A:A,[1]TDSheet!$A:$AF,32,0)</f>
        <v>43.4084</v>
      </c>
      <c r="AF27" s="15">
        <f>VLOOKUP(A:A,[1]TDSheet!$A:$AG,33,0)</f>
        <v>42.831000000000003</v>
      </c>
      <c r="AG27" s="15">
        <f>VLOOKUP(A:A,[1]TDSheet!$A:$W,23,0)</f>
        <v>39.126199999999997</v>
      </c>
      <c r="AH27" s="15">
        <f>VLOOKUP(A:A,[3]TDSheet!$A:$D,4,0)</f>
        <v>46.701000000000001</v>
      </c>
      <c r="AI27" s="15">
        <f>VLOOKUP(A:A,[1]TDSheet!$A:$AI,35,0)</f>
        <v>0</v>
      </c>
      <c r="AJ27" s="15">
        <f t="shared" si="15"/>
        <v>0</v>
      </c>
      <c r="AK27" s="15">
        <f t="shared" si="16"/>
        <v>30</v>
      </c>
      <c r="AL27" s="15">
        <f t="shared" si="17"/>
        <v>40</v>
      </c>
      <c r="AM27" s="15"/>
      <c r="AN27" s="15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126.91500000000001</v>
      </c>
      <c r="D28" s="8">
        <v>2541.9929999999999</v>
      </c>
      <c r="E28" s="8">
        <v>482.04199999999997</v>
      </c>
      <c r="F28" s="8">
        <v>162.946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5">
        <f>VLOOKUP(A:A,[2]TDSheet!$A:$F,6,0)</f>
        <v>511.78899999999999</v>
      </c>
      <c r="K28" s="15">
        <f t="shared" si="11"/>
        <v>-29.747000000000014</v>
      </c>
      <c r="L28" s="15">
        <f>VLOOKUP(A:A,[1]TDSheet!$A:$N,14,0)</f>
        <v>150</v>
      </c>
      <c r="M28" s="15">
        <f>VLOOKUP(A:A,[1]TDSheet!$A:$X,24,0)</f>
        <v>100</v>
      </c>
      <c r="N28" s="15"/>
      <c r="O28" s="15"/>
      <c r="P28" s="15"/>
      <c r="Q28" s="15"/>
      <c r="R28" s="15"/>
      <c r="S28" s="15"/>
      <c r="T28" s="15"/>
      <c r="U28" s="15"/>
      <c r="V28" s="17">
        <v>120</v>
      </c>
      <c r="W28" s="15">
        <f t="shared" si="12"/>
        <v>96.4084</v>
      </c>
      <c r="X28" s="17">
        <v>100</v>
      </c>
      <c r="Y28" s="18">
        <f t="shared" si="13"/>
        <v>6.5652577991129411</v>
      </c>
      <c r="Z28" s="15">
        <f t="shared" si="14"/>
        <v>1.6901639276245639</v>
      </c>
      <c r="AA28" s="15"/>
      <c r="AB28" s="15"/>
      <c r="AC28" s="15"/>
      <c r="AD28" s="15">
        <v>0</v>
      </c>
      <c r="AE28" s="15">
        <f>VLOOKUP(A:A,[1]TDSheet!$A:$AF,32,0)</f>
        <v>129.5788</v>
      </c>
      <c r="AF28" s="15">
        <f>VLOOKUP(A:A,[1]TDSheet!$A:$AG,33,0)</f>
        <v>118.72150000000001</v>
      </c>
      <c r="AG28" s="15">
        <f>VLOOKUP(A:A,[1]TDSheet!$A:$W,23,0)</f>
        <v>94.692399999999992</v>
      </c>
      <c r="AH28" s="15">
        <f>VLOOKUP(A:A,[3]TDSheet!$A:$D,4,0)</f>
        <v>122.012</v>
      </c>
      <c r="AI28" s="15" t="str">
        <f>VLOOKUP(A:A,[1]TDSheet!$A:$AI,35,0)</f>
        <v>увел</v>
      </c>
      <c r="AJ28" s="15">
        <f t="shared" si="15"/>
        <v>0</v>
      </c>
      <c r="AK28" s="15">
        <f t="shared" si="16"/>
        <v>120</v>
      </c>
      <c r="AL28" s="15">
        <f t="shared" si="17"/>
        <v>100</v>
      </c>
      <c r="AM28" s="15"/>
      <c r="AN28" s="15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89.031000000000006</v>
      </c>
      <c r="D29" s="8">
        <v>85.350999999999999</v>
      </c>
      <c r="E29" s="8">
        <v>123.31</v>
      </c>
      <c r="F29" s="8">
        <v>45.319000000000003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5">
        <f>VLOOKUP(A:A,[2]TDSheet!$A:$F,6,0)</f>
        <v>133.267</v>
      </c>
      <c r="K29" s="15">
        <f t="shared" si="11"/>
        <v>-9.9569999999999936</v>
      </c>
      <c r="L29" s="15">
        <f>VLOOKUP(A:A,[1]TDSheet!$A:$N,14,0)</f>
        <v>40</v>
      </c>
      <c r="M29" s="15">
        <f>VLOOKUP(A:A,[1]TDSheet!$A:$X,24,0)</f>
        <v>40</v>
      </c>
      <c r="N29" s="15"/>
      <c r="O29" s="15"/>
      <c r="P29" s="15"/>
      <c r="Q29" s="15"/>
      <c r="R29" s="15"/>
      <c r="S29" s="15"/>
      <c r="T29" s="15"/>
      <c r="U29" s="15"/>
      <c r="V29" s="17">
        <v>20</v>
      </c>
      <c r="W29" s="15">
        <f t="shared" si="12"/>
        <v>24.661999999999999</v>
      </c>
      <c r="X29" s="17">
        <v>20</v>
      </c>
      <c r="Y29" s="18">
        <f t="shared" si="13"/>
        <v>6.7033898305084758</v>
      </c>
      <c r="Z29" s="15">
        <f t="shared" si="14"/>
        <v>1.8376044116454466</v>
      </c>
      <c r="AA29" s="15"/>
      <c r="AB29" s="15"/>
      <c r="AC29" s="15"/>
      <c r="AD29" s="15">
        <v>0</v>
      </c>
      <c r="AE29" s="15">
        <f>VLOOKUP(A:A,[1]TDSheet!$A:$AF,32,0)</f>
        <v>38.305599999999998</v>
      </c>
      <c r="AF29" s="15">
        <f>VLOOKUP(A:A,[1]TDSheet!$A:$AG,33,0)</f>
        <v>24.7455</v>
      </c>
      <c r="AG29" s="15">
        <f>VLOOKUP(A:A,[1]TDSheet!$A:$W,23,0)</f>
        <v>25.220599999999997</v>
      </c>
      <c r="AH29" s="15">
        <f>VLOOKUP(A:A,[3]TDSheet!$A:$D,4,0)</f>
        <v>28.823</v>
      </c>
      <c r="AI29" s="15">
        <f>VLOOKUP(A:A,[1]TDSheet!$A:$AI,35,0)</f>
        <v>0</v>
      </c>
      <c r="AJ29" s="15">
        <f t="shared" si="15"/>
        <v>0</v>
      </c>
      <c r="AK29" s="15">
        <f t="shared" si="16"/>
        <v>20</v>
      </c>
      <c r="AL29" s="15">
        <f t="shared" si="17"/>
        <v>20</v>
      </c>
      <c r="AM29" s="15"/>
      <c r="AN29" s="15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74.156000000000006</v>
      </c>
      <c r="D30" s="8">
        <v>179.07</v>
      </c>
      <c r="E30" s="8">
        <v>147.041</v>
      </c>
      <c r="F30" s="8">
        <v>101.733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5">
        <f>VLOOKUP(A:A,[2]TDSheet!$A:$F,6,0)</f>
        <v>187.31700000000001</v>
      </c>
      <c r="K30" s="15">
        <f t="shared" si="11"/>
        <v>-40.27600000000001</v>
      </c>
      <c r="L30" s="15">
        <f>VLOOKUP(A:A,[1]TDSheet!$A:$N,14,0)</f>
        <v>30</v>
      </c>
      <c r="M30" s="15">
        <f>VLOOKUP(A:A,[1]TDSheet!$A:$X,24,0)</f>
        <v>20</v>
      </c>
      <c r="N30" s="15"/>
      <c r="O30" s="15"/>
      <c r="P30" s="15"/>
      <c r="Q30" s="15"/>
      <c r="R30" s="15"/>
      <c r="S30" s="15"/>
      <c r="T30" s="15"/>
      <c r="U30" s="15"/>
      <c r="V30" s="17">
        <v>20</v>
      </c>
      <c r="W30" s="15">
        <f t="shared" si="12"/>
        <v>29.408200000000001</v>
      </c>
      <c r="X30" s="17">
        <v>20</v>
      </c>
      <c r="Y30" s="18">
        <f t="shared" si="13"/>
        <v>6.5197121891173211</v>
      </c>
      <c r="Z30" s="15">
        <f t="shared" si="14"/>
        <v>3.4593412721621859</v>
      </c>
      <c r="AA30" s="15"/>
      <c r="AB30" s="15"/>
      <c r="AC30" s="15"/>
      <c r="AD30" s="15">
        <v>0</v>
      </c>
      <c r="AE30" s="15">
        <f>VLOOKUP(A:A,[1]TDSheet!$A:$AF,32,0)</f>
        <v>19.993000000000002</v>
      </c>
      <c r="AF30" s="15">
        <f>VLOOKUP(A:A,[1]TDSheet!$A:$AG,33,0)</f>
        <v>37.1175</v>
      </c>
      <c r="AG30" s="15">
        <f>VLOOKUP(A:A,[1]TDSheet!$A:$W,23,0)</f>
        <v>30.055200000000003</v>
      </c>
      <c r="AH30" s="15">
        <f>VLOOKUP(A:A,[3]TDSheet!$A:$D,4,0)</f>
        <v>29.350999999999999</v>
      </c>
      <c r="AI30" s="15">
        <f>VLOOKUP(A:A,[1]TDSheet!$A:$AI,35,0)</f>
        <v>0</v>
      </c>
      <c r="AJ30" s="15">
        <f t="shared" si="15"/>
        <v>0</v>
      </c>
      <c r="AK30" s="15">
        <f t="shared" si="16"/>
        <v>20</v>
      </c>
      <c r="AL30" s="15">
        <f t="shared" si="17"/>
        <v>20</v>
      </c>
      <c r="AM30" s="15"/>
      <c r="AN30" s="15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497.983</v>
      </c>
      <c r="D31" s="8">
        <v>2070.364</v>
      </c>
      <c r="E31" s="8">
        <v>2163.2370000000001</v>
      </c>
      <c r="F31" s="8">
        <v>261.89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5">
        <f>VLOOKUP(A:A,[2]TDSheet!$A:$F,6,0)</f>
        <v>2192.0709999999999</v>
      </c>
      <c r="K31" s="15">
        <f t="shared" si="11"/>
        <v>-28.833999999999833</v>
      </c>
      <c r="L31" s="15">
        <f>VLOOKUP(A:A,[1]TDSheet!$A:$N,14,0)</f>
        <v>400</v>
      </c>
      <c r="M31" s="15">
        <f>VLOOKUP(A:A,[1]TDSheet!$A:$X,24,0)</f>
        <v>700</v>
      </c>
      <c r="N31" s="15"/>
      <c r="O31" s="15"/>
      <c r="P31" s="15"/>
      <c r="Q31" s="15"/>
      <c r="R31" s="15"/>
      <c r="S31" s="15"/>
      <c r="T31" s="15"/>
      <c r="U31" s="15"/>
      <c r="V31" s="17">
        <v>450</v>
      </c>
      <c r="W31" s="15">
        <f t="shared" si="12"/>
        <v>432.6474</v>
      </c>
      <c r="X31" s="17">
        <v>550</v>
      </c>
      <c r="Y31" s="18">
        <f t="shared" si="13"/>
        <v>5.4591568099103327</v>
      </c>
      <c r="Z31" s="15">
        <f t="shared" si="14"/>
        <v>0.6053197130041692</v>
      </c>
      <c r="AA31" s="15"/>
      <c r="AB31" s="15"/>
      <c r="AC31" s="15"/>
      <c r="AD31" s="15">
        <v>0</v>
      </c>
      <c r="AE31" s="15">
        <f>VLOOKUP(A:A,[1]TDSheet!$A:$AF,32,0)</f>
        <v>336.35140000000001</v>
      </c>
      <c r="AF31" s="15">
        <f>VLOOKUP(A:A,[1]TDSheet!$A:$AG,33,0)</f>
        <v>399.46249999999998</v>
      </c>
      <c r="AG31" s="15">
        <f>VLOOKUP(A:A,[1]TDSheet!$A:$W,23,0)</f>
        <v>372.57080000000002</v>
      </c>
      <c r="AH31" s="15">
        <f>VLOOKUP(A:A,[3]TDSheet!$A:$D,4,0)</f>
        <v>622.48099999999999</v>
      </c>
      <c r="AI31" s="20" t="s">
        <v>150</v>
      </c>
      <c r="AJ31" s="15">
        <f t="shared" si="15"/>
        <v>0</v>
      </c>
      <c r="AK31" s="15">
        <f t="shared" si="16"/>
        <v>450</v>
      </c>
      <c r="AL31" s="15">
        <f t="shared" si="17"/>
        <v>550</v>
      </c>
      <c r="AM31" s="15"/>
      <c r="AN31" s="15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64.367000000000004</v>
      </c>
      <c r="D32" s="8">
        <v>99.33</v>
      </c>
      <c r="E32" s="8">
        <v>63.335000000000001</v>
      </c>
      <c r="F32" s="8">
        <v>100.36199999999999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5">
        <f>VLOOKUP(A:A,[2]TDSheet!$A:$F,6,0)</f>
        <v>65.361000000000004</v>
      </c>
      <c r="K32" s="15">
        <f t="shared" si="11"/>
        <v>-2.0260000000000034</v>
      </c>
      <c r="L32" s="15">
        <f>VLOOKUP(A:A,[1]TDSheet!$A:$N,14,0)</f>
        <v>20</v>
      </c>
      <c r="M32" s="15">
        <f>VLOOKUP(A:A,[1]TDSheet!$A:$X,24,0)</f>
        <v>0</v>
      </c>
      <c r="N32" s="15"/>
      <c r="O32" s="15"/>
      <c r="P32" s="15"/>
      <c r="Q32" s="15"/>
      <c r="R32" s="15"/>
      <c r="S32" s="15"/>
      <c r="T32" s="15"/>
      <c r="U32" s="15"/>
      <c r="V32" s="17"/>
      <c r="W32" s="15">
        <f t="shared" si="12"/>
        <v>12.667</v>
      </c>
      <c r="X32" s="17"/>
      <c r="Y32" s="18">
        <f t="shared" si="13"/>
        <v>9.5020131049182908</v>
      </c>
      <c r="Z32" s="15">
        <f t="shared" si="14"/>
        <v>7.9231072866503514</v>
      </c>
      <c r="AA32" s="15"/>
      <c r="AB32" s="15"/>
      <c r="AC32" s="15"/>
      <c r="AD32" s="15">
        <v>0</v>
      </c>
      <c r="AE32" s="15">
        <f>VLOOKUP(A:A,[1]TDSheet!$A:$AF,32,0)</f>
        <v>20.0014</v>
      </c>
      <c r="AF32" s="15">
        <f>VLOOKUP(A:A,[1]TDSheet!$A:$AG,33,0)</f>
        <v>18.716249999999999</v>
      </c>
      <c r="AG32" s="15">
        <f>VLOOKUP(A:A,[1]TDSheet!$A:$W,23,0)</f>
        <v>16.5702</v>
      </c>
      <c r="AH32" s="15">
        <f>VLOOKUP(A:A,[3]TDSheet!$A:$D,4,0)</f>
        <v>10.218999999999999</v>
      </c>
      <c r="AI32" s="15" t="str">
        <f>VLOOKUP(A:A,[1]TDSheet!$A:$AI,35,0)</f>
        <v>склад</v>
      </c>
      <c r="AJ32" s="15">
        <f t="shared" si="15"/>
        <v>0</v>
      </c>
      <c r="AK32" s="15">
        <f t="shared" si="16"/>
        <v>0</v>
      </c>
      <c r="AL32" s="15">
        <f t="shared" si="17"/>
        <v>0</v>
      </c>
      <c r="AM32" s="15"/>
      <c r="AN32" s="15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85.665999999999997</v>
      </c>
      <c r="D33" s="8">
        <v>168.488</v>
      </c>
      <c r="E33" s="8">
        <v>187.27</v>
      </c>
      <c r="F33" s="8">
        <v>62.167999999999999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5">
        <f>VLOOKUP(A:A,[2]TDSheet!$A:$F,6,0)</f>
        <v>197.90600000000001</v>
      </c>
      <c r="K33" s="15">
        <f t="shared" si="11"/>
        <v>-10.635999999999996</v>
      </c>
      <c r="L33" s="15">
        <f>VLOOKUP(A:A,[1]TDSheet!$A:$N,14,0)</f>
        <v>60</v>
      </c>
      <c r="M33" s="15">
        <f>VLOOKUP(A:A,[1]TDSheet!$A:$X,24,0)</f>
        <v>40</v>
      </c>
      <c r="N33" s="15"/>
      <c r="O33" s="15"/>
      <c r="P33" s="15"/>
      <c r="Q33" s="15"/>
      <c r="R33" s="15"/>
      <c r="S33" s="15"/>
      <c r="T33" s="15"/>
      <c r="U33" s="15"/>
      <c r="V33" s="17">
        <v>40</v>
      </c>
      <c r="W33" s="15">
        <f t="shared" si="12"/>
        <v>37.454000000000001</v>
      </c>
      <c r="X33" s="17">
        <v>50</v>
      </c>
      <c r="Y33" s="18">
        <f t="shared" si="13"/>
        <v>6.7327388262935868</v>
      </c>
      <c r="Z33" s="15">
        <f t="shared" si="14"/>
        <v>1.6598494152827468</v>
      </c>
      <c r="AA33" s="15"/>
      <c r="AB33" s="15"/>
      <c r="AC33" s="15"/>
      <c r="AD33" s="15">
        <v>0</v>
      </c>
      <c r="AE33" s="15">
        <f>VLOOKUP(A:A,[1]TDSheet!$A:$AF,32,0)</f>
        <v>28.0382</v>
      </c>
      <c r="AF33" s="15">
        <f>VLOOKUP(A:A,[1]TDSheet!$A:$AG,33,0)</f>
        <v>24.4315</v>
      </c>
      <c r="AG33" s="15">
        <f>VLOOKUP(A:A,[1]TDSheet!$A:$W,23,0)</f>
        <v>35.6496</v>
      </c>
      <c r="AH33" s="15">
        <f>VLOOKUP(A:A,[3]TDSheet!$A:$D,4,0)</f>
        <v>86.855000000000004</v>
      </c>
      <c r="AI33" s="15">
        <f>VLOOKUP(A:A,[1]TDSheet!$A:$AI,35,0)</f>
        <v>0</v>
      </c>
      <c r="AJ33" s="15">
        <f t="shared" si="15"/>
        <v>0</v>
      </c>
      <c r="AK33" s="15">
        <f t="shared" si="16"/>
        <v>40</v>
      </c>
      <c r="AL33" s="15">
        <f t="shared" si="17"/>
        <v>50</v>
      </c>
      <c r="AM33" s="15"/>
      <c r="AN33" s="15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20.390999999999998</v>
      </c>
      <c r="D34" s="8">
        <v>141.97</v>
      </c>
      <c r="E34" s="8">
        <v>124.226</v>
      </c>
      <c r="F34" s="8">
        <v>36.755000000000003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5">
        <f>VLOOKUP(A:A,[2]TDSheet!$A:$F,6,0)</f>
        <v>153.90700000000001</v>
      </c>
      <c r="K34" s="15">
        <f t="shared" si="11"/>
        <v>-29.681000000000012</v>
      </c>
      <c r="L34" s="15">
        <f>VLOOKUP(A:A,[1]TDSheet!$A:$N,14,0)</f>
        <v>20</v>
      </c>
      <c r="M34" s="15">
        <f>VLOOKUP(A:A,[1]TDSheet!$A:$X,24,0)</f>
        <v>20</v>
      </c>
      <c r="N34" s="15"/>
      <c r="O34" s="15"/>
      <c r="P34" s="15"/>
      <c r="Q34" s="15"/>
      <c r="R34" s="15"/>
      <c r="S34" s="15"/>
      <c r="T34" s="15"/>
      <c r="U34" s="15"/>
      <c r="V34" s="17">
        <v>30</v>
      </c>
      <c r="W34" s="15">
        <f t="shared" si="12"/>
        <v>24.845199999999998</v>
      </c>
      <c r="X34" s="17">
        <v>40</v>
      </c>
      <c r="Y34" s="18">
        <f t="shared" si="13"/>
        <v>5.9067747492473401</v>
      </c>
      <c r="Z34" s="15">
        <f t="shared" si="14"/>
        <v>1.4793601983481721</v>
      </c>
      <c r="AA34" s="15"/>
      <c r="AB34" s="15"/>
      <c r="AC34" s="15"/>
      <c r="AD34" s="15">
        <v>0</v>
      </c>
      <c r="AE34" s="15">
        <f>VLOOKUP(A:A,[1]TDSheet!$A:$AF,32,0)</f>
        <v>12.105599999999999</v>
      </c>
      <c r="AF34" s="15">
        <f>VLOOKUP(A:A,[1]TDSheet!$A:$AG,33,0)</f>
        <v>21.9375</v>
      </c>
      <c r="AG34" s="15">
        <f>VLOOKUP(A:A,[1]TDSheet!$A:$W,23,0)</f>
        <v>20.391399999999997</v>
      </c>
      <c r="AH34" s="15">
        <f>VLOOKUP(A:A,[3]TDSheet!$A:$D,4,0)</f>
        <v>25.085999999999999</v>
      </c>
      <c r="AI34" s="15" t="str">
        <f>VLOOKUP(A:A,[1]TDSheet!$A:$AI,35,0)</f>
        <v>склад</v>
      </c>
      <c r="AJ34" s="15">
        <f t="shared" si="15"/>
        <v>0</v>
      </c>
      <c r="AK34" s="15">
        <f t="shared" si="16"/>
        <v>30</v>
      </c>
      <c r="AL34" s="15">
        <f t="shared" si="17"/>
        <v>40</v>
      </c>
      <c r="AM34" s="15"/>
      <c r="AN34" s="15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22.701000000000001</v>
      </c>
      <c r="D35" s="8">
        <v>54.22</v>
      </c>
      <c r="E35" s="8">
        <v>33.24</v>
      </c>
      <c r="F35" s="8">
        <v>43.680999999999997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5">
        <f>VLOOKUP(A:A,[2]TDSheet!$A:$F,6,0)</f>
        <v>33.298999999999999</v>
      </c>
      <c r="K35" s="15">
        <f t="shared" si="11"/>
        <v>-5.8999999999997499E-2</v>
      </c>
      <c r="L35" s="15">
        <f>VLOOKUP(A:A,[1]TDSheet!$A:$N,14,0)</f>
        <v>0</v>
      </c>
      <c r="M35" s="15">
        <f>VLOOKUP(A:A,[1]TDSheet!$A:$X,24,0)</f>
        <v>0</v>
      </c>
      <c r="N35" s="15"/>
      <c r="O35" s="15"/>
      <c r="P35" s="15"/>
      <c r="Q35" s="15"/>
      <c r="R35" s="15"/>
      <c r="S35" s="15"/>
      <c r="T35" s="15"/>
      <c r="U35" s="15"/>
      <c r="V35" s="17">
        <v>10</v>
      </c>
      <c r="W35" s="15">
        <f t="shared" si="12"/>
        <v>6.6480000000000006</v>
      </c>
      <c r="X35" s="17"/>
      <c r="Y35" s="18">
        <f t="shared" si="13"/>
        <v>8.0747593261131154</v>
      </c>
      <c r="Z35" s="15">
        <f t="shared" si="14"/>
        <v>6.5705475330926584</v>
      </c>
      <c r="AA35" s="15"/>
      <c r="AB35" s="15"/>
      <c r="AC35" s="15"/>
      <c r="AD35" s="15">
        <v>0</v>
      </c>
      <c r="AE35" s="15">
        <f>VLOOKUP(A:A,[1]TDSheet!$A:$AF,32,0)</f>
        <v>5.5784000000000002</v>
      </c>
      <c r="AF35" s="15">
        <f>VLOOKUP(A:A,[1]TDSheet!$A:$AG,33,0)</f>
        <v>9.1667500000000004</v>
      </c>
      <c r="AG35" s="15">
        <f>VLOOKUP(A:A,[1]TDSheet!$A:$W,23,0)</f>
        <v>2.3172000000000001</v>
      </c>
      <c r="AH35" s="15">
        <f>VLOOKUP(A:A,[3]TDSheet!$A:$D,4,0)</f>
        <v>4.5179999999999998</v>
      </c>
      <c r="AI35" s="15" t="str">
        <f>VLOOKUP(A:A,[1]TDSheet!$A:$AI,35,0)</f>
        <v>увел</v>
      </c>
      <c r="AJ35" s="15">
        <f t="shared" si="15"/>
        <v>0</v>
      </c>
      <c r="AK35" s="15">
        <f t="shared" si="16"/>
        <v>10</v>
      </c>
      <c r="AL35" s="15">
        <f t="shared" si="17"/>
        <v>0</v>
      </c>
      <c r="AM35" s="15"/>
      <c r="AN35" s="15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12.053000000000001</v>
      </c>
      <c r="D36" s="8"/>
      <c r="E36" s="8">
        <v>3.6909999999999998</v>
      </c>
      <c r="F36" s="8">
        <v>8.3620000000000001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5">
        <f>VLOOKUP(A:A,[2]TDSheet!$A:$F,6,0)</f>
        <v>17.600000000000001</v>
      </c>
      <c r="K36" s="15">
        <f t="shared" si="11"/>
        <v>-13.909000000000002</v>
      </c>
      <c r="L36" s="15">
        <f>VLOOKUP(A:A,[1]TDSheet!$A:$N,14,0)</f>
        <v>0</v>
      </c>
      <c r="M36" s="15">
        <f>VLOOKUP(A:A,[1]TDSheet!$A:$X,24,0)</f>
        <v>0</v>
      </c>
      <c r="N36" s="15"/>
      <c r="O36" s="15"/>
      <c r="P36" s="15"/>
      <c r="Q36" s="15"/>
      <c r="R36" s="15"/>
      <c r="S36" s="15"/>
      <c r="T36" s="15"/>
      <c r="U36" s="15"/>
      <c r="V36" s="17"/>
      <c r="W36" s="15">
        <f t="shared" si="12"/>
        <v>0.73819999999999997</v>
      </c>
      <c r="X36" s="17"/>
      <c r="Y36" s="18">
        <f t="shared" si="13"/>
        <v>11.327553508534272</v>
      </c>
      <c r="Z36" s="15">
        <f t="shared" si="14"/>
        <v>11.327553508534272</v>
      </c>
      <c r="AA36" s="15"/>
      <c r="AB36" s="15"/>
      <c r="AC36" s="15"/>
      <c r="AD36" s="15">
        <v>0</v>
      </c>
      <c r="AE36" s="15">
        <f>VLOOKUP(A:A,[1]TDSheet!$A:$AF,32,0)</f>
        <v>2.9598</v>
      </c>
      <c r="AF36" s="15">
        <f>VLOOKUP(A:A,[1]TDSheet!$A:$AG,33,0)</f>
        <v>2.5459999999999998</v>
      </c>
      <c r="AG36" s="15">
        <f>VLOOKUP(A:A,[1]TDSheet!$A:$W,23,0)</f>
        <v>1.2942</v>
      </c>
      <c r="AH36" s="15">
        <v>0</v>
      </c>
      <c r="AI36" s="15" t="str">
        <f>VLOOKUP(A:A,[1]TDSheet!$A:$AI,35,0)</f>
        <v>склад</v>
      </c>
      <c r="AJ36" s="15">
        <f t="shared" si="15"/>
        <v>0</v>
      </c>
      <c r="AK36" s="15">
        <f t="shared" si="16"/>
        <v>0</v>
      </c>
      <c r="AL36" s="15">
        <f t="shared" si="17"/>
        <v>0</v>
      </c>
      <c r="AM36" s="15"/>
      <c r="AN36" s="15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13.750999999999999</v>
      </c>
      <c r="D37" s="8">
        <v>32.93</v>
      </c>
      <c r="E37" s="8">
        <v>28.498999999999999</v>
      </c>
      <c r="F37" s="8">
        <v>17.263999999999999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5">
        <f>VLOOKUP(A:A,[2]TDSheet!$A:$F,6,0)</f>
        <v>33.101999999999997</v>
      </c>
      <c r="K37" s="15">
        <f t="shared" si="11"/>
        <v>-4.602999999999998</v>
      </c>
      <c r="L37" s="15">
        <f>VLOOKUP(A:A,[1]TDSheet!$A:$N,14,0)</f>
        <v>0</v>
      </c>
      <c r="M37" s="15">
        <f>VLOOKUP(A:A,[1]TDSheet!$A:$X,24,0)</f>
        <v>0</v>
      </c>
      <c r="N37" s="15"/>
      <c r="O37" s="15"/>
      <c r="P37" s="15"/>
      <c r="Q37" s="15"/>
      <c r="R37" s="15"/>
      <c r="S37" s="15"/>
      <c r="T37" s="15"/>
      <c r="U37" s="15"/>
      <c r="V37" s="17">
        <v>10</v>
      </c>
      <c r="W37" s="15">
        <f t="shared" si="12"/>
        <v>5.6997999999999998</v>
      </c>
      <c r="X37" s="17">
        <v>10</v>
      </c>
      <c r="Y37" s="18">
        <f t="shared" si="13"/>
        <v>6.5377732552019365</v>
      </c>
      <c r="Z37" s="15">
        <f t="shared" si="14"/>
        <v>3.028878206252851</v>
      </c>
      <c r="AA37" s="15"/>
      <c r="AB37" s="15"/>
      <c r="AC37" s="15"/>
      <c r="AD37" s="15">
        <v>0</v>
      </c>
      <c r="AE37" s="15">
        <f>VLOOKUP(A:A,[1]TDSheet!$A:$AF,32,0)</f>
        <v>4.2378</v>
      </c>
      <c r="AF37" s="15">
        <f>VLOOKUP(A:A,[1]TDSheet!$A:$AG,33,0)</f>
        <v>5.7889999999999997</v>
      </c>
      <c r="AG37" s="15">
        <f>VLOOKUP(A:A,[1]TDSheet!$A:$W,23,0)</f>
        <v>0.92279999999999995</v>
      </c>
      <c r="AH37" s="15">
        <f>VLOOKUP(A:A,[3]TDSheet!$A:$D,4,0)</f>
        <v>0.90800000000000003</v>
      </c>
      <c r="AI37" s="15" t="str">
        <f>VLOOKUP(A:A,[1]TDSheet!$A:$AI,35,0)</f>
        <v>увел</v>
      </c>
      <c r="AJ37" s="15">
        <f t="shared" si="15"/>
        <v>0</v>
      </c>
      <c r="AK37" s="15">
        <f t="shared" si="16"/>
        <v>10</v>
      </c>
      <c r="AL37" s="15">
        <f t="shared" si="17"/>
        <v>10</v>
      </c>
      <c r="AM37" s="15"/>
      <c r="AN37" s="15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100</v>
      </c>
      <c r="D38" s="8">
        <v>2179</v>
      </c>
      <c r="E38" s="8">
        <v>1735</v>
      </c>
      <c r="F38" s="8">
        <v>517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5">
        <f>VLOOKUP(A:A,[2]TDSheet!$A:$F,6,0)</f>
        <v>1912</v>
      </c>
      <c r="K38" s="15">
        <f t="shared" si="11"/>
        <v>-177</v>
      </c>
      <c r="L38" s="15">
        <f>VLOOKUP(A:A,[1]TDSheet!$A:$N,14,0)</f>
        <v>200</v>
      </c>
      <c r="M38" s="15">
        <f>VLOOKUP(A:A,[1]TDSheet!$A:$X,24,0)</f>
        <v>600</v>
      </c>
      <c r="N38" s="15"/>
      <c r="O38" s="15"/>
      <c r="P38" s="15"/>
      <c r="Q38" s="15"/>
      <c r="R38" s="15"/>
      <c r="S38" s="15"/>
      <c r="T38" s="15"/>
      <c r="U38" s="15"/>
      <c r="V38" s="17">
        <v>500</v>
      </c>
      <c r="W38" s="15">
        <f t="shared" si="12"/>
        <v>347</v>
      </c>
      <c r="X38" s="17">
        <v>350</v>
      </c>
      <c r="Y38" s="18">
        <f t="shared" si="13"/>
        <v>6.2449567723342936</v>
      </c>
      <c r="Z38" s="15">
        <f t="shared" si="14"/>
        <v>1.4899135446685878</v>
      </c>
      <c r="AA38" s="15"/>
      <c r="AB38" s="15"/>
      <c r="AC38" s="15"/>
      <c r="AD38" s="15">
        <v>0</v>
      </c>
      <c r="AE38" s="15">
        <f>VLOOKUP(A:A,[1]TDSheet!$A:$AF,32,0)</f>
        <v>304.8</v>
      </c>
      <c r="AF38" s="15">
        <f>VLOOKUP(A:A,[1]TDSheet!$A:$AG,33,0)</f>
        <v>299.75</v>
      </c>
      <c r="AG38" s="15">
        <f>VLOOKUP(A:A,[1]TDSheet!$A:$W,23,0)</f>
        <v>289.39999999999998</v>
      </c>
      <c r="AH38" s="15">
        <f>VLOOKUP(A:A,[3]TDSheet!$A:$D,4,0)</f>
        <v>428</v>
      </c>
      <c r="AI38" s="20" t="s">
        <v>150</v>
      </c>
      <c r="AJ38" s="15">
        <f t="shared" si="15"/>
        <v>0</v>
      </c>
      <c r="AK38" s="15">
        <f t="shared" si="16"/>
        <v>175</v>
      </c>
      <c r="AL38" s="15">
        <f t="shared" si="17"/>
        <v>122.49999999999999</v>
      </c>
      <c r="AM38" s="15"/>
      <c r="AN38" s="15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899</v>
      </c>
      <c r="D39" s="8">
        <v>4274</v>
      </c>
      <c r="E39" s="8">
        <v>3881</v>
      </c>
      <c r="F39" s="8">
        <v>1224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5">
        <f>VLOOKUP(A:A,[2]TDSheet!$A:$F,6,0)</f>
        <v>4023</v>
      </c>
      <c r="K39" s="15">
        <f t="shared" si="11"/>
        <v>-142</v>
      </c>
      <c r="L39" s="15">
        <f>VLOOKUP(A:A,[1]TDSheet!$A:$N,14,0)</f>
        <v>800</v>
      </c>
      <c r="M39" s="15">
        <f>VLOOKUP(A:A,[1]TDSheet!$A:$X,24,0)</f>
        <v>1000</v>
      </c>
      <c r="N39" s="15"/>
      <c r="O39" s="15"/>
      <c r="P39" s="15"/>
      <c r="Q39" s="15"/>
      <c r="R39" s="15"/>
      <c r="S39" s="15"/>
      <c r="T39" s="15">
        <v>480</v>
      </c>
      <c r="U39" s="15"/>
      <c r="V39" s="17">
        <v>500</v>
      </c>
      <c r="W39" s="15">
        <f t="shared" si="12"/>
        <v>651.4</v>
      </c>
      <c r="X39" s="17">
        <v>700</v>
      </c>
      <c r="Y39" s="18">
        <f t="shared" si="13"/>
        <v>6.4844949339883327</v>
      </c>
      <c r="Z39" s="15">
        <f t="shared" si="14"/>
        <v>1.8790297820079829</v>
      </c>
      <c r="AA39" s="15"/>
      <c r="AB39" s="15"/>
      <c r="AC39" s="15"/>
      <c r="AD39" s="15">
        <f>VLOOKUP(A:A,[4]TDSheet!$A:$D,4,0)</f>
        <v>624</v>
      </c>
      <c r="AE39" s="15">
        <f>VLOOKUP(A:A,[1]TDSheet!$A:$AF,32,0)</f>
        <v>722.2</v>
      </c>
      <c r="AF39" s="15">
        <f>VLOOKUP(A:A,[1]TDSheet!$A:$AG,33,0)</f>
        <v>784.75</v>
      </c>
      <c r="AG39" s="15">
        <f>VLOOKUP(A:A,[1]TDSheet!$A:$W,23,0)</f>
        <v>641.4</v>
      </c>
      <c r="AH39" s="15">
        <f>VLOOKUP(A:A,[3]TDSheet!$A:$D,4,0)</f>
        <v>744</v>
      </c>
      <c r="AI39" s="15">
        <f>VLOOKUP(A:A,[1]TDSheet!$A:$AI,35,0)</f>
        <v>0</v>
      </c>
      <c r="AJ39" s="15">
        <f t="shared" si="15"/>
        <v>192</v>
      </c>
      <c r="AK39" s="15">
        <f t="shared" si="16"/>
        <v>200</v>
      </c>
      <c r="AL39" s="15">
        <f t="shared" si="17"/>
        <v>280</v>
      </c>
      <c r="AM39" s="15"/>
      <c r="AN39" s="15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1317</v>
      </c>
      <c r="D40" s="8">
        <v>21449</v>
      </c>
      <c r="E40" s="8">
        <v>5930</v>
      </c>
      <c r="F40" s="8">
        <v>1529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5">
        <f>VLOOKUP(A:A,[2]TDSheet!$A:$F,6,0)</f>
        <v>6664</v>
      </c>
      <c r="K40" s="15">
        <f t="shared" si="11"/>
        <v>-734</v>
      </c>
      <c r="L40" s="15">
        <f>VLOOKUP(A:A,[1]TDSheet!$A:$N,14,0)</f>
        <v>400</v>
      </c>
      <c r="M40" s="15">
        <f>VLOOKUP(A:A,[1]TDSheet!$A:$X,24,0)</f>
        <v>1500</v>
      </c>
      <c r="N40" s="15"/>
      <c r="O40" s="15"/>
      <c r="P40" s="15"/>
      <c r="Q40" s="15"/>
      <c r="R40" s="15"/>
      <c r="S40" s="15"/>
      <c r="T40" s="15">
        <v>1000</v>
      </c>
      <c r="U40" s="15"/>
      <c r="V40" s="17">
        <v>700</v>
      </c>
      <c r="W40" s="15">
        <f t="shared" si="12"/>
        <v>660</v>
      </c>
      <c r="X40" s="17">
        <v>800</v>
      </c>
      <c r="Y40" s="18">
        <f t="shared" si="13"/>
        <v>7.4681818181818178</v>
      </c>
      <c r="Z40" s="15">
        <f t="shared" si="14"/>
        <v>2.3166666666666669</v>
      </c>
      <c r="AA40" s="15"/>
      <c r="AB40" s="15"/>
      <c r="AC40" s="15"/>
      <c r="AD40" s="15">
        <f>VLOOKUP(A:A,[4]TDSheet!$A:$D,4,0)</f>
        <v>2630</v>
      </c>
      <c r="AE40" s="15">
        <f>VLOOKUP(A:A,[1]TDSheet!$A:$AF,32,0)</f>
        <v>796.6</v>
      </c>
      <c r="AF40" s="15">
        <f>VLOOKUP(A:A,[1]TDSheet!$A:$AG,33,0)</f>
        <v>706.75</v>
      </c>
      <c r="AG40" s="15">
        <f>VLOOKUP(A:A,[1]TDSheet!$A:$W,23,0)</f>
        <v>663.2</v>
      </c>
      <c r="AH40" s="15">
        <f>VLOOKUP(A:A,[3]TDSheet!$A:$D,4,0)</f>
        <v>913</v>
      </c>
      <c r="AI40" s="19" t="s">
        <v>148</v>
      </c>
      <c r="AJ40" s="15">
        <f t="shared" si="15"/>
        <v>450</v>
      </c>
      <c r="AK40" s="15">
        <f t="shared" si="16"/>
        <v>315</v>
      </c>
      <c r="AL40" s="15">
        <f t="shared" si="17"/>
        <v>360</v>
      </c>
      <c r="AM40" s="15"/>
      <c r="AN40" s="15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132.41399999999999</v>
      </c>
      <c r="D41" s="8">
        <v>725.85900000000004</v>
      </c>
      <c r="E41" s="8">
        <v>588.02300000000002</v>
      </c>
      <c r="F41" s="8">
        <v>246.791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5">
        <f>VLOOKUP(A:A,[2]TDSheet!$A:$F,6,0)</f>
        <v>589.005</v>
      </c>
      <c r="K41" s="15">
        <f t="shared" si="11"/>
        <v>-0.9819999999999709</v>
      </c>
      <c r="L41" s="15">
        <f>VLOOKUP(A:A,[1]TDSheet!$A:$N,14,0)</f>
        <v>120</v>
      </c>
      <c r="M41" s="15">
        <f>VLOOKUP(A:A,[1]TDSheet!$A:$X,24,0)</f>
        <v>130</v>
      </c>
      <c r="N41" s="15"/>
      <c r="O41" s="15"/>
      <c r="P41" s="15"/>
      <c r="Q41" s="15"/>
      <c r="R41" s="15"/>
      <c r="S41" s="15"/>
      <c r="T41" s="15"/>
      <c r="U41" s="15"/>
      <c r="V41" s="17">
        <v>120</v>
      </c>
      <c r="W41" s="15">
        <f t="shared" si="12"/>
        <v>117.6046</v>
      </c>
      <c r="X41" s="17">
        <v>150</v>
      </c>
      <c r="Y41" s="18">
        <f t="shared" si="13"/>
        <v>6.5200765956433671</v>
      </c>
      <c r="Z41" s="15">
        <f t="shared" si="14"/>
        <v>2.0984808417357823</v>
      </c>
      <c r="AA41" s="15"/>
      <c r="AB41" s="15"/>
      <c r="AC41" s="15"/>
      <c r="AD41" s="15">
        <v>0</v>
      </c>
      <c r="AE41" s="15">
        <f>VLOOKUP(A:A,[1]TDSheet!$A:$AF,32,0)</f>
        <v>123.75719999999998</v>
      </c>
      <c r="AF41" s="15">
        <f>VLOOKUP(A:A,[1]TDSheet!$A:$AG,33,0)</f>
        <v>130.73525000000001</v>
      </c>
      <c r="AG41" s="15">
        <f>VLOOKUP(A:A,[1]TDSheet!$A:$W,23,0)</f>
        <v>116.11120000000001</v>
      </c>
      <c r="AH41" s="15">
        <f>VLOOKUP(A:A,[3]TDSheet!$A:$D,4,0)</f>
        <v>135.94999999999999</v>
      </c>
      <c r="AI41" s="15">
        <f>VLOOKUP(A:A,[1]TDSheet!$A:$AI,35,0)</f>
        <v>0</v>
      </c>
      <c r="AJ41" s="15">
        <f t="shared" si="15"/>
        <v>0</v>
      </c>
      <c r="AK41" s="15">
        <f t="shared" si="16"/>
        <v>120</v>
      </c>
      <c r="AL41" s="15">
        <f t="shared" si="17"/>
        <v>150</v>
      </c>
      <c r="AM41" s="15"/>
      <c r="AN41" s="15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684</v>
      </c>
      <c r="D42" s="8">
        <v>1015</v>
      </c>
      <c r="E42" s="8">
        <v>568</v>
      </c>
      <c r="F42" s="8">
        <v>1115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5">
        <f>VLOOKUP(A:A,[2]TDSheet!$A:$F,6,0)</f>
        <v>587</v>
      </c>
      <c r="K42" s="15">
        <f t="shared" si="11"/>
        <v>-19</v>
      </c>
      <c r="L42" s="15">
        <f>VLOOKUP(A:A,[1]TDSheet!$A:$N,14,0)</f>
        <v>0</v>
      </c>
      <c r="M42" s="15">
        <f>VLOOKUP(A:A,[1]TDSheet!$A:$X,24,0)</f>
        <v>0</v>
      </c>
      <c r="N42" s="15"/>
      <c r="O42" s="15"/>
      <c r="P42" s="15"/>
      <c r="Q42" s="15"/>
      <c r="R42" s="15"/>
      <c r="S42" s="15"/>
      <c r="T42" s="15"/>
      <c r="U42" s="15"/>
      <c r="V42" s="17"/>
      <c r="W42" s="15">
        <f t="shared" si="12"/>
        <v>113.6</v>
      </c>
      <c r="X42" s="17"/>
      <c r="Y42" s="18">
        <f t="shared" si="13"/>
        <v>9.8151408450704238</v>
      </c>
      <c r="Z42" s="15">
        <f t="shared" si="14"/>
        <v>9.8151408450704238</v>
      </c>
      <c r="AA42" s="15"/>
      <c r="AB42" s="15"/>
      <c r="AC42" s="15"/>
      <c r="AD42" s="15">
        <v>0</v>
      </c>
      <c r="AE42" s="15">
        <f>VLOOKUP(A:A,[1]TDSheet!$A:$AF,32,0)</f>
        <v>142.6</v>
      </c>
      <c r="AF42" s="15">
        <f>VLOOKUP(A:A,[1]TDSheet!$A:$AG,33,0)</f>
        <v>157.25</v>
      </c>
      <c r="AG42" s="15">
        <f>VLOOKUP(A:A,[1]TDSheet!$A:$W,23,0)</f>
        <v>118</v>
      </c>
      <c r="AH42" s="15">
        <f>VLOOKUP(A:A,[3]TDSheet!$A:$D,4,0)</f>
        <v>114</v>
      </c>
      <c r="AI42" s="15">
        <f>VLOOKUP(A:A,[1]TDSheet!$A:$AI,35,0)</f>
        <v>0</v>
      </c>
      <c r="AJ42" s="15">
        <f t="shared" si="15"/>
        <v>0</v>
      </c>
      <c r="AK42" s="15">
        <f t="shared" si="16"/>
        <v>0</v>
      </c>
      <c r="AL42" s="15">
        <f t="shared" si="17"/>
        <v>0</v>
      </c>
      <c r="AM42" s="15"/>
      <c r="AN42" s="15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230</v>
      </c>
      <c r="D43" s="8">
        <v>1455</v>
      </c>
      <c r="E43" s="8">
        <v>1181</v>
      </c>
      <c r="F43" s="8">
        <v>475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5">
        <f>VLOOKUP(A:A,[2]TDSheet!$A:$F,6,0)</f>
        <v>1291</v>
      </c>
      <c r="K43" s="15">
        <f t="shared" si="11"/>
        <v>-110</v>
      </c>
      <c r="L43" s="15">
        <f>VLOOKUP(A:A,[1]TDSheet!$A:$N,14,0)</f>
        <v>200</v>
      </c>
      <c r="M43" s="15">
        <f>VLOOKUP(A:A,[1]TDSheet!$A:$X,24,0)</f>
        <v>200</v>
      </c>
      <c r="N43" s="15"/>
      <c r="O43" s="15"/>
      <c r="P43" s="15"/>
      <c r="Q43" s="15"/>
      <c r="R43" s="15"/>
      <c r="S43" s="15"/>
      <c r="T43" s="15"/>
      <c r="U43" s="15"/>
      <c r="V43" s="17">
        <v>350</v>
      </c>
      <c r="W43" s="15">
        <f t="shared" si="12"/>
        <v>236.2</v>
      </c>
      <c r="X43" s="17">
        <v>300</v>
      </c>
      <c r="Y43" s="18">
        <f t="shared" si="13"/>
        <v>6.4563928873835739</v>
      </c>
      <c r="Z43" s="15">
        <f t="shared" si="14"/>
        <v>2.0110076206604575</v>
      </c>
      <c r="AA43" s="15"/>
      <c r="AB43" s="15"/>
      <c r="AC43" s="15"/>
      <c r="AD43" s="15">
        <v>0</v>
      </c>
      <c r="AE43" s="15">
        <f>VLOOKUP(A:A,[1]TDSheet!$A:$AF,32,0)</f>
        <v>212.8</v>
      </c>
      <c r="AF43" s="15">
        <f>VLOOKUP(A:A,[1]TDSheet!$A:$AG,33,0)</f>
        <v>259.5</v>
      </c>
      <c r="AG43" s="15">
        <f>VLOOKUP(A:A,[1]TDSheet!$A:$W,23,0)</f>
        <v>195.8</v>
      </c>
      <c r="AH43" s="15">
        <f>VLOOKUP(A:A,[3]TDSheet!$A:$D,4,0)</f>
        <v>292</v>
      </c>
      <c r="AI43" s="15" t="str">
        <f>VLOOKUP(A:A,[1]TDSheet!$A:$AI,35,0)</f>
        <v>склад</v>
      </c>
      <c r="AJ43" s="15">
        <f t="shared" si="15"/>
        <v>0</v>
      </c>
      <c r="AK43" s="15">
        <f t="shared" si="16"/>
        <v>122.49999999999999</v>
      </c>
      <c r="AL43" s="15">
        <f t="shared" si="17"/>
        <v>105</v>
      </c>
      <c r="AM43" s="15"/>
      <c r="AN43" s="15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117.199</v>
      </c>
      <c r="D44" s="8">
        <v>232.017</v>
      </c>
      <c r="E44" s="8">
        <v>260.47500000000002</v>
      </c>
      <c r="F44" s="8">
        <v>80.811000000000007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5">
        <f>VLOOKUP(A:A,[2]TDSheet!$A:$F,6,0)</f>
        <v>287.62299999999999</v>
      </c>
      <c r="K44" s="15">
        <f t="shared" si="11"/>
        <v>-27.147999999999968</v>
      </c>
      <c r="L44" s="15">
        <f>VLOOKUP(A:A,[1]TDSheet!$A:$N,14,0)</f>
        <v>30</v>
      </c>
      <c r="M44" s="15">
        <f>VLOOKUP(A:A,[1]TDSheet!$A:$X,24,0)</f>
        <v>80</v>
      </c>
      <c r="N44" s="15"/>
      <c r="O44" s="15"/>
      <c r="P44" s="15"/>
      <c r="Q44" s="15"/>
      <c r="R44" s="15"/>
      <c r="S44" s="15"/>
      <c r="T44" s="15"/>
      <c r="U44" s="15"/>
      <c r="V44" s="17">
        <v>80</v>
      </c>
      <c r="W44" s="15">
        <f t="shared" si="12"/>
        <v>52.095000000000006</v>
      </c>
      <c r="X44" s="17">
        <v>70</v>
      </c>
      <c r="Y44" s="18">
        <f t="shared" si="13"/>
        <v>6.5421057683078994</v>
      </c>
      <c r="Z44" s="15">
        <f t="shared" si="14"/>
        <v>1.5512237258854016</v>
      </c>
      <c r="AA44" s="15"/>
      <c r="AB44" s="15"/>
      <c r="AC44" s="15"/>
      <c r="AD44" s="15">
        <v>0</v>
      </c>
      <c r="AE44" s="15">
        <f>VLOOKUP(A:A,[1]TDSheet!$A:$AF,32,0)</f>
        <v>62.4816</v>
      </c>
      <c r="AF44" s="15">
        <f>VLOOKUP(A:A,[1]TDSheet!$A:$AG,33,0)</f>
        <v>57.484000000000002</v>
      </c>
      <c r="AG44" s="15">
        <f>VLOOKUP(A:A,[1]TDSheet!$A:$W,23,0)</f>
        <v>48.593000000000004</v>
      </c>
      <c r="AH44" s="15">
        <f>VLOOKUP(A:A,[3]TDSheet!$A:$D,4,0)</f>
        <v>58.478999999999999</v>
      </c>
      <c r="AI44" s="15" t="str">
        <f>VLOOKUP(A:A,[1]TDSheet!$A:$AI,35,0)</f>
        <v>увел</v>
      </c>
      <c r="AJ44" s="15">
        <f t="shared" si="15"/>
        <v>0</v>
      </c>
      <c r="AK44" s="15">
        <f t="shared" si="16"/>
        <v>80</v>
      </c>
      <c r="AL44" s="15">
        <f t="shared" si="17"/>
        <v>70</v>
      </c>
      <c r="AM44" s="15"/>
      <c r="AN44" s="15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205</v>
      </c>
      <c r="D45" s="8">
        <v>2913</v>
      </c>
      <c r="E45" s="8">
        <v>1602</v>
      </c>
      <c r="F45" s="8">
        <v>479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5">
        <f>VLOOKUP(A:A,[2]TDSheet!$A:$F,6,0)</f>
        <v>1755</v>
      </c>
      <c r="K45" s="15">
        <f t="shared" si="11"/>
        <v>-153</v>
      </c>
      <c r="L45" s="15">
        <f>VLOOKUP(A:A,[1]TDSheet!$A:$N,14,0)</f>
        <v>400</v>
      </c>
      <c r="M45" s="15">
        <f>VLOOKUP(A:A,[1]TDSheet!$A:$X,24,0)</f>
        <v>700</v>
      </c>
      <c r="N45" s="15"/>
      <c r="O45" s="15"/>
      <c r="P45" s="15"/>
      <c r="Q45" s="15"/>
      <c r="R45" s="15"/>
      <c r="S45" s="15"/>
      <c r="T45" s="15"/>
      <c r="U45" s="15"/>
      <c r="V45" s="17">
        <v>300</v>
      </c>
      <c r="W45" s="15">
        <f t="shared" si="12"/>
        <v>320.39999999999998</v>
      </c>
      <c r="X45" s="17">
        <v>350</v>
      </c>
      <c r="Y45" s="18">
        <f t="shared" si="13"/>
        <v>6.9569288389513115</v>
      </c>
      <c r="Z45" s="15">
        <f t="shared" si="14"/>
        <v>1.4950062421972536</v>
      </c>
      <c r="AA45" s="15"/>
      <c r="AB45" s="15"/>
      <c r="AC45" s="15"/>
      <c r="AD45" s="15">
        <v>0</v>
      </c>
      <c r="AE45" s="15">
        <f>VLOOKUP(A:A,[1]TDSheet!$A:$AF,32,0)</f>
        <v>285.2</v>
      </c>
      <c r="AF45" s="15">
        <f>VLOOKUP(A:A,[1]TDSheet!$A:$AG,33,0)</f>
        <v>358.25</v>
      </c>
      <c r="AG45" s="15">
        <f>VLOOKUP(A:A,[1]TDSheet!$A:$W,23,0)</f>
        <v>336.8</v>
      </c>
      <c r="AH45" s="15">
        <f>VLOOKUP(A:A,[3]TDSheet!$A:$D,4,0)</f>
        <v>322</v>
      </c>
      <c r="AI45" s="15">
        <f>VLOOKUP(A:A,[1]TDSheet!$A:$AI,35,0)</f>
        <v>0</v>
      </c>
      <c r="AJ45" s="15">
        <f t="shared" si="15"/>
        <v>0</v>
      </c>
      <c r="AK45" s="15">
        <f t="shared" si="16"/>
        <v>120</v>
      </c>
      <c r="AL45" s="15">
        <f t="shared" si="17"/>
        <v>140</v>
      </c>
      <c r="AM45" s="15"/>
      <c r="AN45" s="15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411</v>
      </c>
      <c r="D46" s="8">
        <v>2994</v>
      </c>
      <c r="E46" s="8">
        <v>2480</v>
      </c>
      <c r="F46" s="8">
        <v>870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5">
        <f>VLOOKUP(A:A,[2]TDSheet!$A:$F,6,0)</f>
        <v>2669</v>
      </c>
      <c r="K46" s="15">
        <f t="shared" si="11"/>
        <v>-189</v>
      </c>
      <c r="L46" s="15">
        <f>VLOOKUP(A:A,[1]TDSheet!$A:$N,14,0)</f>
        <v>400</v>
      </c>
      <c r="M46" s="15">
        <f>VLOOKUP(A:A,[1]TDSheet!$A:$X,24,0)</f>
        <v>750</v>
      </c>
      <c r="N46" s="15"/>
      <c r="O46" s="15"/>
      <c r="P46" s="15"/>
      <c r="Q46" s="15"/>
      <c r="R46" s="15"/>
      <c r="S46" s="15"/>
      <c r="T46" s="15"/>
      <c r="U46" s="15"/>
      <c r="V46" s="17">
        <v>600</v>
      </c>
      <c r="W46" s="15">
        <f t="shared" si="12"/>
        <v>496</v>
      </c>
      <c r="X46" s="17">
        <v>600</v>
      </c>
      <c r="Y46" s="18">
        <f t="shared" si="13"/>
        <v>6.491935483870968</v>
      </c>
      <c r="Z46" s="15">
        <f t="shared" si="14"/>
        <v>1.7540322580645162</v>
      </c>
      <c r="AA46" s="15"/>
      <c r="AB46" s="15"/>
      <c r="AC46" s="15"/>
      <c r="AD46" s="15">
        <v>0</v>
      </c>
      <c r="AE46" s="15">
        <f>VLOOKUP(A:A,[1]TDSheet!$A:$AF,32,0)</f>
        <v>571.20000000000005</v>
      </c>
      <c r="AF46" s="15">
        <f>VLOOKUP(A:A,[1]TDSheet!$A:$AG,33,0)</f>
        <v>556.25</v>
      </c>
      <c r="AG46" s="15">
        <f>VLOOKUP(A:A,[1]TDSheet!$A:$W,23,0)</f>
        <v>486</v>
      </c>
      <c r="AH46" s="15">
        <f>VLOOKUP(A:A,[3]TDSheet!$A:$D,4,0)</f>
        <v>523</v>
      </c>
      <c r="AI46" s="15">
        <f>VLOOKUP(A:A,[1]TDSheet!$A:$AI,35,0)</f>
        <v>0</v>
      </c>
      <c r="AJ46" s="15">
        <f t="shared" si="15"/>
        <v>0</v>
      </c>
      <c r="AK46" s="15">
        <f t="shared" si="16"/>
        <v>240</v>
      </c>
      <c r="AL46" s="15">
        <f t="shared" si="17"/>
        <v>240</v>
      </c>
      <c r="AM46" s="15"/>
      <c r="AN46" s="15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19.172000000000001</v>
      </c>
      <c r="D47" s="8">
        <v>152.32400000000001</v>
      </c>
      <c r="E47" s="8">
        <v>108.29600000000001</v>
      </c>
      <c r="F47" s="8">
        <v>58.831000000000003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5">
        <f>VLOOKUP(A:A,[2]TDSheet!$A:$F,6,0)</f>
        <v>125.994</v>
      </c>
      <c r="K47" s="15">
        <f t="shared" si="11"/>
        <v>-17.697999999999993</v>
      </c>
      <c r="L47" s="15">
        <f>VLOOKUP(A:A,[1]TDSheet!$A:$N,14,0)</f>
        <v>30</v>
      </c>
      <c r="M47" s="15">
        <f>VLOOKUP(A:A,[1]TDSheet!$A:$X,24,0)</f>
        <v>20</v>
      </c>
      <c r="N47" s="15"/>
      <c r="O47" s="15"/>
      <c r="P47" s="15"/>
      <c r="Q47" s="15"/>
      <c r="R47" s="15"/>
      <c r="S47" s="15"/>
      <c r="T47" s="15"/>
      <c r="U47" s="15"/>
      <c r="V47" s="17">
        <v>20</v>
      </c>
      <c r="W47" s="15">
        <f t="shared" si="12"/>
        <v>21.659200000000002</v>
      </c>
      <c r="X47" s="17">
        <v>20</v>
      </c>
      <c r="Y47" s="18">
        <f t="shared" si="13"/>
        <v>6.8714910984708579</v>
      </c>
      <c r="Z47" s="15">
        <f t="shared" si="14"/>
        <v>2.7162129718549162</v>
      </c>
      <c r="AA47" s="15"/>
      <c r="AB47" s="15"/>
      <c r="AC47" s="15"/>
      <c r="AD47" s="15">
        <v>0</v>
      </c>
      <c r="AE47" s="15">
        <f>VLOOKUP(A:A,[1]TDSheet!$A:$AF,32,0)</f>
        <v>30.251200000000001</v>
      </c>
      <c r="AF47" s="15">
        <f>VLOOKUP(A:A,[1]TDSheet!$A:$AG,33,0)</f>
        <v>23.389250000000001</v>
      </c>
      <c r="AG47" s="15">
        <f>VLOOKUP(A:A,[1]TDSheet!$A:$W,23,0)</f>
        <v>22.509800000000002</v>
      </c>
      <c r="AH47" s="15">
        <f>VLOOKUP(A:A,[3]TDSheet!$A:$D,4,0)</f>
        <v>19.661000000000001</v>
      </c>
      <c r="AI47" s="15" t="str">
        <f>VLOOKUP(A:A,[1]TDSheet!$A:$AI,35,0)</f>
        <v>склад</v>
      </c>
      <c r="AJ47" s="15">
        <f t="shared" si="15"/>
        <v>0</v>
      </c>
      <c r="AK47" s="15">
        <f t="shared" si="16"/>
        <v>20</v>
      </c>
      <c r="AL47" s="15">
        <f t="shared" si="17"/>
        <v>20</v>
      </c>
      <c r="AM47" s="15"/>
      <c r="AN47" s="15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72.233999999999995</v>
      </c>
      <c r="D48" s="8">
        <v>528.22500000000002</v>
      </c>
      <c r="E48" s="8">
        <v>462.267</v>
      </c>
      <c r="F48" s="8">
        <v>124.497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5">
        <f>VLOOKUP(A:A,[2]TDSheet!$A:$F,6,0)</f>
        <v>480.9</v>
      </c>
      <c r="K48" s="15">
        <f t="shared" si="11"/>
        <v>-18.632999999999981</v>
      </c>
      <c r="L48" s="15">
        <f>VLOOKUP(A:A,[1]TDSheet!$A:$N,14,0)</f>
        <v>90</v>
      </c>
      <c r="M48" s="15">
        <f>VLOOKUP(A:A,[1]TDSheet!$A:$X,24,0)</f>
        <v>100</v>
      </c>
      <c r="N48" s="15"/>
      <c r="O48" s="15"/>
      <c r="P48" s="15"/>
      <c r="Q48" s="15"/>
      <c r="R48" s="15"/>
      <c r="S48" s="15"/>
      <c r="T48" s="15"/>
      <c r="U48" s="15"/>
      <c r="V48" s="17">
        <v>150</v>
      </c>
      <c r="W48" s="15">
        <f t="shared" si="12"/>
        <v>92.453400000000002</v>
      </c>
      <c r="X48" s="17">
        <v>130</v>
      </c>
      <c r="Y48" s="18">
        <f t="shared" si="13"/>
        <v>6.4302340422310058</v>
      </c>
      <c r="Z48" s="15">
        <f t="shared" si="14"/>
        <v>1.3465919046784649</v>
      </c>
      <c r="AA48" s="15"/>
      <c r="AB48" s="15"/>
      <c r="AC48" s="15"/>
      <c r="AD48" s="15">
        <v>0</v>
      </c>
      <c r="AE48" s="15">
        <f>VLOOKUP(A:A,[1]TDSheet!$A:$AF,32,0)</f>
        <v>87.4178</v>
      </c>
      <c r="AF48" s="15">
        <f>VLOOKUP(A:A,[1]TDSheet!$A:$AG,33,0)</f>
        <v>98.724999999999994</v>
      </c>
      <c r="AG48" s="15">
        <f>VLOOKUP(A:A,[1]TDSheet!$A:$W,23,0)</f>
        <v>82.872600000000006</v>
      </c>
      <c r="AH48" s="15">
        <f>VLOOKUP(A:A,[3]TDSheet!$A:$D,4,0)</f>
        <v>75.873000000000005</v>
      </c>
      <c r="AI48" s="15">
        <f>VLOOKUP(A:A,[1]TDSheet!$A:$AI,35,0)</f>
        <v>0</v>
      </c>
      <c r="AJ48" s="15">
        <f t="shared" si="15"/>
        <v>0</v>
      </c>
      <c r="AK48" s="15">
        <f t="shared" si="16"/>
        <v>150</v>
      </c>
      <c r="AL48" s="15">
        <f t="shared" si="17"/>
        <v>130</v>
      </c>
      <c r="AM48" s="15"/>
      <c r="AN48" s="15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646</v>
      </c>
      <c r="D49" s="8">
        <v>1016</v>
      </c>
      <c r="E49" s="8">
        <v>1334</v>
      </c>
      <c r="F49" s="8">
        <v>303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5">
        <f>VLOOKUP(A:A,[2]TDSheet!$A:$F,6,0)</f>
        <v>1435</v>
      </c>
      <c r="K49" s="15">
        <f t="shared" si="11"/>
        <v>-101</v>
      </c>
      <c r="L49" s="15">
        <f>VLOOKUP(A:A,[1]TDSheet!$A:$N,14,0)</f>
        <v>350</v>
      </c>
      <c r="M49" s="15">
        <f>VLOOKUP(A:A,[1]TDSheet!$A:$X,24,0)</f>
        <v>450</v>
      </c>
      <c r="N49" s="15"/>
      <c r="O49" s="15"/>
      <c r="P49" s="15"/>
      <c r="Q49" s="15"/>
      <c r="R49" s="15"/>
      <c r="S49" s="15"/>
      <c r="T49" s="15"/>
      <c r="U49" s="15"/>
      <c r="V49" s="17">
        <v>350</v>
      </c>
      <c r="W49" s="15">
        <f t="shared" si="12"/>
        <v>266.8</v>
      </c>
      <c r="X49" s="17">
        <v>300</v>
      </c>
      <c r="Y49" s="18">
        <f t="shared" si="13"/>
        <v>6.5704647676161914</v>
      </c>
      <c r="Z49" s="15">
        <f t="shared" si="14"/>
        <v>1.1356821589205397</v>
      </c>
      <c r="AA49" s="15"/>
      <c r="AB49" s="15"/>
      <c r="AC49" s="15"/>
      <c r="AD49" s="15">
        <v>0</v>
      </c>
      <c r="AE49" s="15">
        <f>VLOOKUP(A:A,[1]TDSheet!$A:$AF,32,0)</f>
        <v>304.60000000000002</v>
      </c>
      <c r="AF49" s="15">
        <f>VLOOKUP(A:A,[1]TDSheet!$A:$AG,33,0)</f>
        <v>296.75</v>
      </c>
      <c r="AG49" s="15">
        <f>VLOOKUP(A:A,[1]TDSheet!$A:$W,23,0)</f>
        <v>255.2</v>
      </c>
      <c r="AH49" s="15">
        <f>VLOOKUP(A:A,[3]TDSheet!$A:$D,4,0)</f>
        <v>299</v>
      </c>
      <c r="AI49" s="15">
        <f>VLOOKUP(A:A,[1]TDSheet!$A:$AI,35,0)</f>
        <v>0</v>
      </c>
      <c r="AJ49" s="15">
        <f t="shared" si="15"/>
        <v>0</v>
      </c>
      <c r="AK49" s="15">
        <f t="shared" si="16"/>
        <v>122.49999999999999</v>
      </c>
      <c r="AL49" s="15">
        <f t="shared" si="17"/>
        <v>105</v>
      </c>
      <c r="AM49" s="15"/>
      <c r="AN49" s="15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881</v>
      </c>
      <c r="D50" s="8">
        <v>3455</v>
      </c>
      <c r="E50" s="21">
        <v>2307</v>
      </c>
      <c r="F50" s="21">
        <v>828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5">
        <f>VLOOKUP(A:A,[2]TDSheet!$A:$F,6,0)</f>
        <v>1856</v>
      </c>
      <c r="K50" s="15">
        <f t="shared" si="11"/>
        <v>451</v>
      </c>
      <c r="L50" s="15">
        <f>VLOOKUP(A:A,[1]TDSheet!$A:$N,14,0)</f>
        <v>450</v>
      </c>
      <c r="M50" s="15">
        <f>VLOOKUP(A:A,[1]TDSheet!$A:$X,24,0)</f>
        <v>800</v>
      </c>
      <c r="N50" s="15"/>
      <c r="O50" s="15"/>
      <c r="P50" s="15"/>
      <c r="Q50" s="15"/>
      <c r="R50" s="15"/>
      <c r="S50" s="15"/>
      <c r="T50" s="15"/>
      <c r="U50" s="15"/>
      <c r="V50" s="17">
        <v>500</v>
      </c>
      <c r="W50" s="15">
        <f t="shared" si="12"/>
        <v>461.4</v>
      </c>
      <c r="X50" s="17">
        <v>500</v>
      </c>
      <c r="Y50" s="18">
        <f t="shared" si="13"/>
        <v>6.6710013003901176</v>
      </c>
      <c r="Z50" s="15">
        <f t="shared" si="14"/>
        <v>1.7945383615084527</v>
      </c>
      <c r="AA50" s="15"/>
      <c r="AB50" s="15"/>
      <c r="AC50" s="15"/>
      <c r="AD50" s="15">
        <v>0</v>
      </c>
      <c r="AE50" s="15">
        <f>VLOOKUP(A:A,[1]TDSheet!$A:$AF,32,0)</f>
        <v>482.8</v>
      </c>
      <c r="AF50" s="15">
        <f>VLOOKUP(A:A,[1]TDSheet!$A:$AG,33,0)</f>
        <v>545.25</v>
      </c>
      <c r="AG50" s="15">
        <f>VLOOKUP(A:A,[1]TDSheet!$A:$W,23,0)</f>
        <v>450.8</v>
      </c>
      <c r="AH50" s="15">
        <f>VLOOKUP(A:A,[3]TDSheet!$A:$D,4,0)</f>
        <v>429</v>
      </c>
      <c r="AI50" s="15">
        <f>VLOOKUP(A:A,[1]TDSheet!$A:$AI,35,0)</f>
        <v>0</v>
      </c>
      <c r="AJ50" s="15">
        <f t="shared" si="15"/>
        <v>0</v>
      </c>
      <c r="AK50" s="15">
        <f t="shared" si="16"/>
        <v>175</v>
      </c>
      <c r="AL50" s="15">
        <f t="shared" si="17"/>
        <v>175</v>
      </c>
      <c r="AM50" s="15"/>
      <c r="AN50" s="15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289</v>
      </c>
      <c r="D51" s="8">
        <v>1210</v>
      </c>
      <c r="E51" s="8">
        <v>1226</v>
      </c>
      <c r="F51" s="8">
        <v>243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5">
        <f>VLOOKUP(A:A,[2]TDSheet!$A:$F,6,0)</f>
        <v>1339</v>
      </c>
      <c r="K51" s="15">
        <f t="shared" si="11"/>
        <v>-113</v>
      </c>
      <c r="L51" s="15">
        <f>VLOOKUP(A:A,[1]TDSheet!$A:$N,14,0)</f>
        <v>200</v>
      </c>
      <c r="M51" s="15">
        <f>VLOOKUP(A:A,[1]TDSheet!$A:$X,24,0)</f>
        <v>300</v>
      </c>
      <c r="N51" s="15"/>
      <c r="O51" s="15"/>
      <c r="P51" s="15"/>
      <c r="Q51" s="15"/>
      <c r="R51" s="15"/>
      <c r="S51" s="15"/>
      <c r="T51" s="15"/>
      <c r="U51" s="15"/>
      <c r="V51" s="17">
        <v>400</v>
      </c>
      <c r="W51" s="15">
        <f t="shared" si="12"/>
        <v>245.2</v>
      </c>
      <c r="X51" s="17">
        <v>450</v>
      </c>
      <c r="Y51" s="18">
        <f t="shared" si="13"/>
        <v>6.4967373572593807</v>
      </c>
      <c r="Z51" s="15">
        <f t="shared" si="14"/>
        <v>0.99102773246329534</v>
      </c>
      <c r="AA51" s="15"/>
      <c r="AB51" s="15"/>
      <c r="AC51" s="15"/>
      <c r="AD51" s="15">
        <v>0</v>
      </c>
      <c r="AE51" s="15">
        <f>VLOOKUP(A:A,[1]TDSheet!$A:$AF,32,0)</f>
        <v>123</v>
      </c>
      <c r="AF51" s="15">
        <f>VLOOKUP(A:A,[1]TDSheet!$A:$AG,33,0)</f>
        <v>192.75</v>
      </c>
      <c r="AG51" s="15">
        <f>VLOOKUP(A:A,[1]TDSheet!$A:$W,23,0)</f>
        <v>192</v>
      </c>
      <c r="AH51" s="15">
        <f>VLOOKUP(A:A,[3]TDSheet!$A:$D,4,0)</f>
        <v>268</v>
      </c>
      <c r="AI51" s="15" t="str">
        <f>VLOOKUP(A:A,[1]TDSheet!$A:$AI,35,0)</f>
        <v>складзавод</v>
      </c>
      <c r="AJ51" s="15">
        <f t="shared" si="15"/>
        <v>0</v>
      </c>
      <c r="AK51" s="15">
        <f t="shared" si="16"/>
        <v>160</v>
      </c>
      <c r="AL51" s="15">
        <f t="shared" si="17"/>
        <v>180</v>
      </c>
      <c r="AM51" s="15"/>
      <c r="AN51" s="15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7.8689999999999998</v>
      </c>
      <c r="D52" s="8">
        <v>458.40899999999999</v>
      </c>
      <c r="E52" s="8">
        <v>239.84399999999999</v>
      </c>
      <c r="F52" s="8">
        <v>188.80600000000001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5">
        <f>VLOOKUP(A:A,[2]TDSheet!$A:$F,6,0)</f>
        <v>277.18400000000003</v>
      </c>
      <c r="K52" s="15">
        <f t="shared" si="11"/>
        <v>-37.340000000000032</v>
      </c>
      <c r="L52" s="15">
        <f>VLOOKUP(A:A,[1]TDSheet!$A:$N,14,0)</f>
        <v>0</v>
      </c>
      <c r="M52" s="15">
        <f>VLOOKUP(A:A,[1]TDSheet!$A:$X,24,0)</f>
        <v>50</v>
      </c>
      <c r="N52" s="15"/>
      <c r="O52" s="15"/>
      <c r="P52" s="15"/>
      <c r="Q52" s="15"/>
      <c r="R52" s="15"/>
      <c r="S52" s="15"/>
      <c r="T52" s="15"/>
      <c r="U52" s="15"/>
      <c r="V52" s="17">
        <v>50</v>
      </c>
      <c r="W52" s="15">
        <f t="shared" si="12"/>
        <v>47.968800000000002</v>
      </c>
      <c r="X52" s="17">
        <v>50</v>
      </c>
      <c r="Y52" s="18">
        <f t="shared" si="13"/>
        <v>7.0630493153883362</v>
      </c>
      <c r="Z52" s="15">
        <f t="shared" si="14"/>
        <v>3.9360167442170746</v>
      </c>
      <c r="AA52" s="15"/>
      <c r="AB52" s="15"/>
      <c r="AC52" s="15"/>
      <c r="AD52" s="15">
        <v>0</v>
      </c>
      <c r="AE52" s="15">
        <f>VLOOKUP(A:A,[1]TDSheet!$A:$AF,32,0)</f>
        <v>71.693200000000004</v>
      </c>
      <c r="AF52" s="15">
        <f>VLOOKUP(A:A,[1]TDSheet!$A:$AG,33,0)</f>
        <v>58.8795</v>
      </c>
      <c r="AG52" s="15">
        <f>VLOOKUP(A:A,[1]TDSheet!$A:$W,23,0)</f>
        <v>50.523000000000003</v>
      </c>
      <c r="AH52" s="15">
        <f>VLOOKUP(A:A,[3]TDSheet!$A:$D,4,0)</f>
        <v>73.638000000000005</v>
      </c>
      <c r="AI52" s="15" t="str">
        <f>VLOOKUP(A:A,[1]TDSheet!$A:$AI,35,0)</f>
        <v>увел</v>
      </c>
      <c r="AJ52" s="15">
        <f t="shared" si="15"/>
        <v>0</v>
      </c>
      <c r="AK52" s="15">
        <f t="shared" si="16"/>
        <v>50</v>
      </c>
      <c r="AL52" s="15">
        <f t="shared" si="17"/>
        <v>50</v>
      </c>
      <c r="AM52" s="15"/>
      <c r="AN52" s="15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225.87799999999999</v>
      </c>
      <c r="D53" s="8">
        <v>821.04499999999996</v>
      </c>
      <c r="E53" s="8">
        <v>639.70000000000005</v>
      </c>
      <c r="F53" s="8">
        <v>386.70600000000002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5">
        <f>VLOOKUP(A:A,[2]TDSheet!$A:$F,6,0)</f>
        <v>698.51599999999996</v>
      </c>
      <c r="K53" s="15">
        <f t="shared" si="11"/>
        <v>-58.815999999999917</v>
      </c>
      <c r="L53" s="15">
        <f>VLOOKUP(A:A,[1]TDSheet!$A:$N,14,0)</f>
        <v>100</v>
      </c>
      <c r="M53" s="15">
        <f>VLOOKUP(A:A,[1]TDSheet!$A:$X,24,0)</f>
        <v>50</v>
      </c>
      <c r="N53" s="15"/>
      <c r="O53" s="15"/>
      <c r="P53" s="15"/>
      <c r="Q53" s="15"/>
      <c r="R53" s="15"/>
      <c r="S53" s="15"/>
      <c r="T53" s="15"/>
      <c r="U53" s="15"/>
      <c r="V53" s="17">
        <v>180</v>
      </c>
      <c r="W53" s="15">
        <f t="shared" si="12"/>
        <v>127.94000000000001</v>
      </c>
      <c r="X53" s="17">
        <v>150</v>
      </c>
      <c r="Y53" s="18">
        <f t="shared" si="13"/>
        <v>6.7743160856651548</v>
      </c>
      <c r="Z53" s="15">
        <f t="shared" si="14"/>
        <v>3.0225574488041267</v>
      </c>
      <c r="AA53" s="15"/>
      <c r="AB53" s="15"/>
      <c r="AC53" s="15"/>
      <c r="AD53" s="15">
        <v>0</v>
      </c>
      <c r="AE53" s="15">
        <f>VLOOKUP(A:A,[1]TDSheet!$A:$AF,32,0)</f>
        <v>179.22460000000001</v>
      </c>
      <c r="AF53" s="15">
        <f>VLOOKUP(A:A,[1]TDSheet!$A:$AG,33,0)</f>
        <v>160.42474999999999</v>
      </c>
      <c r="AG53" s="15">
        <f>VLOOKUP(A:A,[1]TDSheet!$A:$W,23,0)</f>
        <v>131.45999999999998</v>
      </c>
      <c r="AH53" s="15">
        <f>VLOOKUP(A:A,[3]TDSheet!$A:$D,4,0)</f>
        <v>158.36600000000001</v>
      </c>
      <c r="AI53" s="15">
        <f>VLOOKUP(A:A,[1]TDSheet!$A:$AI,35,0)</f>
        <v>0</v>
      </c>
      <c r="AJ53" s="15">
        <f t="shared" si="15"/>
        <v>0</v>
      </c>
      <c r="AK53" s="15">
        <f t="shared" si="16"/>
        <v>180</v>
      </c>
      <c r="AL53" s="15">
        <f t="shared" si="17"/>
        <v>150</v>
      </c>
      <c r="AM53" s="15"/>
      <c r="AN53" s="15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41.573999999999998</v>
      </c>
      <c r="D54" s="8">
        <v>26.931999999999999</v>
      </c>
      <c r="E54" s="8">
        <v>40.444000000000003</v>
      </c>
      <c r="F54" s="8">
        <v>28.062000000000001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5">
        <f>VLOOKUP(A:A,[2]TDSheet!$A:$F,6,0)</f>
        <v>45.9</v>
      </c>
      <c r="K54" s="15">
        <f t="shared" si="11"/>
        <v>-5.455999999999996</v>
      </c>
      <c r="L54" s="15">
        <f>VLOOKUP(A:A,[1]TDSheet!$A:$N,14,0)</f>
        <v>0</v>
      </c>
      <c r="M54" s="15">
        <f>VLOOKUP(A:A,[1]TDSheet!$A:$X,24,0)</f>
        <v>10</v>
      </c>
      <c r="N54" s="15"/>
      <c r="O54" s="15"/>
      <c r="P54" s="15"/>
      <c r="Q54" s="15"/>
      <c r="R54" s="15"/>
      <c r="S54" s="15"/>
      <c r="T54" s="15"/>
      <c r="U54" s="15"/>
      <c r="V54" s="17">
        <v>20</v>
      </c>
      <c r="W54" s="15">
        <f t="shared" si="12"/>
        <v>8.0888000000000009</v>
      </c>
      <c r="X54" s="17"/>
      <c r="Y54" s="18">
        <f t="shared" si="13"/>
        <v>7.1780733854218166</v>
      </c>
      <c r="Z54" s="15">
        <f t="shared" si="14"/>
        <v>3.4692414202353872</v>
      </c>
      <c r="AA54" s="15"/>
      <c r="AB54" s="15"/>
      <c r="AC54" s="15"/>
      <c r="AD54" s="15">
        <v>0</v>
      </c>
      <c r="AE54" s="15">
        <f>VLOOKUP(A:A,[1]TDSheet!$A:$AF,32,0)</f>
        <v>12.6234</v>
      </c>
      <c r="AF54" s="15">
        <f>VLOOKUP(A:A,[1]TDSheet!$A:$AG,33,0)</f>
        <v>4.5075000000000003</v>
      </c>
      <c r="AG54" s="15">
        <f>VLOOKUP(A:A,[1]TDSheet!$A:$W,23,0)</f>
        <v>7.8105999999999991</v>
      </c>
      <c r="AH54" s="15">
        <f>VLOOKUP(A:A,[3]TDSheet!$A:$D,4,0)</f>
        <v>14.914</v>
      </c>
      <c r="AI54" s="15" t="str">
        <f>VLOOKUP(A:A,[1]TDSheet!$A:$AI,35,0)</f>
        <v>склад</v>
      </c>
      <c r="AJ54" s="15">
        <f t="shared" si="15"/>
        <v>0</v>
      </c>
      <c r="AK54" s="15">
        <f t="shared" si="16"/>
        <v>20</v>
      </c>
      <c r="AL54" s="15">
        <f t="shared" si="17"/>
        <v>0</v>
      </c>
      <c r="AM54" s="15"/>
      <c r="AN54" s="15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1362.4780000000001</v>
      </c>
      <c r="D55" s="8">
        <v>3439.9609999999998</v>
      </c>
      <c r="E55" s="8">
        <v>3101.3719999999998</v>
      </c>
      <c r="F55" s="8">
        <v>1554.84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5">
        <f>VLOOKUP(A:A,[2]TDSheet!$A:$F,6,0)</f>
        <v>3011.7779999999998</v>
      </c>
      <c r="K55" s="15">
        <f t="shared" si="11"/>
        <v>89.594000000000051</v>
      </c>
      <c r="L55" s="15">
        <f>VLOOKUP(A:A,[1]TDSheet!$A:$N,14,0)</f>
        <v>900</v>
      </c>
      <c r="M55" s="15">
        <f>VLOOKUP(A:A,[1]TDSheet!$A:$X,24,0)</f>
        <v>700</v>
      </c>
      <c r="N55" s="15"/>
      <c r="O55" s="15"/>
      <c r="P55" s="15"/>
      <c r="Q55" s="15"/>
      <c r="R55" s="15"/>
      <c r="S55" s="15"/>
      <c r="T55" s="15"/>
      <c r="U55" s="15"/>
      <c r="V55" s="17">
        <v>700</v>
      </c>
      <c r="W55" s="15">
        <f t="shared" si="12"/>
        <v>620.27440000000001</v>
      </c>
      <c r="X55" s="17">
        <v>800</v>
      </c>
      <c r="Y55" s="18">
        <f t="shared" si="13"/>
        <v>7.5044851117505411</v>
      </c>
      <c r="Z55" s="15">
        <f t="shared" si="14"/>
        <v>2.5066970360214769</v>
      </c>
      <c r="AA55" s="15"/>
      <c r="AB55" s="15"/>
      <c r="AC55" s="15"/>
      <c r="AD55" s="15">
        <v>0</v>
      </c>
      <c r="AE55" s="15">
        <f>VLOOKUP(A:A,[1]TDSheet!$A:$AF,32,0)</f>
        <v>854.96339999999998</v>
      </c>
      <c r="AF55" s="15">
        <f>VLOOKUP(A:A,[1]TDSheet!$A:$AG,33,0)</f>
        <v>869.69425000000001</v>
      </c>
      <c r="AG55" s="15">
        <f>VLOOKUP(A:A,[1]TDSheet!$A:$W,23,0)</f>
        <v>714.62659999999994</v>
      </c>
      <c r="AH55" s="15">
        <f>VLOOKUP(A:A,[3]TDSheet!$A:$D,4,0)</f>
        <v>850.55399999999997</v>
      </c>
      <c r="AI55" s="19" t="s">
        <v>147</v>
      </c>
      <c r="AJ55" s="15">
        <f t="shared" si="15"/>
        <v>0</v>
      </c>
      <c r="AK55" s="15">
        <f t="shared" si="16"/>
        <v>700</v>
      </c>
      <c r="AL55" s="15">
        <f t="shared" si="17"/>
        <v>800</v>
      </c>
      <c r="AM55" s="15"/>
      <c r="AN55" s="15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1815</v>
      </c>
      <c r="D56" s="8">
        <v>7128</v>
      </c>
      <c r="E56" s="21">
        <v>5521</v>
      </c>
      <c r="F56" s="21">
        <v>1721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5">
        <f>VLOOKUP(A:A,[2]TDSheet!$A:$F,6,0)</f>
        <v>3590</v>
      </c>
      <c r="K56" s="15">
        <f t="shared" si="11"/>
        <v>1931</v>
      </c>
      <c r="L56" s="15">
        <f>VLOOKUP(A:A,[1]TDSheet!$A:$N,14,0)</f>
        <v>800</v>
      </c>
      <c r="M56" s="15">
        <f>VLOOKUP(A:A,[1]TDSheet!$A:$X,24,0)</f>
        <v>1500</v>
      </c>
      <c r="N56" s="15"/>
      <c r="O56" s="15"/>
      <c r="P56" s="15"/>
      <c r="Q56" s="15"/>
      <c r="R56" s="15"/>
      <c r="S56" s="15"/>
      <c r="T56" s="15">
        <v>410</v>
      </c>
      <c r="U56" s="15"/>
      <c r="V56" s="17">
        <v>1000</v>
      </c>
      <c r="W56" s="15">
        <f t="shared" si="12"/>
        <v>1036.2</v>
      </c>
      <c r="X56" s="17">
        <v>1200</v>
      </c>
      <c r="Y56" s="18">
        <f t="shared" si="13"/>
        <v>6.0036672457054623</v>
      </c>
      <c r="Z56" s="15">
        <f t="shared" si="14"/>
        <v>1.6608762787106734</v>
      </c>
      <c r="AA56" s="15"/>
      <c r="AB56" s="15"/>
      <c r="AC56" s="15"/>
      <c r="AD56" s="15">
        <f>VLOOKUP(A:A,[4]TDSheet!$A:$D,4,0)</f>
        <v>340</v>
      </c>
      <c r="AE56" s="15">
        <f>VLOOKUP(A:A,[1]TDSheet!$A:$AF,32,0)</f>
        <v>1215.5999999999999</v>
      </c>
      <c r="AF56" s="15">
        <f>VLOOKUP(A:A,[1]TDSheet!$A:$AG,33,0)</f>
        <v>1168.75</v>
      </c>
      <c r="AG56" s="15">
        <f>VLOOKUP(A:A,[1]TDSheet!$A:$W,23,0)</f>
        <v>970.8</v>
      </c>
      <c r="AH56" s="15">
        <f>VLOOKUP(A:A,[3]TDSheet!$A:$D,4,0)</f>
        <v>653</v>
      </c>
      <c r="AI56" s="20" t="s">
        <v>150</v>
      </c>
      <c r="AJ56" s="15">
        <f t="shared" si="15"/>
        <v>184.5</v>
      </c>
      <c r="AK56" s="15">
        <f t="shared" si="16"/>
        <v>450</v>
      </c>
      <c r="AL56" s="15">
        <f t="shared" si="17"/>
        <v>540</v>
      </c>
      <c r="AM56" s="15"/>
      <c r="AN56" s="15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1362</v>
      </c>
      <c r="D57" s="8">
        <v>4324</v>
      </c>
      <c r="E57" s="8">
        <v>4038</v>
      </c>
      <c r="F57" s="8">
        <v>1587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5">
        <f>VLOOKUP(A:A,[2]TDSheet!$A:$F,6,0)</f>
        <v>4306</v>
      </c>
      <c r="K57" s="15">
        <f t="shared" si="11"/>
        <v>-268</v>
      </c>
      <c r="L57" s="15">
        <f>VLOOKUP(A:A,[1]TDSheet!$A:$N,14,0)</f>
        <v>0</v>
      </c>
      <c r="M57" s="15">
        <f>VLOOKUP(A:A,[1]TDSheet!$A:$X,24,0)</f>
        <v>400</v>
      </c>
      <c r="N57" s="15"/>
      <c r="O57" s="15"/>
      <c r="P57" s="15"/>
      <c r="Q57" s="15"/>
      <c r="R57" s="15"/>
      <c r="S57" s="15"/>
      <c r="T57" s="15">
        <v>1000</v>
      </c>
      <c r="U57" s="15"/>
      <c r="V57" s="17">
        <v>1200</v>
      </c>
      <c r="W57" s="15">
        <f t="shared" si="12"/>
        <v>539.6</v>
      </c>
      <c r="X57" s="17">
        <v>1100</v>
      </c>
      <c r="Y57" s="18">
        <f t="shared" si="13"/>
        <v>7.9447739065974794</v>
      </c>
      <c r="Z57" s="15">
        <f t="shared" si="14"/>
        <v>2.941067457375834</v>
      </c>
      <c r="AA57" s="15"/>
      <c r="AB57" s="15"/>
      <c r="AC57" s="15"/>
      <c r="AD57" s="15">
        <f>VLOOKUP(A:A,[4]TDSheet!$A:$D,4,0)</f>
        <v>1340</v>
      </c>
      <c r="AE57" s="15">
        <f>VLOOKUP(A:A,[1]TDSheet!$A:$AF,32,0)</f>
        <v>793.8</v>
      </c>
      <c r="AF57" s="15">
        <f>VLOOKUP(A:A,[1]TDSheet!$A:$AG,33,0)</f>
        <v>792.25</v>
      </c>
      <c r="AG57" s="15">
        <f>VLOOKUP(A:A,[1]TDSheet!$A:$W,23,0)</f>
        <v>499.2</v>
      </c>
      <c r="AH57" s="15">
        <f>VLOOKUP(A:A,[3]TDSheet!$A:$D,4,0)</f>
        <v>601</v>
      </c>
      <c r="AI57" s="19" t="s">
        <v>147</v>
      </c>
      <c r="AJ57" s="15">
        <f t="shared" si="15"/>
        <v>450</v>
      </c>
      <c r="AK57" s="15">
        <f t="shared" si="16"/>
        <v>540</v>
      </c>
      <c r="AL57" s="15">
        <f t="shared" si="17"/>
        <v>495</v>
      </c>
      <c r="AM57" s="15"/>
      <c r="AN57" s="15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360</v>
      </c>
      <c r="D58" s="8">
        <v>837</v>
      </c>
      <c r="E58" s="8">
        <v>758</v>
      </c>
      <c r="F58" s="8">
        <v>414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5">
        <f>VLOOKUP(A:A,[2]TDSheet!$A:$F,6,0)</f>
        <v>996</v>
      </c>
      <c r="K58" s="15">
        <f t="shared" si="11"/>
        <v>-238</v>
      </c>
      <c r="L58" s="15">
        <f>VLOOKUP(A:A,[1]TDSheet!$A:$N,14,0)</f>
        <v>60</v>
      </c>
      <c r="M58" s="15">
        <f>VLOOKUP(A:A,[1]TDSheet!$A:$X,24,0)</f>
        <v>150</v>
      </c>
      <c r="N58" s="15"/>
      <c r="O58" s="15"/>
      <c r="P58" s="15"/>
      <c r="Q58" s="15"/>
      <c r="R58" s="15"/>
      <c r="S58" s="15"/>
      <c r="T58" s="15"/>
      <c r="U58" s="15"/>
      <c r="V58" s="17">
        <v>400</v>
      </c>
      <c r="W58" s="15">
        <f t="shared" si="12"/>
        <v>151.6</v>
      </c>
      <c r="X58" s="17">
        <v>400</v>
      </c>
      <c r="Y58" s="18">
        <f t="shared" si="13"/>
        <v>9.3931398416886545</v>
      </c>
      <c r="Z58" s="15">
        <f t="shared" si="14"/>
        <v>2.7308707124010554</v>
      </c>
      <c r="AA58" s="15"/>
      <c r="AB58" s="15"/>
      <c r="AC58" s="15"/>
      <c r="AD58" s="15">
        <v>0</v>
      </c>
      <c r="AE58" s="15">
        <f>VLOOKUP(A:A,[1]TDSheet!$A:$AF,32,0)</f>
        <v>276</v>
      </c>
      <c r="AF58" s="15">
        <f>VLOOKUP(A:A,[1]TDSheet!$A:$AG,33,0)</f>
        <v>215.75</v>
      </c>
      <c r="AG58" s="15">
        <f>VLOOKUP(A:A,[1]TDSheet!$A:$W,23,0)</f>
        <v>141.19999999999999</v>
      </c>
      <c r="AH58" s="15">
        <f>VLOOKUP(A:A,[3]TDSheet!$A:$D,4,0)</f>
        <v>160</v>
      </c>
      <c r="AI58" s="19" t="s">
        <v>147</v>
      </c>
      <c r="AJ58" s="15">
        <f t="shared" si="15"/>
        <v>0</v>
      </c>
      <c r="AK58" s="15">
        <f t="shared" si="16"/>
        <v>180</v>
      </c>
      <c r="AL58" s="15">
        <f t="shared" si="17"/>
        <v>180</v>
      </c>
      <c r="AM58" s="15"/>
      <c r="AN58" s="15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144</v>
      </c>
      <c r="D59" s="8">
        <v>344</v>
      </c>
      <c r="E59" s="8">
        <v>320</v>
      </c>
      <c r="F59" s="8">
        <v>160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5">
        <f>VLOOKUP(A:A,[2]TDSheet!$A:$F,6,0)</f>
        <v>466</v>
      </c>
      <c r="K59" s="15">
        <f t="shared" si="11"/>
        <v>-146</v>
      </c>
      <c r="L59" s="15">
        <f>VLOOKUP(A:A,[1]TDSheet!$A:$N,14,0)</f>
        <v>130</v>
      </c>
      <c r="M59" s="15">
        <f>VLOOKUP(A:A,[1]TDSheet!$A:$X,24,0)</f>
        <v>20</v>
      </c>
      <c r="N59" s="15"/>
      <c r="O59" s="15"/>
      <c r="P59" s="15"/>
      <c r="Q59" s="15"/>
      <c r="R59" s="15"/>
      <c r="S59" s="15"/>
      <c r="T59" s="15"/>
      <c r="U59" s="15"/>
      <c r="V59" s="17">
        <v>50</v>
      </c>
      <c r="W59" s="15">
        <f t="shared" si="12"/>
        <v>64</v>
      </c>
      <c r="X59" s="17">
        <v>60</v>
      </c>
      <c r="Y59" s="18">
        <f t="shared" si="13"/>
        <v>6.5625</v>
      </c>
      <c r="Z59" s="15">
        <f t="shared" si="14"/>
        <v>2.5</v>
      </c>
      <c r="AA59" s="15"/>
      <c r="AB59" s="15"/>
      <c r="AC59" s="15"/>
      <c r="AD59" s="15">
        <v>0</v>
      </c>
      <c r="AE59" s="15">
        <f>VLOOKUP(A:A,[1]TDSheet!$A:$AF,32,0)</f>
        <v>76.599999999999994</v>
      </c>
      <c r="AF59" s="15">
        <f>VLOOKUP(A:A,[1]TDSheet!$A:$AG,33,0)</f>
        <v>77.5</v>
      </c>
      <c r="AG59" s="15">
        <f>VLOOKUP(A:A,[1]TDSheet!$A:$W,23,0)</f>
        <v>66.8</v>
      </c>
      <c r="AH59" s="15">
        <f>VLOOKUP(A:A,[3]TDSheet!$A:$D,4,0)</f>
        <v>66</v>
      </c>
      <c r="AI59" s="15" t="e">
        <f>VLOOKUP(A:A,[1]TDSheet!$A:$AI,35,0)</f>
        <v>#N/A</v>
      </c>
      <c r="AJ59" s="15">
        <f t="shared" si="15"/>
        <v>0</v>
      </c>
      <c r="AK59" s="15">
        <f t="shared" si="16"/>
        <v>20</v>
      </c>
      <c r="AL59" s="15">
        <f t="shared" si="17"/>
        <v>24</v>
      </c>
      <c r="AM59" s="15"/>
      <c r="AN59" s="15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178</v>
      </c>
      <c r="D60" s="8">
        <v>325</v>
      </c>
      <c r="E60" s="8">
        <v>319</v>
      </c>
      <c r="F60" s="8">
        <v>166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5">
        <f>VLOOKUP(A:A,[2]TDSheet!$A:$F,6,0)</f>
        <v>359</v>
      </c>
      <c r="K60" s="15">
        <f t="shared" si="11"/>
        <v>-40</v>
      </c>
      <c r="L60" s="15">
        <f>VLOOKUP(A:A,[1]TDSheet!$A:$N,14,0)</f>
        <v>40</v>
      </c>
      <c r="M60" s="15">
        <f>VLOOKUP(A:A,[1]TDSheet!$A:$X,24,0)</f>
        <v>60</v>
      </c>
      <c r="N60" s="15"/>
      <c r="O60" s="15"/>
      <c r="P60" s="15"/>
      <c r="Q60" s="15"/>
      <c r="R60" s="15"/>
      <c r="S60" s="15"/>
      <c r="T60" s="15"/>
      <c r="U60" s="15"/>
      <c r="V60" s="17">
        <v>90</v>
      </c>
      <c r="W60" s="15">
        <f t="shared" si="12"/>
        <v>63.8</v>
      </c>
      <c r="X60" s="17">
        <v>60</v>
      </c>
      <c r="Y60" s="18">
        <f t="shared" si="13"/>
        <v>6.5203761755485896</v>
      </c>
      <c r="Z60" s="15">
        <f t="shared" si="14"/>
        <v>2.6018808777429467</v>
      </c>
      <c r="AA60" s="15"/>
      <c r="AB60" s="15"/>
      <c r="AC60" s="15"/>
      <c r="AD60" s="15">
        <v>0</v>
      </c>
      <c r="AE60" s="15">
        <f>VLOOKUP(A:A,[1]TDSheet!$A:$AF,32,0)</f>
        <v>82.4</v>
      </c>
      <c r="AF60" s="15">
        <f>VLOOKUP(A:A,[1]TDSheet!$A:$AG,33,0)</f>
        <v>89</v>
      </c>
      <c r="AG60" s="15">
        <f>VLOOKUP(A:A,[1]TDSheet!$A:$W,23,0)</f>
        <v>58</v>
      </c>
      <c r="AH60" s="15">
        <f>VLOOKUP(A:A,[3]TDSheet!$A:$D,4,0)</f>
        <v>57</v>
      </c>
      <c r="AI60" s="15" t="e">
        <f>VLOOKUP(A:A,[1]TDSheet!$A:$AI,35,0)</f>
        <v>#N/A</v>
      </c>
      <c r="AJ60" s="15">
        <f t="shared" si="15"/>
        <v>0</v>
      </c>
      <c r="AK60" s="15">
        <f t="shared" si="16"/>
        <v>36</v>
      </c>
      <c r="AL60" s="15">
        <f t="shared" si="17"/>
        <v>24</v>
      </c>
      <c r="AM60" s="15"/>
      <c r="AN60" s="15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258.089</v>
      </c>
      <c r="D61" s="8">
        <v>1276.201</v>
      </c>
      <c r="E61" s="8">
        <v>946.42399999999998</v>
      </c>
      <c r="F61" s="8">
        <v>551.76199999999994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5">
        <f>VLOOKUP(A:A,[2]TDSheet!$A:$F,6,0)</f>
        <v>1003.617</v>
      </c>
      <c r="K61" s="15">
        <f t="shared" si="11"/>
        <v>-57.192999999999984</v>
      </c>
      <c r="L61" s="15">
        <f>VLOOKUP(A:A,[1]TDSheet!$A:$N,14,0)</f>
        <v>0</v>
      </c>
      <c r="M61" s="15">
        <f>VLOOKUP(A:A,[1]TDSheet!$A:$X,24,0)</f>
        <v>100</v>
      </c>
      <c r="N61" s="15"/>
      <c r="O61" s="15"/>
      <c r="P61" s="15"/>
      <c r="Q61" s="15"/>
      <c r="R61" s="15"/>
      <c r="S61" s="15"/>
      <c r="T61" s="15"/>
      <c r="U61" s="15"/>
      <c r="V61" s="17">
        <v>500</v>
      </c>
      <c r="W61" s="15">
        <f t="shared" si="12"/>
        <v>189.28479999999999</v>
      </c>
      <c r="X61" s="17">
        <v>80</v>
      </c>
      <c r="Y61" s="18">
        <f t="shared" si="13"/>
        <v>6.5074533190198052</v>
      </c>
      <c r="Z61" s="15">
        <f t="shared" si="14"/>
        <v>2.9149831365223196</v>
      </c>
      <c r="AA61" s="15"/>
      <c r="AB61" s="15"/>
      <c r="AC61" s="15"/>
      <c r="AD61" s="15">
        <v>0</v>
      </c>
      <c r="AE61" s="15">
        <f>VLOOKUP(A:A,[1]TDSheet!$A:$AF,32,0)</f>
        <v>193.63219999999998</v>
      </c>
      <c r="AF61" s="15">
        <f>VLOOKUP(A:A,[1]TDSheet!$A:$AG,33,0)</f>
        <v>203.48849999999999</v>
      </c>
      <c r="AG61" s="15">
        <f>VLOOKUP(A:A,[1]TDSheet!$A:$W,23,0)</f>
        <v>145.291</v>
      </c>
      <c r="AH61" s="15">
        <f>VLOOKUP(A:A,[3]TDSheet!$A:$D,4,0)</f>
        <v>287.32</v>
      </c>
      <c r="AI61" s="19" t="s">
        <v>147</v>
      </c>
      <c r="AJ61" s="15">
        <f t="shared" si="15"/>
        <v>0</v>
      </c>
      <c r="AK61" s="15">
        <f t="shared" si="16"/>
        <v>500</v>
      </c>
      <c r="AL61" s="15">
        <f t="shared" si="17"/>
        <v>80</v>
      </c>
      <c r="AM61" s="15"/>
      <c r="AN61" s="15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554</v>
      </c>
      <c r="D62" s="8">
        <v>511</v>
      </c>
      <c r="E62" s="8">
        <v>338</v>
      </c>
      <c r="F62" s="8">
        <v>723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5">
        <f>VLOOKUP(A:A,[2]TDSheet!$A:$F,6,0)</f>
        <v>342</v>
      </c>
      <c r="K62" s="15">
        <f t="shared" si="11"/>
        <v>-4</v>
      </c>
      <c r="L62" s="15">
        <f>VLOOKUP(A:A,[1]TDSheet!$A:$N,14,0)</f>
        <v>0</v>
      </c>
      <c r="M62" s="15">
        <f>VLOOKUP(A:A,[1]TDSheet!$A:$X,24,0)</f>
        <v>0</v>
      </c>
      <c r="N62" s="15"/>
      <c r="O62" s="15"/>
      <c r="P62" s="15"/>
      <c r="Q62" s="15"/>
      <c r="R62" s="15"/>
      <c r="S62" s="15"/>
      <c r="T62" s="15"/>
      <c r="U62" s="15"/>
      <c r="V62" s="17"/>
      <c r="W62" s="15">
        <f t="shared" si="12"/>
        <v>67.599999999999994</v>
      </c>
      <c r="X62" s="17"/>
      <c r="Y62" s="18">
        <f t="shared" si="13"/>
        <v>10.69526627218935</v>
      </c>
      <c r="Z62" s="15">
        <f t="shared" si="14"/>
        <v>10.69526627218935</v>
      </c>
      <c r="AA62" s="15"/>
      <c r="AB62" s="15"/>
      <c r="AC62" s="15"/>
      <c r="AD62" s="15">
        <v>0</v>
      </c>
      <c r="AE62" s="15">
        <f>VLOOKUP(A:A,[1]TDSheet!$A:$AF,32,0)</f>
        <v>91.8</v>
      </c>
      <c r="AF62" s="15">
        <f>VLOOKUP(A:A,[1]TDSheet!$A:$AG,33,0)</f>
        <v>107</v>
      </c>
      <c r="AG62" s="15">
        <f>VLOOKUP(A:A,[1]TDSheet!$A:$W,23,0)</f>
        <v>73.2</v>
      </c>
      <c r="AH62" s="15">
        <f>VLOOKUP(A:A,[3]TDSheet!$A:$D,4,0)</f>
        <v>87</v>
      </c>
      <c r="AI62" s="15" t="e">
        <f>VLOOKUP(A:A,[1]TDSheet!$A:$AI,35,0)</f>
        <v>#N/A</v>
      </c>
      <c r="AJ62" s="15">
        <f t="shared" si="15"/>
        <v>0</v>
      </c>
      <c r="AK62" s="15">
        <f t="shared" si="16"/>
        <v>0</v>
      </c>
      <c r="AL62" s="15">
        <f t="shared" si="17"/>
        <v>0</v>
      </c>
      <c r="AM62" s="15"/>
      <c r="AN62" s="15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37.447000000000003</v>
      </c>
      <c r="D63" s="8">
        <v>296.18</v>
      </c>
      <c r="E63" s="8">
        <v>276.86</v>
      </c>
      <c r="F63" s="8">
        <v>51.286999999999999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5">
        <f>VLOOKUP(A:A,[2]TDSheet!$A:$F,6,0)</f>
        <v>296.31700000000001</v>
      </c>
      <c r="K63" s="15">
        <f t="shared" si="11"/>
        <v>-19.456999999999994</v>
      </c>
      <c r="L63" s="15">
        <f>VLOOKUP(A:A,[1]TDSheet!$A:$N,14,0)</f>
        <v>0</v>
      </c>
      <c r="M63" s="15">
        <f>VLOOKUP(A:A,[1]TDSheet!$A:$X,24,0)</f>
        <v>50</v>
      </c>
      <c r="N63" s="15"/>
      <c r="O63" s="15"/>
      <c r="P63" s="15"/>
      <c r="Q63" s="15"/>
      <c r="R63" s="15"/>
      <c r="S63" s="15"/>
      <c r="T63" s="15"/>
      <c r="U63" s="15"/>
      <c r="V63" s="17">
        <v>100</v>
      </c>
      <c r="W63" s="15">
        <f t="shared" si="12"/>
        <v>55.372</v>
      </c>
      <c r="X63" s="17">
        <v>150</v>
      </c>
      <c r="Y63" s="18">
        <f t="shared" si="13"/>
        <v>6.3441269955934416</v>
      </c>
      <c r="Z63" s="15">
        <f t="shared" si="14"/>
        <v>0.92622625153507188</v>
      </c>
      <c r="AA63" s="15"/>
      <c r="AB63" s="15"/>
      <c r="AC63" s="15"/>
      <c r="AD63" s="15">
        <v>0</v>
      </c>
      <c r="AE63" s="15">
        <f>VLOOKUP(A:A,[1]TDSheet!$A:$AF,32,0)</f>
        <v>49.648600000000002</v>
      </c>
      <c r="AF63" s="15">
        <f>VLOOKUP(A:A,[1]TDSheet!$A:$AG,33,0)</f>
        <v>56.686250000000001</v>
      </c>
      <c r="AG63" s="15">
        <f>VLOOKUP(A:A,[1]TDSheet!$A:$W,23,0)</f>
        <v>33.833399999999997</v>
      </c>
      <c r="AH63" s="15">
        <f>VLOOKUP(A:A,[3]TDSheet!$A:$D,4,0)</f>
        <v>61.320999999999998</v>
      </c>
      <c r="AI63" s="15" t="str">
        <f>VLOOKUP(A:A,[1]TDSheet!$A:$AI,35,0)</f>
        <v>склад</v>
      </c>
      <c r="AJ63" s="15">
        <f t="shared" si="15"/>
        <v>0</v>
      </c>
      <c r="AK63" s="15">
        <f t="shared" si="16"/>
        <v>100</v>
      </c>
      <c r="AL63" s="15">
        <f t="shared" si="17"/>
        <v>150</v>
      </c>
      <c r="AM63" s="15"/>
      <c r="AN63" s="15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757</v>
      </c>
      <c r="D64" s="8">
        <v>3981</v>
      </c>
      <c r="E64" s="8">
        <v>3816</v>
      </c>
      <c r="F64" s="8">
        <v>849.57299999999998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5">
        <f>VLOOKUP(A:A,[2]TDSheet!$A:$F,6,0)</f>
        <v>3891</v>
      </c>
      <c r="K64" s="15">
        <f t="shared" si="11"/>
        <v>-75</v>
      </c>
      <c r="L64" s="15">
        <f>VLOOKUP(A:A,[1]TDSheet!$A:$N,14,0)</f>
        <v>700</v>
      </c>
      <c r="M64" s="15">
        <f>VLOOKUP(A:A,[1]TDSheet!$A:$X,24,0)</f>
        <v>900</v>
      </c>
      <c r="N64" s="15"/>
      <c r="O64" s="15"/>
      <c r="P64" s="15"/>
      <c r="Q64" s="15"/>
      <c r="R64" s="15"/>
      <c r="S64" s="15"/>
      <c r="T64" s="15">
        <v>768</v>
      </c>
      <c r="U64" s="15"/>
      <c r="V64" s="17">
        <v>700</v>
      </c>
      <c r="W64" s="15">
        <f t="shared" si="12"/>
        <v>613.20000000000005</v>
      </c>
      <c r="X64" s="17">
        <v>800</v>
      </c>
      <c r="Y64" s="18">
        <f t="shared" si="13"/>
        <v>6.4409213959556419</v>
      </c>
      <c r="Z64" s="15">
        <f t="shared" si="14"/>
        <v>1.3854745596868883</v>
      </c>
      <c r="AA64" s="15"/>
      <c r="AB64" s="15"/>
      <c r="AC64" s="15"/>
      <c r="AD64" s="15">
        <f>VLOOKUP(A:A,[4]TDSheet!$A:$D,4,0)</f>
        <v>750</v>
      </c>
      <c r="AE64" s="15">
        <f>VLOOKUP(A:A,[1]TDSheet!$A:$AF,32,0)</f>
        <v>735.8</v>
      </c>
      <c r="AF64" s="15">
        <f>VLOOKUP(A:A,[1]TDSheet!$A:$AG,33,0)</f>
        <v>666.5</v>
      </c>
      <c r="AG64" s="15">
        <f>VLOOKUP(A:A,[1]TDSheet!$A:$W,23,0)</f>
        <v>597</v>
      </c>
      <c r="AH64" s="15">
        <f>VLOOKUP(A:A,[3]TDSheet!$A:$D,4,0)</f>
        <v>674</v>
      </c>
      <c r="AI64" s="15">
        <f>VLOOKUP(A:A,[1]TDSheet!$A:$AI,35,0)</f>
        <v>0</v>
      </c>
      <c r="AJ64" s="15">
        <f t="shared" si="15"/>
        <v>307.20000000000005</v>
      </c>
      <c r="AK64" s="15">
        <f t="shared" si="16"/>
        <v>280</v>
      </c>
      <c r="AL64" s="15">
        <f t="shared" si="17"/>
        <v>320</v>
      </c>
      <c r="AM64" s="15"/>
      <c r="AN64" s="15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669</v>
      </c>
      <c r="D65" s="8">
        <v>2847</v>
      </c>
      <c r="E65" s="8">
        <v>2651</v>
      </c>
      <c r="F65" s="8">
        <v>820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5">
        <f>VLOOKUP(A:A,[2]TDSheet!$A:$F,6,0)</f>
        <v>2729</v>
      </c>
      <c r="K65" s="15">
        <f t="shared" si="11"/>
        <v>-78</v>
      </c>
      <c r="L65" s="15">
        <f>VLOOKUP(A:A,[1]TDSheet!$A:$N,14,0)</f>
        <v>600</v>
      </c>
      <c r="M65" s="15">
        <f>VLOOKUP(A:A,[1]TDSheet!$A:$X,24,0)</f>
        <v>800</v>
      </c>
      <c r="N65" s="15"/>
      <c r="O65" s="15"/>
      <c r="P65" s="15"/>
      <c r="Q65" s="15"/>
      <c r="R65" s="15"/>
      <c r="S65" s="15"/>
      <c r="T65" s="15"/>
      <c r="U65" s="15"/>
      <c r="V65" s="17">
        <v>650</v>
      </c>
      <c r="W65" s="15">
        <f t="shared" si="12"/>
        <v>530.20000000000005</v>
      </c>
      <c r="X65" s="17">
        <v>600</v>
      </c>
      <c r="Y65" s="18">
        <f t="shared" si="13"/>
        <v>6.5447001131648426</v>
      </c>
      <c r="Z65" s="15">
        <f t="shared" si="14"/>
        <v>1.5465861938890983</v>
      </c>
      <c r="AA65" s="15"/>
      <c r="AB65" s="15"/>
      <c r="AC65" s="15"/>
      <c r="AD65" s="15">
        <v>0</v>
      </c>
      <c r="AE65" s="15">
        <f>VLOOKUP(A:A,[1]TDSheet!$A:$AF,32,0)</f>
        <v>659.6</v>
      </c>
      <c r="AF65" s="15">
        <f>VLOOKUP(A:A,[1]TDSheet!$A:$AG,33,0)</f>
        <v>592.5</v>
      </c>
      <c r="AG65" s="15">
        <f>VLOOKUP(A:A,[1]TDSheet!$A:$W,23,0)</f>
        <v>520.79999999999995</v>
      </c>
      <c r="AH65" s="15">
        <f>VLOOKUP(A:A,[3]TDSheet!$A:$D,4,0)</f>
        <v>622</v>
      </c>
      <c r="AI65" s="15">
        <f>VLOOKUP(A:A,[1]TDSheet!$A:$AI,35,0)</f>
        <v>0</v>
      </c>
      <c r="AJ65" s="15">
        <f t="shared" si="15"/>
        <v>0</v>
      </c>
      <c r="AK65" s="15">
        <f t="shared" si="16"/>
        <v>260</v>
      </c>
      <c r="AL65" s="15">
        <f t="shared" si="17"/>
        <v>240</v>
      </c>
      <c r="AM65" s="15"/>
      <c r="AN65" s="15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97.516000000000005</v>
      </c>
      <c r="D66" s="8">
        <v>715.71600000000001</v>
      </c>
      <c r="E66" s="8">
        <v>473.89600000000002</v>
      </c>
      <c r="F66" s="8">
        <v>329.613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5">
        <f>VLOOKUP(A:A,[2]TDSheet!$A:$F,6,0)</f>
        <v>508.392</v>
      </c>
      <c r="K66" s="15">
        <f t="shared" si="11"/>
        <v>-34.495999999999981</v>
      </c>
      <c r="L66" s="15">
        <f>VLOOKUP(A:A,[1]TDSheet!$A:$N,14,0)</f>
        <v>130</v>
      </c>
      <c r="M66" s="15">
        <f>VLOOKUP(A:A,[1]TDSheet!$A:$X,24,0)</f>
        <v>90</v>
      </c>
      <c r="N66" s="15"/>
      <c r="O66" s="15"/>
      <c r="P66" s="15"/>
      <c r="Q66" s="15"/>
      <c r="R66" s="15"/>
      <c r="S66" s="15"/>
      <c r="T66" s="15"/>
      <c r="U66" s="15"/>
      <c r="V66" s="17">
        <v>50</v>
      </c>
      <c r="W66" s="15">
        <f t="shared" si="12"/>
        <v>94.779200000000003</v>
      </c>
      <c r="X66" s="17">
        <v>30</v>
      </c>
      <c r="Y66" s="18">
        <f t="shared" si="13"/>
        <v>6.6429448655401186</v>
      </c>
      <c r="Z66" s="15">
        <f t="shared" si="14"/>
        <v>3.4776934179651229</v>
      </c>
      <c r="AA66" s="15"/>
      <c r="AB66" s="15"/>
      <c r="AC66" s="15"/>
      <c r="AD66" s="15">
        <v>0</v>
      </c>
      <c r="AE66" s="15">
        <f>VLOOKUP(A:A,[1]TDSheet!$A:$AF,32,0)</f>
        <v>132.5642</v>
      </c>
      <c r="AF66" s="15">
        <f>VLOOKUP(A:A,[1]TDSheet!$A:$AG,33,0)</f>
        <v>122.19974999999999</v>
      </c>
      <c r="AG66" s="15">
        <f>VLOOKUP(A:A,[1]TDSheet!$A:$W,23,0)</f>
        <v>110.2118</v>
      </c>
      <c r="AH66" s="15">
        <f>VLOOKUP(A:A,[3]TDSheet!$A:$D,4,0)</f>
        <v>102.455</v>
      </c>
      <c r="AI66" s="15" t="e">
        <f>VLOOKUP(A:A,[1]TDSheet!$A:$AI,35,0)</f>
        <v>#N/A</v>
      </c>
      <c r="AJ66" s="15">
        <f t="shared" si="15"/>
        <v>0</v>
      </c>
      <c r="AK66" s="15">
        <f t="shared" si="16"/>
        <v>50</v>
      </c>
      <c r="AL66" s="15">
        <f t="shared" si="17"/>
        <v>30</v>
      </c>
      <c r="AM66" s="15"/>
      <c r="AN66" s="15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137.345</v>
      </c>
      <c r="D67" s="8">
        <v>236.09100000000001</v>
      </c>
      <c r="E67" s="8">
        <v>290.976</v>
      </c>
      <c r="F67" s="8">
        <v>78.412999999999997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5">
        <f>VLOOKUP(A:A,[2]TDSheet!$A:$F,6,0)</f>
        <v>310.07299999999998</v>
      </c>
      <c r="K67" s="15">
        <f t="shared" si="11"/>
        <v>-19.09699999999998</v>
      </c>
      <c r="L67" s="15">
        <f>VLOOKUP(A:A,[1]TDSheet!$A:$N,14,0)</f>
        <v>100</v>
      </c>
      <c r="M67" s="15">
        <f>VLOOKUP(A:A,[1]TDSheet!$A:$X,24,0)</f>
        <v>60</v>
      </c>
      <c r="N67" s="15"/>
      <c r="O67" s="15"/>
      <c r="P67" s="15"/>
      <c r="Q67" s="15"/>
      <c r="R67" s="15"/>
      <c r="S67" s="15"/>
      <c r="T67" s="15"/>
      <c r="U67" s="15"/>
      <c r="V67" s="17">
        <v>80</v>
      </c>
      <c r="W67" s="15">
        <f t="shared" si="12"/>
        <v>58.1952</v>
      </c>
      <c r="X67" s="17">
        <v>60</v>
      </c>
      <c r="Y67" s="18">
        <f t="shared" si="13"/>
        <v>6.5024778675904544</v>
      </c>
      <c r="Z67" s="15">
        <f t="shared" si="14"/>
        <v>1.3474135323875509</v>
      </c>
      <c r="AA67" s="15"/>
      <c r="AB67" s="15"/>
      <c r="AC67" s="15"/>
      <c r="AD67" s="15">
        <v>0</v>
      </c>
      <c r="AE67" s="15">
        <f>VLOOKUP(A:A,[1]TDSheet!$A:$AF,32,0)</f>
        <v>68.795000000000002</v>
      </c>
      <c r="AF67" s="15">
        <f>VLOOKUP(A:A,[1]TDSheet!$A:$AG,33,0)</f>
        <v>67.520250000000004</v>
      </c>
      <c r="AG67" s="15">
        <f>VLOOKUP(A:A,[1]TDSheet!$A:$W,23,0)</f>
        <v>55.128999999999998</v>
      </c>
      <c r="AH67" s="15">
        <f>VLOOKUP(A:A,[3]TDSheet!$A:$D,4,0)</f>
        <v>62.427</v>
      </c>
      <c r="AI67" s="15" t="e">
        <f>VLOOKUP(A:A,[1]TDSheet!$A:$AI,35,0)</f>
        <v>#N/A</v>
      </c>
      <c r="AJ67" s="15">
        <f t="shared" si="15"/>
        <v>0</v>
      </c>
      <c r="AK67" s="15">
        <f t="shared" si="16"/>
        <v>80</v>
      </c>
      <c r="AL67" s="15">
        <f t="shared" si="17"/>
        <v>60</v>
      </c>
      <c r="AM67" s="15"/>
      <c r="AN67" s="15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249.535</v>
      </c>
      <c r="D68" s="8">
        <v>650.44000000000005</v>
      </c>
      <c r="E68" s="8">
        <v>693.94799999999998</v>
      </c>
      <c r="F68" s="8">
        <v>192.95699999999999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5">
        <f>VLOOKUP(A:A,[2]TDSheet!$A:$F,6,0)</f>
        <v>709.72900000000004</v>
      </c>
      <c r="K68" s="15">
        <f t="shared" si="11"/>
        <v>-15.781000000000063</v>
      </c>
      <c r="L68" s="15">
        <f>VLOOKUP(A:A,[1]TDSheet!$A:$N,14,0)</f>
        <v>140</v>
      </c>
      <c r="M68" s="15">
        <f>VLOOKUP(A:A,[1]TDSheet!$A:$X,24,0)</f>
        <v>250</v>
      </c>
      <c r="N68" s="15"/>
      <c r="O68" s="15"/>
      <c r="P68" s="15"/>
      <c r="Q68" s="15"/>
      <c r="R68" s="15"/>
      <c r="S68" s="15"/>
      <c r="T68" s="15"/>
      <c r="U68" s="15"/>
      <c r="V68" s="17">
        <v>150</v>
      </c>
      <c r="W68" s="15">
        <f t="shared" si="12"/>
        <v>138.78960000000001</v>
      </c>
      <c r="X68" s="17">
        <v>160</v>
      </c>
      <c r="Y68" s="18">
        <f t="shared" si="13"/>
        <v>6.433889859182532</v>
      </c>
      <c r="Z68" s="15">
        <f t="shared" si="14"/>
        <v>1.3902842864306835</v>
      </c>
      <c r="AA68" s="15"/>
      <c r="AB68" s="15"/>
      <c r="AC68" s="15"/>
      <c r="AD68" s="15">
        <v>0</v>
      </c>
      <c r="AE68" s="15">
        <f>VLOOKUP(A:A,[1]TDSheet!$A:$AF,32,0)</f>
        <v>157.80500000000001</v>
      </c>
      <c r="AF68" s="15">
        <f>VLOOKUP(A:A,[1]TDSheet!$A:$AG,33,0)</f>
        <v>158.15325000000001</v>
      </c>
      <c r="AG68" s="15">
        <f>VLOOKUP(A:A,[1]TDSheet!$A:$W,23,0)</f>
        <v>133.87219999999999</v>
      </c>
      <c r="AH68" s="15">
        <f>VLOOKUP(A:A,[3]TDSheet!$A:$D,4,0)</f>
        <v>141.49700000000001</v>
      </c>
      <c r="AI68" s="15" t="e">
        <f>VLOOKUP(A:A,[1]TDSheet!$A:$AI,35,0)</f>
        <v>#N/A</v>
      </c>
      <c r="AJ68" s="15">
        <f t="shared" si="15"/>
        <v>0</v>
      </c>
      <c r="AK68" s="15">
        <f t="shared" si="16"/>
        <v>150</v>
      </c>
      <c r="AL68" s="15">
        <f t="shared" si="17"/>
        <v>160</v>
      </c>
      <c r="AM68" s="15"/>
      <c r="AN68" s="15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157.29499999999999</v>
      </c>
      <c r="D69" s="8">
        <v>367.625</v>
      </c>
      <c r="E69" s="8">
        <v>389.92200000000003</v>
      </c>
      <c r="F69" s="8">
        <v>125.18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5">
        <f>VLOOKUP(A:A,[2]TDSheet!$A:$F,6,0)</f>
        <v>401.05200000000002</v>
      </c>
      <c r="K69" s="15">
        <f t="shared" si="11"/>
        <v>-11.129999999999995</v>
      </c>
      <c r="L69" s="15">
        <f>VLOOKUP(A:A,[1]TDSheet!$A:$N,14,0)</f>
        <v>120</v>
      </c>
      <c r="M69" s="15">
        <f>VLOOKUP(A:A,[1]TDSheet!$A:$X,24,0)</f>
        <v>70</v>
      </c>
      <c r="N69" s="15"/>
      <c r="O69" s="15"/>
      <c r="P69" s="15"/>
      <c r="Q69" s="15"/>
      <c r="R69" s="15"/>
      <c r="S69" s="15"/>
      <c r="T69" s="15"/>
      <c r="U69" s="15"/>
      <c r="V69" s="17">
        <v>100</v>
      </c>
      <c r="W69" s="15">
        <f t="shared" si="12"/>
        <v>77.984400000000008</v>
      </c>
      <c r="X69" s="17">
        <v>90</v>
      </c>
      <c r="Y69" s="18">
        <f t="shared" si="13"/>
        <v>6.47796225911849</v>
      </c>
      <c r="Z69" s="15">
        <f t="shared" si="14"/>
        <v>1.6051928334384824</v>
      </c>
      <c r="AA69" s="15"/>
      <c r="AB69" s="15"/>
      <c r="AC69" s="15"/>
      <c r="AD69" s="15">
        <v>0</v>
      </c>
      <c r="AE69" s="15">
        <f>VLOOKUP(A:A,[1]TDSheet!$A:$AF,32,0)</f>
        <v>84.908600000000007</v>
      </c>
      <c r="AF69" s="15">
        <f>VLOOKUP(A:A,[1]TDSheet!$A:$AG,33,0)</f>
        <v>85.812250000000006</v>
      </c>
      <c r="AG69" s="15">
        <f>VLOOKUP(A:A,[1]TDSheet!$A:$W,23,0)</f>
        <v>72.571600000000004</v>
      </c>
      <c r="AH69" s="15">
        <f>VLOOKUP(A:A,[3]TDSheet!$A:$D,4,0)</f>
        <v>91.784999999999997</v>
      </c>
      <c r="AI69" s="15" t="e">
        <f>VLOOKUP(A:A,[1]TDSheet!$A:$AI,35,0)</f>
        <v>#N/A</v>
      </c>
      <c r="AJ69" s="15">
        <f t="shared" si="15"/>
        <v>0</v>
      </c>
      <c r="AK69" s="15">
        <f t="shared" si="16"/>
        <v>100</v>
      </c>
      <c r="AL69" s="15">
        <f t="shared" si="17"/>
        <v>90</v>
      </c>
      <c r="AM69" s="15"/>
      <c r="AN69" s="15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65</v>
      </c>
      <c r="D70" s="8">
        <v>103</v>
      </c>
      <c r="E70" s="8">
        <v>114</v>
      </c>
      <c r="F70" s="8">
        <v>49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5">
        <f>VLOOKUP(A:A,[2]TDSheet!$A:$F,6,0)</f>
        <v>145</v>
      </c>
      <c r="K70" s="15">
        <f t="shared" si="11"/>
        <v>-31</v>
      </c>
      <c r="L70" s="15">
        <f>VLOOKUP(A:A,[1]TDSheet!$A:$N,14,0)</f>
        <v>70</v>
      </c>
      <c r="M70" s="15">
        <f>VLOOKUP(A:A,[1]TDSheet!$A:$X,24,0)</f>
        <v>20</v>
      </c>
      <c r="N70" s="15"/>
      <c r="O70" s="15"/>
      <c r="P70" s="15"/>
      <c r="Q70" s="15"/>
      <c r="R70" s="15"/>
      <c r="S70" s="15"/>
      <c r="T70" s="15"/>
      <c r="U70" s="15"/>
      <c r="V70" s="17"/>
      <c r="W70" s="15">
        <f t="shared" si="12"/>
        <v>22.8</v>
      </c>
      <c r="X70" s="17">
        <v>20</v>
      </c>
      <c r="Y70" s="18">
        <f t="shared" si="13"/>
        <v>6.9736842105263159</v>
      </c>
      <c r="Z70" s="15">
        <f t="shared" si="14"/>
        <v>2.1491228070175437</v>
      </c>
      <c r="AA70" s="15"/>
      <c r="AB70" s="15"/>
      <c r="AC70" s="15"/>
      <c r="AD70" s="15">
        <v>0</v>
      </c>
      <c r="AE70" s="15">
        <f>VLOOKUP(A:A,[1]TDSheet!$A:$AF,32,0)</f>
        <v>22.2</v>
      </c>
      <c r="AF70" s="15">
        <f>VLOOKUP(A:A,[1]TDSheet!$A:$AG,33,0)</f>
        <v>22</v>
      </c>
      <c r="AG70" s="15">
        <f>VLOOKUP(A:A,[1]TDSheet!$A:$W,23,0)</f>
        <v>24.8</v>
      </c>
      <c r="AH70" s="15">
        <f>VLOOKUP(A:A,[3]TDSheet!$A:$D,4,0)</f>
        <v>27</v>
      </c>
      <c r="AI70" s="15" t="str">
        <f>VLOOKUP(A:A,[1]TDSheet!$A:$AI,35,0)</f>
        <v>склад</v>
      </c>
      <c r="AJ70" s="15">
        <f t="shared" si="15"/>
        <v>0</v>
      </c>
      <c r="AK70" s="15">
        <f t="shared" si="16"/>
        <v>0</v>
      </c>
      <c r="AL70" s="15">
        <f t="shared" si="17"/>
        <v>12</v>
      </c>
      <c r="AM70" s="15"/>
      <c r="AN70" s="15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140</v>
      </c>
      <c r="D71" s="8">
        <v>296</v>
      </c>
      <c r="E71" s="8">
        <v>341</v>
      </c>
      <c r="F71" s="8">
        <v>95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5">
        <f>VLOOKUP(A:A,[2]TDSheet!$A:$F,6,0)</f>
        <v>344</v>
      </c>
      <c r="K71" s="15">
        <f t="shared" si="11"/>
        <v>-3</v>
      </c>
      <c r="L71" s="15">
        <f>VLOOKUP(A:A,[1]TDSheet!$A:$N,14,0)</f>
        <v>70</v>
      </c>
      <c r="M71" s="15">
        <f>VLOOKUP(A:A,[1]TDSheet!$A:$X,24,0)</f>
        <v>120</v>
      </c>
      <c r="N71" s="15"/>
      <c r="O71" s="15"/>
      <c r="P71" s="15"/>
      <c r="Q71" s="15"/>
      <c r="R71" s="15"/>
      <c r="S71" s="15"/>
      <c r="T71" s="15"/>
      <c r="U71" s="15"/>
      <c r="V71" s="17">
        <v>50</v>
      </c>
      <c r="W71" s="15">
        <f t="shared" si="12"/>
        <v>68.2</v>
      </c>
      <c r="X71" s="17">
        <v>80</v>
      </c>
      <c r="Y71" s="18">
        <f t="shared" si="13"/>
        <v>6.0850439882697946</v>
      </c>
      <c r="Z71" s="15">
        <f t="shared" si="14"/>
        <v>1.3929618768328444</v>
      </c>
      <c r="AA71" s="15"/>
      <c r="AB71" s="15"/>
      <c r="AC71" s="15"/>
      <c r="AD71" s="15">
        <v>0</v>
      </c>
      <c r="AE71" s="15">
        <f>VLOOKUP(A:A,[1]TDSheet!$A:$AF,32,0)</f>
        <v>77</v>
      </c>
      <c r="AF71" s="15">
        <f>VLOOKUP(A:A,[1]TDSheet!$A:$AG,33,0)</f>
        <v>72</v>
      </c>
      <c r="AG71" s="15">
        <f>VLOOKUP(A:A,[1]TDSheet!$A:$W,23,0)</f>
        <v>68.599999999999994</v>
      </c>
      <c r="AH71" s="15">
        <f>VLOOKUP(A:A,[3]TDSheet!$A:$D,4,0)</f>
        <v>62</v>
      </c>
      <c r="AI71" s="20" t="s">
        <v>150</v>
      </c>
      <c r="AJ71" s="15">
        <f t="shared" si="15"/>
        <v>0</v>
      </c>
      <c r="AK71" s="15">
        <f t="shared" si="16"/>
        <v>30</v>
      </c>
      <c r="AL71" s="15">
        <f t="shared" si="17"/>
        <v>48</v>
      </c>
      <c r="AM71" s="15"/>
      <c r="AN71" s="15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181</v>
      </c>
      <c r="D72" s="8">
        <v>542</v>
      </c>
      <c r="E72" s="8">
        <v>546</v>
      </c>
      <c r="F72" s="8">
        <v>161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5">
        <f>VLOOKUP(A:A,[2]TDSheet!$A:$F,6,0)</f>
        <v>575</v>
      </c>
      <c r="K72" s="15">
        <f t="shared" ref="K72:K119" si="18">E72-J72</f>
        <v>-29</v>
      </c>
      <c r="L72" s="15">
        <f>VLOOKUP(A:A,[1]TDSheet!$A:$N,14,0)</f>
        <v>140</v>
      </c>
      <c r="M72" s="15">
        <f>VLOOKUP(A:A,[1]TDSheet!$A:$X,24,0)</f>
        <v>220</v>
      </c>
      <c r="N72" s="15"/>
      <c r="O72" s="15"/>
      <c r="P72" s="15"/>
      <c r="Q72" s="15"/>
      <c r="R72" s="15"/>
      <c r="S72" s="15"/>
      <c r="T72" s="15"/>
      <c r="U72" s="15"/>
      <c r="V72" s="17">
        <v>80</v>
      </c>
      <c r="W72" s="15">
        <f t="shared" ref="W72:W119" si="19">(E72-AD72)/5</f>
        <v>109.2</v>
      </c>
      <c r="X72" s="17">
        <v>100</v>
      </c>
      <c r="Y72" s="18">
        <f t="shared" ref="Y72:Y119" si="20">(F72+L72+M72+V72+X72)/W72</f>
        <v>6.4194139194139188</v>
      </c>
      <c r="Z72" s="15">
        <f t="shared" ref="Z72:Z119" si="21">F72/W72</f>
        <v>1.4743589743589742</v>
      </c>
      <c r="AA72" s="15"/>
      <c r="AB72" s="15"/>
      <c r="AC72" s="15"/>
      <c r="AD72" s="15">
        <v>0</v>
      </c>
      <c r="AE72" s="15">
        <f>VLOOKUP(A:A,[1]TDSheet!$A:$AF,32,0)</f>
        <v>110.8</v>
      </c>
      <c r="AF72" s="15">
        <f>VLOOKUP(A:A,[1]TDSheet!$A:$AG,33,0)</f>
        <v>126.25</v>
      </c>
      <c r="AG72" s="15">
        <f>VLOOKUP(A:A,[1]TDSheet!$A:$W,23,0)</f>
        <v>114.8</v>
      </c>
      <c r="AH72" s="15">
        <f>VLOOKUP(A:A,[3]TDSheet!$A:$D,4,0)</f>
        <v>135</v>
      </c>
      <c r="AI72" s="19" t="s">
        <v>148</v>
      </c>
      <c r="AJ72" s="15">
        <f t="shared" ref="AJ72:AJ119" si="22">T72*H72</f>
        <v>0</v>
      </c>
      <c r="AK72" s="15">
        <f t="shared" ref="AK72:AK119" si="23">V72*H72</f>
        <v>48</v>
      </c>
      <c r="AL72" s="15">
        <f t="shared" ref="AL72:AL119" si="24">X72*H72</f>
        <v>60</v>
      </c>
      <c r="AM72" s="15"/>
      <c r="AN72" s="15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73.653000000000006</v>
      </c>
      <c r="D73" s="8">
        <v>298.637</v>
      </c>
      <c r="E73" s="8">
        <v>116.676</v>
      </c>
      <c r="F73" s="8">
        <v>37.856000000000002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5">
        <f>VLOOKUP(A:A,[2]TDSheet!$A:$F,6,0)</f>
        <v>138.91900000000001</v>
      </c>
      <c r="K73" s="15">
        <f t="shared" si="18"/>
        <v>-22.243000000000009</v>
      </c>
      <c r="L73" s="15">
        <f>VLOOKUP(A:A,[1]TDSheet!$A:$N,14,0)</f>
        <v>50</v>
      </c>
      <c r="M73" s="15">
        <f>VLOOKUP(A:A,[1]TDSheet!$A:$X,24,0)</f>
        <v>30</v>
      </c>
      <c r="N73" s="15"/>
      <c r="O73" s="15"/>
      <c r="P73" s="15"/>
      <c r="Q73" s="15"/>
      <c r="R73" s="15"/>
      <c r="S73" s="15"/>
      <c r="T73" s="15"/>
      <c r="U73" s="15"/>
      <c r="V73" s="17">
        <v>20</v>
      </c>
      <c r="W73" s="15">
        <f t="shared" si="19"/>
        <v>23.3352</v>
      </c>
      <c r="X73" s="17">
        <v>10</v>
      </c>
      <c r="Y73" s="18">
        <f t="shared" si="20"/>
        <v>6.3361788199801152</v>
      </c>
      <c r="Z73" s="15">
        <f t="shared" si="21"/>
        <v>1.6222702183825295</v>
      </c>
      <c r="AA73" s="15"/>
      <c r="AB73" s="15"/>
      <c r="AC73" s="15"/>
      <c r="AD73" s="15">
        <v>0</v>
      </c>
      <c r="AE73" s="15">
        <f>VLOOKUP(A:A,[1]TDSheet!$A:$AF,32,0)</f>
        <v>29.025200000000002</v>
      </c>
      <c r="AF73" s="15">
        <f>VLOOKUP(A:A,[1]TDSheet!$A:$AG,33,0)</f>
        <v>24.821750000000002</v>
      </c>
      <c r="AG73" s="15">
        <f>VLOOKUP(A:A,[1]TDSheet!$A:$W,23,0)</f>
        <v>23.637</v>
      </c>
      <c r="AH73" s="15">
        <f>VLOOKUP(A:A,[3]TDSheet!$A:$D,4,0)</f>
        <v>18.640999999999998</v>
      </c>
      <c r="AI73" s="15" t="str">
        <f>VLOOKUP(A:A,[1]TDSheet!$A:$AI,35,0)</f>
        <v>склад</v>
      </c>
      <c r="AJ73" s="15">
        <f t="shared" si="22"/>
        <v>0</v>
      </c>
      <c r="AK73" s="15">
        <f t="shared" si="23"/>
        <v>20</v>
      </c>
      <c r="AL73" s="15">
        <f t="shared" si="24"/>
        <v>10</v>
      </c>
      <c r="AM73" s="15"/>
      <c r="AN73" s="15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225</v>
      </c>
      <c r="D74" s="8">
        <v>600</v>
      </c>
      <c r="E74" s="8">
        <v>629</v>
      </c>
      <c r="F74" s="8">
        <v>190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5">
        <f>VLOOKUP(A:A,[2]TDSheet!$A:$F,6,0)</f>
        <v>614</v>
      </c>
      <c r="K74" s="15">
        <f t="shared" si="18"/>
        <v>15</v>
      </c>
      <c r="L74" s="15">
        <f>VLOOKUP(A:A,[1]TDSheet!$A:$N,14,0)</f>
        <v>170</v>
      </c>
      <c r="M74" s="15">
        <f>VLOOKUP(A:A,[1]TDSheet!$A:$X,24,0)</f>
        <v>140</v>
      </c>
      <c r="N74" s="15"/>
      <c r="O74" s="15"/>
      <c r="P74" s="15"/>
      <c r="Q74" s="15"/>
      <c r="R74" s="15"/>
      <c r="S74" s="15"/>
      <c r="T74" s="15"/>
      <c r="U74" s="15"/>
      <c r="V74" s="17">
        <v>300</v>
      </c>
      <c r="W74" s="15">
        <f t="shared" si="19"/>
        <v>125.8</v>
      </c>
      <c r="X74" s="17">
        <v>250</v>
      </c>
      <c r="Y74" s="18">
        <f t="shared" si="20"/>
        <v>8.3465818759936408</v>
      </c>
      <c r="Z74" s="15">
        <f t="shared" si="21"/>
        <v>1.5103338632750398</v>
      </c>
      <c r="AA74" s="15"/>
      <c r="AB74" s="15"/>
      <c r="AC74" s="15"/>
      <c r="AD74" s="15">
        <v>0</v>
      </c>
      <c r="AE74" s="15">
        <f>VLOOKUP(A:A,[1]TDSheet!$A:$AF,32,0)</f>
        <v>178.6</v>
      </c>
      <c r="AF74" s="15">
        <f>VLOOKUP(A:A,[1]TDSheet!$A:$AG,33,0)</f>
        <v>144.25</v>
      </c>
      <c r="AG74" s="15">
        <f>VLOOKUP(A:A,[1]TDSheet!$A:$W,23,0)</f>
        <v>120.6</v>
      </c>
      <c r="AH74" s="15">
        <f>VLOOKUP(A:A,[3]TDSheet!$A:$D,4,0)</f>
        <v>150</v>
      </c>
      <c r="AI74" s="19" t="s">
        <v>147</v>
      </c>
      <c r="AJ74" s="15">
        <f t="shared" si="22"/>
        <v>0</v>
      </c>
      <c r="AK74" s="15">
        <f t="shared" si="23"/>
        <v>180</v>
      </c>
      <c r="AL74" s="15">
        <f t="shared" si="24"/>
        <v>150</v>
      </c>
      <c r="AM74" s="15"/>
      <c r="AN74" s="15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330</v>
      </c>
      <c r="D75" s="8">
        <v>1087</v>
      </c>
      <c r="E75" s="8">
        <v>1123</v>
      </c>
      <c r="F75" s="8">
        <v>286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5">
        <f>VLOOKUP(A:A,[2]TDSheet!$A:$F,6,0)</f>
        <v>1143</v>
      </c>
      <c r="K75" s="15">
        <f t="shared" si="18"/>
        <v>-20</v>
      </c>
      <c r="L75" s="15">
        <f>VLOOKUP(A:A,[1]TDSheet!$A:$N,14,0)</f>
        <v>300</v>
      </c>
      <c r="M75" s="15">
        <f>VLOOKUP(A:A,[1]TDSheet!$A:$X,24,0)</f>
        <v>270</v>
      </c>
      <c r="N75" s="15"/>
      <c r="O75" s="15"/>
      <c r="P75" s="15"/>
      <c r="Q75" s="15"/>
      <c r="R75" s="15"/>
      <c r="S75" s="15"/>
      <c r="T75" s="15"/>
      <c r="U75" s="15"/>
      <c r="V75" s="17">
        <v>250</v>
      </c>
      <c r="W75" s="15">
        <f t="shared" si="19"/>
        <v>224.6</v>
      </c>
      <c r="X75" s="17">
        <v>300</v>
      </c>
      <c r="Y75" s="18">
        <f t="shared" si="20"/>
        <v>6.2600178094390024</v>
      </c>
      <c r="Z75" s="15">
        <f t="shared" si="21"/>
        <v>1.2733748886910063</v>
      </c>
      <c r="AA75" s="15"/>
      <c r="AB75" s="15"/>
      <c r="AC75" s="15"/>
      <c r="AD75" s="15">
        <v>0</v>
      </c>
      <c r="AE75" s="15">
        <f>VLOOKUP(A:A,[1]TDSheet!$A:$AF,32,0)</f>
        <v>268.39999999999998</v>
      </c>
      <c r="AF75" s="15">
        <f>VLOOKUP(A:A,[1]TDSheet!$A:$AG,33,0)</f>
        <v>250.75</v>
      </c>
      <c r="AG75" s="15">
        <f>VLOOKUP(A:A,[1]TDSheet!$A:$W,23,0)</f>
        <v>213.2</v>
      </c>
      <c r="AH75" s="15">
        <f>VLOOKUP(A:A,[3]TDSheet!$A:$D,4,0)</f>
        <v>184</v>
      </c>
      <c r="AI75" s="20" t="s">
        <v>150</v>
      </c>
      <c r="AJ75" s="15">
        <f t="shared" si="22"/>
        <v>0</v>
      </c>
      <c r="AK75" s="15">
        <f t="shared" si="23"/>
        <v>150</v>
      </c>
      <c r="AL75" s="15">
        <f t="shared" si="24"/>
        <v>180</v>
      </c>
      <c r="AM75" s="15"/>
      <c r="AN75" s="15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209</v>
      </c>
      <c r="D76" s="8">
        <v>468</v>
      </c>
      <c r="E76" s="8">
        <v>608</v>
      </c>
      <c r="F76" s="8">
        <v>50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5">
        <f>VLOOKUP(A:A,[2]TDSheet!$A:$F,6,0)</f>
        <v>760</v>
      </c>
      <c r="K76" s="15">
        <f t="shared" si="18"/>
        <v>-152</v>
      </c>
      <c r="L76" s="15">
        <f>VLOOKUP(A:A,[1]TDSheet!$A:$N,14,0)</f>
        <v>140</v>
      </c>
      <c r="M76" s="15">
        <f>VLOOKUP(A:A,[1]TDSheet!$A:$X,24,0)</f>
        <v>320</v>
      </c>
      <c r="N76" s="15"/>
      <c r="O76" s="15"/>
      <c r="P76" s="15"/>
      <c r="Q76" s="15"/>
      <c r="R76" s="15"/>
      <c r="S76" s="15"/>
      <c r="T76" s="15"/>
      <c r="U76" s="15"/>
      <c r="V76" s="17">
        <v>150</v>
      </c>
      <c r="W76" s="15">
        <f t="shared" si="19"/>
        <v>121.6</v>
      </c>
      <c r="X76" s="17">
        <v>130</v>
      </c>
      <c r="Y76" s="18">
        <f t="shared" si="20"/>
        <v>6.4967105263157894</v>
      </c>
      <c r="Z76" s="15">
        <f t="shared" si="21"/>
        <v>0.41118421052631582</v>
      </c>
      <c r="AA76" s="15"/>
      <c r="AB76" s="15"/>
      <c r="AC76" s="15"/>
      <c r="AD76" s="15">
        <v>0</v>
      </c>
      <c r="AE76" s="15">
        <f>VLOOKUP(A:A,[1]TDSheet!$A:$AF,32,0)</f>
        <v>172</v>
      </c>
      <c r="AF76" s="15">
        <f>VLOOKUP(A:A,[1]TDSheet!$A:$AG,33,0)</f>
        <v>195.5</v>
      </c>
      <c r="AG76" s="15">
        <f>VLOOKUP(A:A,[1]TDSheet!$A:$W,23,0)</f>
        <v>127.6</v>
      </c>
      <c r="AH76" s="15">
        <f>VLOOKUP(A:A,[3]TDSheet!$A:$D,4,0)</f>
        <v>80</v>
      </c>
      <c r="AI76" s="15">
        <f>VLOOKUP(A:A,[1]TDSheet!$A:$AI,35,0)</f>
        <v>0</v>
      </c>
      <c r="AJ76" s="15">
        <f t="shared" si="22"/>
        <v>0</v>
      </c>
      <c r="AK76" s="15">
        <f t="shared" si="23"/>
        <v>60</v>
      </c>
      <c r="AL76" s="15">
        <f t="shared" si="24"/>
        <v>52</v>
      </c>
      <c r="AM76" s="15"/>
      <c r="AN76" s="15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263</v>
      </c>
      <c r="D77" s="8">
        <v>837</v>
      </c>
      <c r="E77" s="8">
        <v>794</v>
      </c>
      <c r="F77" s="8">
        <v>297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5">
        <f>VLOOKUP(A:A,[2]TDSheet!$A:$F,6,0)</f>
        <v>838</v>
      </c>
      <c r="K77" s="15">
        <f t="shared" si="18"/>
        <v>-44</v>
      </c>
      <c r="L77" s="15">
        <f>VLOOKUP(A:A,[1]TDSheet!$A:$N,14,0)</f>
        <v>300</v>
      </c>
      <c r="M77" s="15">
        <f>VLOOKUP(A:A,[1]TDSheet!$A:$X,24,0)</f>
        <v>200</v>
      </c>
      <c r="N77" s="15"/>
      <c r="O77" s="15"/>
      <c r="P77" s="15"/>
      <c r="Q77" s="15"/>
      <c r="R77" s="15"/>
      <c r="S77" s="15"/>
      <c r="T77" s="15"/>
      <c r="U77" s="15"/>
      <c r="V77" s="17">
        <v>80</v>
      </c>
      <c r="W77" s="15">
        <f t="shared" si="19"/>
        <v>158.80000000000001</v>
      </c>
      <c r="X77" s="17">
        <v>150</v>
      </c>
      <c r="Y77" s="18">
        <f t="shared" si="20"/>
        <v>6.4672544080604526</v>
      </c>
      <c r="Z77" s="15">
        <f t="shared" si="21"/>
        <v>1.8702770780856421</v>
      </c>
      <c r="AA77" s="15"/>
      <c r="AB77" s="15"/>
      <c r="AC77" s="15"/>
      <c r="AD77" s="15">
        <v>0</v>
      </c>
      <c r="AE77" s="15">
        <f>VLOOKUP(A:A,[1]TDSheet!$A:$AF,32,0)</f>
        <v>197.4</v>
      </c>
      <c r="AF77" s="15">
        <f>VLOOKUP(A:A,[1]TDSheet!$A:$AG,33,0)</f>
        <v>196.5</v>
      </c>
      <c r="AG77" s="15">
        <f>VLOOKUP(A:A,[1]TDSheet!$A:$W,23,0)</f>
        <v>163.4</v>
      </c>
      <c r="AH77" s="15">
        <f>VLOOKUP(A:A,[3]TDSheet!$A:$D,4,0)</f>
        <v>148</v>
      </c>
      <c r="AI77" s="15">
        <f>VLOOKUP(A:A,[1]TDSheet!$A:$AI,35,0)</f>
        <v>0</v>
      </c>
      <c r="AJ77" s="15">
        <f t="shared" si="22"/>
        <v>0</v>
      </c>
      <c r="AK77" s="15">
        <f t="shared" si="23"/>
        <v>26.400000000000002</v>
      </c>
      <c r="AL77" s="15">
        <f t="shared" si="24"/>
        <v>49.5</v>
      </c>
      <c r="AM77" s="15"/>
      <c r="AN77" s="15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187</v>
      </c>
      <c r="D78" s="8">
        <v>463</v>
      </c>
      <c r="E78" s="8">
        <v>499</v>
      </c>
      <c r="F78" s="8">
        <v>139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5">
        <f>VLOOKUP(A:A,[2]TDSheet!$A:$F,6,0)</f>
        <v>563</v>
      </c>
      <c r="K78" s="15">
        <f t="shared" si="18"/>
        <v>-64</v>
      </c>
      <c r="L78" s="15">
        <f>VLOOKUP(A:A,[1]TDSheet!$A:$N,14,0)</f>
        <v>200</v>
      </c>
      <c r="M78" s="15">
        <f>VLOOKUP(A:A,[1]TDSheet!$A:$X,24,0)</f>
        <v>80</v>
      </c>
      <c r="N78" s="15"/>
      <c r="O78" s="15"/>
      <c r="P78" s="15"/>
      <c r="Q78" s="15"/>
      <c r="R78" s="15"/>
      <c r="S78" s="15"/>
      <c r="T78" s="15"/>
      <c r="U78" s="15"/>
      <c r="V78" s="17">
        <v>130</v>
      </c>
      <c r="W78" s="15">
        <f t="shared" si="19"/>
        <v>99.8</v>
      </c>
      <c r="X78" s="17">
        <v>100</v>
      </c>
      <c r="Y78" s="18">
        <f t="shared" si="20"/>
        <v>6.5030060120240485</v>
      </c>
      <c r="Z78" s="15">
        <f t="shared" si="21"/>
        <v>1.3927855711422845</v>
      </c>
      <c r="AA78" s="15"/>
      <c r="AB78" s="15"/>
      <c r="AC78" s="15"/>
      <c r="AD78" s="15">
        <v>0</v>
      </c>
      <c r="AE78" s="15">
        <f>VLOOKUP(A:A,[1]TDSheet!$A:$AF,32,0)</f>
        <v>124.8</v>
      </c>
      <c r="AF78" s="15">
        <f>VLOOKUP(A:A,[1]TDSheet!$A:$AG,33,0)</f>
        <v>111.25</v>
      </c>
      <c r="AG78" s="15">
        <f>VLOOKUP(A:A,[1]TDSheet!$A:$W,23,0)</f>
        <v>93.6</v>
      </c>
      <c r="AH78" s="15">
        <f>VLOOKUP(A:A,[3]TDSheet!$A:$D,4,0)</f>
        <v>79</v>
      </c>
      <c r="AI78" s="15">
        <f>VLOOKUP(A:A,[1]TDSheet!$A:$AI,35,0)</f>
        <v>0</v>
      </c>
      <c r="AJ78" s="15">
        <f t="shared" si="22"/>
        <v>0</v>
      </c>
      <c r="AK78" s="15">
        <f t="shared" si="23"/>
        <v>45.5</v>
      </c>
      <c r="AL78" s="15">
        <f t="shared" si="24"/>
        <v>35</v>
      </c>
      <c r="AM78" s="15"/>
      <c r="AN78" s="15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21</v>
      </c>
      <c r="D79" s="8">
        <v>581</v>
      </c>
      <c r="E79" s="8">
        <v>255</v>
      </c>
      <c r="F79" s="8">
        <v>196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5">
        <f>VLOOKUP(A:A,[2]TDSheet!$A:$F,6,0)</f>
        <v>304</v>
      </c>
      <c r="K79" s="15">
        <f t="shared" si="18"/>
        <v>-49</v>
      </c>
      <c r="L79" s="15">
        <f>VLOOKUP(A:A,[1]TDSheet!$A:$N,14,0)</f>
        <v>50</v>
      </c>
      <c r="M79" s="15">
        <f>VLOOKUP(A:A,[1]TDSheet!$A:$X,24,0)</f>
        <v>110</v>
      </c>
      <c r="N79" s="15"/>
      <c r="O79" s="15"/>
      <c r="P79" s="15"/>
      <c r="Q79" s="15"/>
      <c r="R79" s="15"/>
      <c r="S79" s="15"/>
      <c r="T79" s="15"/>
      <c r="U79" s="15"/>
      <c r="V79" s="17"/>
      <c r="W79" s="15">
        <f t="shared" si="19"/>
        <v>51</v>
      </c>
      <c r="X79" s="17"/>
      <c r="Y79" s="18">
        <f t="shared" si="20"/>
        <v>6.9803921568627452</v>
      </c>
      <c r="Z79" s="15">
        <f t="shared" si="21"/>
        <v>3.8431372549019609</v>
      </c>
      <c r="AA79" s="15"/>
      <c r="AB79" s="15"/>
      <c r="AC79" s="15"/>
      <c r="AD79" s="15">
        <v>0</v>
      </c>
      <c r="AE79" s="15">
        <f>VLOOKUP(A:A,[1]TDSheet!$A:$AF,32,0)</f>
        <v>52.8</v>
      </c>
      <c r="AF79" s="15">
        <f>VLOOKUP(A:A,[1]TDSheet!$A:$AG,33,0)</f>
        <v>67.5</v>
      </c>
      <c r="AG79" s="15">
        <f>VLOOKUP(A:A,[1]TDSheet!$A:$W,23,0)</f>
        <v>66.2</v>
      </c>
      <c r="AH79" s="15">
        <f>VLOOKUP(A:A,[3]TDSheet!$A:$D,4,0)</f>
        <v>36</v>
      </c>
      <c r="AI79" s="15">
        <f>VLOOKUP(A:A,[1]TDSheet!$A:$AI,35,0)</f>
        <v>0</v>
      </c>
      <c r="AJ79" s="15">
        <f t="shared" si="22"/>
        <v>0</v>
      </c>
      <c r="AK79" s="15">
        <f t="shared" si="23"/>
        <v>0</v>
      </c>
      <c r="AL79" s="15">
        <f t="shared" si="24"/>
        <v>0</v>
      </c>
      <c r="AM79" s="15"/>
      <c r="AN79" s="15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861</v>
      </c>
      <c r="D80" s="8">
        <v>21933</v>
      </c>
      <c r="E80" s="8">
        <v>4620</v>
      </c>
      <c r="F80" s="8">
        <v>924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5">
        <f>VLOOKUP(A:A,[2]TDSheet!$A:$F,6,0)</f>
        <v>4649</v>
      </c>
      <c r="K80" s="15">
        <f t="shared" si="18"/>
        <v>-29</v>
      </c>
      <c r="L80" s="15">
        <f>VLOOKUP(A:A,[1]TDSheet!$A:$N,14,0)</f>
        <v>700</v>
      </c>
      <c r="M80" s="15">
        <f>VLOOKUP(A:A,[1]TDSheet!$A:$X,24,0)</f>
        <v>1300</v>
      </c>
      <c r="N80" s="15"/>
      <c r="O80" s="15"/>
      <c r="P80" s="15"/>
      <c r="Q80" s="15"/>
      <c r="R80" s="15"/>
      <c r="S80" s="15"/>
      <c r="T80" s="15">
        <v>738</v>
      </c>
      <c r="U80" s="15"/>
      <c r="V80" s="17">
        <v>1700</v>
      </c>
      <c r="W80" s="15">
        <f t="shared" si="19"/>
        <v>760.8</v>
      </c>
      <c r="X80" s="17">
        <v>1700</v>
      </c>
      <c r="Y80" s="18">
        <f t="shared" si="20"/>
        <v>8.31230283911672</v>
      </c>
      <c r="Z80" s="15">
        <f t="shared" si="21"/>
        <v>1.2145110410094637</v>
      </c>
      <c r="AA80" s="15"/>
      <c r="AB80" s="15"/>
      <c r="AC80" s="15"/>
      <c r="AD80" s="15">
        <f>VLOOKUP(A:A,[4]TDSheet!$A:$D,4,0)</f>
        <v>816</v>
      </c>
      <c r="AE80" s="15">
        <f>VLOOKUP(A:A,[1]TDSheet!$A:$AF,32,0)</f>
        <v>895.6</v>
      </c>
      <c r="AF80" s="15">
        <f>VLOOKUP(A:A,[1]TDSheet!$A:$AG,33,0)</f>
        <v>774.5</v>
      </c>
      <c r="AG80" s="15">
        <f>VLOOKUP(A:A,[1]TDSheet!$A:$W,23,0)</f>
        <v>708</v>
      </c>
      <c r="AH80" s="15">
        <f>VLOOKUP(A:A,[3]TDSheet!$A:$D,4,0)</f>
        <v>834</v>
      </c>
      <c r="AI80" s="19" t="s">
        <v>147</v>
      </c>
      <c r="AJ80" s="15">
        <f t="shared" si="22"/>
        <v>258.3</v>
      </c>
      <c r="AK80" s="15">
        <f t="shared" si="23"/>
        <v>595</v>
      </c>
      <c r="AL80" s="15">
        <f t="shared" si="24"/>
        <v>595</v>
      </c>
      <c r="AM80" s="15"/>
      <c r="AN80" s="15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196</v>
      </c>
      <c r="D81" s="8">
        <v>22015</v>
      </c>
      <c r="E81" s="8">
        <v>11646</v>
      </c>
      <c r="F81" s="8">
        <v>2294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5">
        <f>VLOOKUP(A:A,[2]TDSheet!$A:$F,6,0)</f>
        <v>12034</v>
      </c>
      <c r="K81" s="15">
        <f t="shared" si="18"/>
        <v>-388</v>
      </c>
      <c r="L81" s="15">
        <f>VLOOKUP(A:A,[1]TDSheet!$A:$N,14,0)</f>
        <v>1000</v>
      </c>
      <c r="M81" s="15">
        <f>VLOOKUP(A:A,[1]TDSheet!$A:$X,24,0)</f>
        <v>3000</v>
      </c>
      <c r="N81" s="15"/>
      <c r="O81" s="15"/>
      <c r="P81" s="15"/>
      <c r="Q81" s="15"/>
      <c r="R81" s="15"/>
      <c r="S81" s="15"/>
      <c r="T81" s="15">
        <v>600</v>
      </c>
      <c r="U81" s="15"/>
      <c r="V81" s="17">
        <v>1800</v>
      </c>
      <c r="W81" s="15">
        <f t="shared" si="19"/>
        <v>1926</v>
      </c>
      <c r="X81" s="17">
        <v>2100</v>
      </c>
      <c r="Y81" s="18">
        <f t="shared" si="20"/>
        <v>5.2928348909657323</v>
      </c>
      <c r="Z81" s="15">
        <f t="shared" si="21"/>
        <v>1.1910695742471444</v>
      </c>
      <c r="AA81" s="15"/>
      <c r="AB81" s="15"/>
      <c r="AC81" s="15"/>
      <c r="AD81" s="15">
        <f>VLOOKUP(A:A,[4]TDSheet!$A:$D,4,0)</f>
        <v>2016</v>
      </c>
      <c r="AE81" s="15">
        <f>VLOOKUP(A:A,[1]TDSheet!$A:$AF,32,0)</f>
        <v>1514.4</v>
      </c>
      <c r="AF81" s="15">
        <f>VLOOKUP(A:A,[1]TDSheet!$A:$AG,33,0)</f>
        <v>1611.75</v>
      </c>
      <c r="AG81" s="15">
        <f>VLOOKUP(A:A,[1]TDSheet!$A:$W,23,0)</f>
        <v>1717.4</v>
      </c>
      <c r="AH81" s="15">
        <f>VLOOKUP(A:A,[3]TDSheet!$A:$D,4,0)</f>
        <v>2136</v>
      </c>
      <c r="AI81" s="19" t="s">
        <v>150</v>
      </c>
      <c r="AJ81" s="15">
        <f t="shared" si="22"/>
        <v>210</v>
      </c>
      <c r="AK81" s="15">
        <f t="shared" si="23"/>
        <v>630</v>
      </c>
      <c r="AL81" s="15">
        <f t="shared" si="24"/>
        <v>735</v>
      </c>
      <c r="AM81" s="15"/>
      <c r="AN81" s="15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269</v>
      </c>
      <c r="D82" s="8">
        <v>969</v>
      </c>
      <c r="E82" s="8">
        <v>813</v>
      </c>
      <c r="F82" s="8">
        <v>413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5">
        <f>VLOOKUP(A:A,[2]TDSheet!$A:$F,6,0)</f>
        <v>846</v>
      </c>
      <c r="K82" s="15">
        <f t="shared" si="18"/>
        <v>-33</v>
      </c>
      <c r="L82" s="15">
        <f>VLOOKUP(A:A,[1]TDSheet!$A:$N,14,0)</f>
        <v>300</v>
      </c>
      <c r="M82" s="15">
        <f>VLOOKUP(A:A,[1]TDSheet!$A:$X,24,0)</f>
        <v>100</v>
      </c>
      <c r="N82" s="15"/>
      <c r="O82" s="15"/>
      <c r="P82" s="15"/>
      <c r="Q82" s="15"/>
      <c r="R82" s="15"/>
      <c r="S82" s="15"/>
      <c r="T82" s="15"/>
      <c r="U82" s="15"/>
      <c r="V82" s="17">
        <v>60</v>
      </c>
      <c r="W82" s="15">
        <f t="shared" si="19"/>
        <v>162.6</v>
      </c>
      <c r="X82" s="17">
        <v>150</v>
      </c>
      <c r="Y82" s="18">
        <f t="shared" si="20"/>
        <v>6.2915129151291511</v>
      </c>
      <c r="Z82" s="15">
        <f t="shared" si="21"/>
        <v>2.5399753997539976</v>
      </c>
      <c r="AA82" s="15"/>
      <c r="AB82" s="15"/>
      <c r="AC82" s="15"/>
      <c r="AD82" s="15">
        <v>0</v>
      </c>
      <c r="AE82" s="15">
        <f>VLOOKUP(A:A,[1]TDSheet!$A:$AF,32,0)</f>
        <v>86.6</v>
      </c>
      <c r="AF82" s="15">
        <f>VLOOKUP(A:A,[1]TDSheet!$A:$AG,33,0)</f>
        <v>161.75</v>
      </c>
      <c r="AG82" s="15">
        <f>VLOOKUP(A:A,[1]TDSheet!$A:$W,23,0)</f>
        <v>162.19999999999999</v>
      </c>
      <c r="AH82" s="15">
        <f>VLOOKUP(A:A,[3]TDSheet!$A:$D,4,0)</f>
        <v>113</v>
      </c>
      <c r="AI82" s="15">
        <f>VLOOKUP(A:A,[1]TDSheet!$A:$AI,35,0)</f>
        <v>0</v>
      </c>
      <c r="AJ82" s="15">
        <f t="shared" si="22"/>
        <v>0</v>
      </c>
      <c r="AK82" s="15">
        <f t="shared" si="23"/>
        <v>24</v>
      </c>
      <c r="AL82" s="15">
        <f t="shared" si="24"/>
        <v>60</v>
      </c>
      <c r="AM82" s="15"/>
      <c r="AN82" s="15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130.36600000000001</v>
      </c>
      <c r="D83" s="8">
        <v>284.52699999999999</v>
      </c>
      <c r="E83" s="8">
        <v>282.08699999999999</v>
      </c>
      <c r="F83" s="8">
        <v>105.69799999999999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5">
        <f>VLOOKUP(A:A,[2]TDSheet!$A:$F,6,0)</f>
        <v>312.90600000000001</v>
      </c>
      <c r="K83" s="15">
        <f t="shared" si="18"/>
        <v>-30.819000000000017</v>
      </c>
      <c r="L83" s="15">
        <f>VLOOKUP(A:A,[1]TDSheet!$A:$N,14,0)</f>
        <v>60</v>
      </c>
      <c r="M83" s="15">
        <f>VLOOKUP(A:A,[1]TDSheet!$A:$X,24,0)</f>
        <v>0</v>
      </c>
      <c r="N83" s="15"/>
      <c r="O83" s="15"/>
      <c r="P83" s="15"/>
      <c r="Q83" s="15"/>
      <c r="R83" s="15"/>
      <c r="S83" s="15"/>
      <c r="T83" s="15"/>
      <c r="U83" s="15"/>
      <c r="V83" s="17">
        <v>80</v>
      </c>
      <c r="W83" s="15">
        <f t="shared" si="19"/>
        <v>56.417400000000001</v>
      </c>
      <c r="X83" s="17">
        <v>120</v>
      </c>
      <c r="Y83" s="18">
        <f t="shared" si="20"/>
        <v>6.4820073239816081</v>
      </c>
      <c r="Z83" s="15">
        <f t="shared" si="21"/>
        <v>1.8735000194975309</v>
      </c>
      <c r="AA83" s="15"/>
      <c r="AB83" s="15"/>
      <c r="AC83" s="15"/>
      <c r="AD83" s="15">
        <v>0</v>
      </c>
      <c r="AE83" s="15">
        <f>VLOOKUP(A:A,[1]TDSheet!$A:$AF,32,0)</f>
        <v>72.25739999999999</v>
      </c>
      <c r="AF83" s="15">
        <f>VLOOKUP(A:A,[1]TDSheet!$A:$AG,33,0)</f>
        <v>63.210999999999999</v>
      </c>
      <c r="AG83" s="15">
        <f>VLOOKUP(A:A,[1]TDSheet!$A:$W,23,0)</f>
        <v>45.430399999999999</v>
      </c>
      <c r="AH83" s="15">
        <f>VLOOKUP(A:A,[3]TDSheet!$A:$D,4,0)</f>
        <v>66.924000000000007</v>
      </c>
      <c r="AI83" s="15" t="str">
        <f>VLOOKUP(A:A,[1]TDSheet!$A:$AI,35,0)</f>
        <v>Паша</v>
      </c>
      <c r="AJ83" s="15">
        <f t="shared" si="22"/>
        <v>0</v>
      </c>
      <c r="AK83" s="15">
        <f t="shared" si="23"/>
        <v>80</v>
      </c>
      <c r="AL83" s="15">
        <f t="shared" si="24"/>
        <v>120</v>
      </c>
      <c r="AM83" s="15"/>
      <c r="AN83" s="15"/>
    </row>
    <row r="84" spans="1:40" s="1" customFormat="1" ht="21.95" customHeight="1" outlineLevel="1" x14ac:dyDescent="0.2">
      <c r="A84" s="7" t="s">
        <v>87</v>
      </c>
      <c r="B84" s="7" t="s">
        <v>8</v>
      </c>
      <c r="C84" s="8">
        <v>25.111999999999998</v>
      </c>
      <c r="D84" s="8">
        <v>4.359</v>
      </c>
      <c r="E84" s="8">
        <v>9.8249999999999993</v>
      </c>
      <c r="F84" s="8">
        <v>15.287000000000001</v>
      </c>
      <c r="G84" s="1" t="str">
        <f>VLOOKUP(A:A,[1]TDSheet!$A:$G,7,0)</f>
        <v>выв1405,</v>
      </c>
      <c r="H84" s="1">
        <f>VLOOKUP(A:A,[1]TDSheet!$A:$H,8,0)</f>
        <v>0</v>
      </c>
      <c r="I84" s="1" t="e">
        <f>VLOOKUP(A:A,[1]TDSheet!$A:$I,9,0)</f>
        <v>#N/A</v>
      </c>
      <c r="J84" s="15">
        <f>VLOOKUP(A:A,[2]TDSheet!$A:$F,6,0)</f>
        <v>21</v>
      </c>
      <c r="K84" s="15">
        <f t="shared" si="18"/>
        <v>-11.175000000000001</v>
      </c>
      <c r="L84" s="15">
        <f>VLOOKUP(A:A,[1]TDSheet!$A:$N,14,0)</f>
        <v>10</v>
      </c>
      <c r="M84" s="15">
        <f>VLOOKUP(A:A,[1]TDSheet!$A:$X,24,0)</f>
        <v>0</v>
      </c>
      <c r="N84" s="15"/>
      <c r="O84" s="15"/>
      <c r="P84" s="15"/>
      <c r="Q84" s="15"/>
      <c r="R84" s="15"/>
      <c r="S84" s="15"/>
      <c r="T84" s="15"/>
      <c r="U84" s="15"/>
      <c r="V84" s="17"/>
      <c r="W84" s="15">
        <f t="shared" si="19"/>
        <v>1.9649999999999999</v>
      </c>
      <c r="X84" s="17"/>
      <c r="Y84" s="18">
        <f t="shared" si="20"/>
        <v>12.868702290076337</v>
      </c>
      <c r="Z84" s="15">
        <f t="shared" si="21"/>
        <v>7.7796437659033089</v>
      </c>
      <c r="AA84" s="15"/>
      <c r="AB84" s="15"/>
      <c r="AC84" s="15"/>
      <c r="AD84" s="15">
        <v>0</v>
      </c>
      <c r="AE84" s="15">
        <f>VLOOKUP(A:A,[1]TDSheet!$A:$AF,32,0)</f>
        <v>6.5894000000000004</v>
      </c>
      <c r="AF84" s="15">
        <f>VLOOKUP(A:A,[1]TDSheet!$A:$AG,33,0)</f>
        <v>2.859</v>
      </c>
      <c r="AG84" s="15">
        <f>VLOOKUP(A:A,[1]TDSheet!$A:$W,23,0)</f>
        <v>4.9047999999999998</v>
      </c>
      <c r="AH84" s="15">
        <f>VLOOKUP(A:A,[3]TDSheet!$A:$D,4,0)</f>
        <v>4.24</v>
      </c>
      <c r="AI84" s="15" t="str">
        <f>VLOOKUP(A:A,[1]TDSheet!$A:$AI,35,0)</f>
        <v>увел</v>
      </c>
      <c r="AJ84" s="15">
        <f t="shared" si="22"/>
        <v>0</v>
      </c>
      <c r="AK84" s="15">
        <f t="shared" si="23"/>
        <v>0</v>
      </c>
      <c r="AL84" s="15">
        <f t="shared" si="24"/>
        <v>0</v>
      </c>
      <c r="AM84" s="15"/>
      <c r="AN84" s="15"/>
    </row>
    <row r="85" spans="1:40" s="1" customFormat="1" ht="21.95" customHeight="1" outlineLevel="1" x14ac:dyDescent="0.2">
      <c r="A85" s="7" t="s">
        <v>88</v>
      </c>
      <c r="B85" s="7" t="s">
        <v>12</v>
      </c>
      <c r="C85" s="8">
        <v>110</v>
      </c>
      <c r="D85" s="8">
        <v>214</v>
      </c>
      <c r="E85" s="8">
        <v>205</v>
      </c>
      <c r="F85" s="8">
        <v>116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5">
        <f>VLOOKUP(A:A,[2]TDSheet!$A:$F,6,0)</f>
        <v>220</v>
      </c>
      <c r="K85" s="15">
        <f t="shared" si="18"/>
        <v>-15</v>
      </c>
      <c r="L85" s="15">
        <f>VLOOKUP(A:A,[1]TDSheet!$A:$N,14,0)</f>
        <v>0</v>
      </c>
      <c r="M85" s="15">
        <f>VLOOKUP(A:A,[1]TDSheet!$A:$X,24,0)</f>
        <v>40</v>
      </c>
      <c r="N85" s="15"/>
      <c r="O85" s="15"/>
      <c r="P85" s="15"/>
      <c r="Q85" s="15"/>
      <c r="R85" s="15"/>
      <c r="S85" s="15"/>
      <c r="T85" s="15"/>
      <c r="U85" s="15"/>
      <c r="V85" s="17">
        <v>250</v>
      </c>
      <c r="W85" s="15">
        <f t="shared" si="19"/>
        <v>41</v>
      </c>
      <c r="X85" s="17">
        <v>250</v>
      </c>
      <c r="Y85" s="18">
        <f t="shared" si="20"/>
        <v>16</v>
      </c>
      <c r="Z85" s="15">
        <f t="shared" si="21"/>
        <v>2.8292682926829267</v>
      </c>
      <c r="AA85" s="15"/>
      <c r="AB85" s="15"/>
      <c r="AC85" s="15"/>
      <c r="AD85" s="15">
        <v>0</v>
      </c>
      <c r="AE85" s="15">
        <f>VLOOKUP(A:A,[1]TDSheet!$A:$AF,32,0)</f>
        <v>49</v>
      </c>
      <c r="AF85" s="15">
        <f>VLOOKUP(A:A,[1]TDSheet!$A:$AG,33,0)</f>
        <v>60.75</v>
      </c>
      <c r="AG85" s="15">
        <f>VLOOKUP(A:A,[1]TDSheet!$A:$W,23,0)</f>
        <v>37.4</v>
      </c>
      <c r="AH85" s="15">
        <f>VLOOKUP(A:A,[3]TDSheet!$A:$D,4,0)</f>
        <v>47</v>
      </c>
      <c r="AI85" s="19" t="s">
        <v>147</v>
      </c>
      <c r="AJ85" s="15">
        <f t="shared" si="22"/>
        <v>0</v>
      </c>
      <c r="AK85" s="15">
        <f t="shared" si="23"/>
        <v>100</v>
      </c>
      <c r="AL85" s="15">
        <f t="shared" si="24"/>
        <v>100</v>
      </c>
      <c r="AM85" s="15"/>
      <c r="AN85" s="15"/>
    </row>
    <row r="86" spans="1:40" s="1" customFormat="1" ht="11.1" customHeight="1" outlineLevel="1" x14ac:dyDescent="0.2">
      <c r="A86" s="7" t="s">
        <v>89</v>
      </c>
      <c r="B86" s="7" t="s">
        <v>8</v>
      </c>
      <c r="C86" s="8">
        <v>124.526</v>
      </c>
      <c r="D86" s="8"/>
      <c r="E86" s="8">
        <v>90.346999999999994</v>
      </c>
      <c r="F86" s="8">
        <v>34.179000000000002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5">
        <f>VLOOKUP(A:A,[2]TDSheet!$A:$F,6,0)</f>
        <v>89.4</v>
      </c>
      <c r="K86" s="15">
        <f t="shared" si="18"/>
        <v>0.94699999999998852</v>
      </c>
      <c r="L86" s="15">
        <f>VLOOKUP(A:A,[1]TDSheet!$A:$N,14,0)</f>
        <v>0</v>
      </c>
      <c r="M86" s="15">
        <f>VLOOKUP(A:A,[1]TDSheet!$A:$X,24,0)</f>
        <v>20</v>
      </c>
      <c r="N86" s="15"/>
      <c r="O86" s="15"/>
      <c r="P86" s="15"/>
      <c r="Q86" s="15"/>
      <c r="R86" s="15"/>
      <c r="S86" s="15"/>
      <c r="T86" s="15"/>
      <c r="U86" s="15"/>
      <c r="V86" s="17">
        <v>50</v>
      </c>
      <c r="W86" s="15">
        <f t="shared" si="19"/>
        <v>18.069399999999998</v>
      </c>
      <c r="X86" s="17">
        <v>20</v>
      </c>
      <c r="Y86" s="18">
        <f t="shared" si="20"/>
        <v>6.8723366575536549</v>
      </c>
      <c r="Z86" s="15">
        <f t="shared" si="21"/>
        <v>1.8915403942576956</v>
      </c>
      <c r="AA86" s="15"/>
      <c r="AB86" s="15"/>
      <c r="AC86" s="15"/>
      <c r="AD86" s="15">
        <v>0</v>
      </c>
      <c r="AE86" s="15">
        <f>VLOOKUP(A:A,[1]TDSheet!$A:$AF,32,0)</f>
        <v>32.107399999999998</v>
      </c>
      <c r="AF86" s="15">
        <f>VLOOKUP(A:A,[1]TDSheet!$A:$AG,33,0)</f>
        <v>18.68825</v>
      </c>
      <c r="AG86" s="15">
        <f>VLOOKUP(A:A,[1]TDSheet!$A:$W,23,0)</f>
        <v>15.675800000000001</v>
      </c>
      <c r="AH86" s="15">
        <f>VLOOKUP(A:A,[3]TDSheet!$A:$D,4,0)</f>
        <v>15.996</v>
      </c>
      <c r="AI86" s="15" t="str">
        <f>VLOOKUP(A:A,[1]TDSheet!$A:$AI,35,0)</f>
        <v>Паша50%</v>
      </c>
      <c r="AJ86" s="15">
        <f t="shared" si="22"/>
        <v>0</v>
      </c>
      <c r="AK86" s="15">
        <f t="shared" si="23"/>
        <v>50</v>
      </c>
      <c r="AL86" s="15">
        <f t="shared" si="24"/>
        <v>20</v>
      </c>
      <c r="AM86" s="15"/>
      <c r="AN86" s="15"/>
    </row>
    <row r="87" spans="1:40" s="1" customFormat="1" ht="21.95" customHeight="1" outlineLevel="1" x14ac:dyDescent="0.2">
      <c r="A87" s="7" t="s">
        <v>90</v>
      </c>
      <c r="B87" s="7" t="s">
        <v>12</v>
      </c>
      <c r="C87" s="8">
        <v>15</v>
      </c>
      <c r="D87" s="8">
        <v>58</v>
      </c>
      <c r="E87" s="8">
        <v>20</v>
      </c>
      <c r="F87" s="8">
        <v>44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5">
        <f>VLOOKUP(A:A,[2]TDSheet!$A:$F,6,0)</f>
        <v>41</v>
      </c>
      <c r="K87" s="15">
        <f t="shared" si="18"/>
        <v>-21</v>
      </c>
      <c r="L87" s="15">
        <f>VLOOKUP(A:A,[1]TDSheet!$A:$N,14,0)</f>
        <v>0</v>
      </c>
      <c r="M87" s="15">
        <f>VLOOKUP(A:A,[1]TDSheet!$A:$X,24,0)</f>
        <v>0</v>
      </c>
      <c r="N87" s="15"/>
      <c r="O87" s="15"/>
      <c r="P87" s="15"/>
      <c r="Q87" s="15"/>
      <c r="R87" s="15"/>
      <c r="S87" s="15"/>
      <c r="T87" s="15"/>
      <c r="U87" s="15"/>
      <c r="V87" s="17"/>
      <c r="W87" s="15">
        <f t="shared" si="19"/>
        <v>4</v>
      </c>
      <c r="X87" s="17"/>
      <c r="Y87" s="18">
        <f t="shared" si="20"/>
        <v>11</v>
      </c>
      <c r="Z87" s="15">
        <f t="shared" si="21"/>
        <v>11</v>
      </c>
      <c r="AA87" s="15"/>
      <c r="AB87" s="15"/>
      <c r="AC87" s="15"/>
      <c r="AD87" s="15">
        <v>0</v>
      </c>
      <c r="AE87" s="15">
        <f>VLOOKUP(A:A,[1]TDSheet!$A:$AF,32,0)</f>
        <v>4.5999999999999996</v>
      </c>
      <c r="AF87" s="15">
        <f>VLOOKUP(A:A,[1]TDSheet!$A:$AG,33,0)</f>
        <v>6</v>
      </c>
      <c r="AG87" s="15">
        <f>VLOOKUP(A:A,[1]TDSheet!$A:$W,23,0)</f>
        <v>0</v>
      </c>
      <c r="AH87" s="15">
        <f>VLOOKUP(A:A,[3]TDSheet!$A:$D,4,0)</f>
        <v>9</v>
      </c>
      <c r="AI87" s="15" t="str">
        <f>VLOOKUP(A:A,[1]TDSheet!$A:$AI,35,0)</f>
        <v>увел</v>
      </c>
      <c r="AJ87" s="15">
        <f t="shared" si="22"/>
        <v>0</v>
      </c>
      <c r="AK87" s="15">
        <f t="shared" si="23"/>
        <v>0</v>
      </c>
      <c r="AL87" s="15">
        <f t="shared" si="24"/>
        <v>0</v>
      </c>
      <c r="AM87" s="15"/>
      <c r="AN87" s="15"/>
    </row>
    <row r="88" spans="1:40" s="1" customFormat="1" ht="21.95" customHeight="1" outlineLevel="1" x14ac:dyDescent="0.2">
      <c r="A88" s="7" t="s">
        <v>91</v>
      </c>
      <c r="B88" s="7" t="s">
        <v>12</v>
      </c>
      <c r="C88" s="8">
        <v>250</v>
      </c>
      <c r="D88" s="8">
        <v>749</v>
      </c>
      <c r="E88" s="8">
        <v>714</v>
      </c>
      <c r="F88" s="8">
        <v>201</v>
      </c>
      <c r="G88" s="1">
        <f>VLOOKUP(A:A,[1]TDSheet!$A:$G,7,0)</f>
        <v>0</v>
      </c>
      <c r="H88" s="1">
        <f>VLOOKUP(A:A,[1]TDSheet!$A:$H,8,0)</f>
        <v>0.2</v>
      </c>
      <c r="I88" s="1" t="e">
        <f>VLOOKUP(A:A,[1]TDSheet!$A:$I,9,0)</f>
        <v>#N/A</v>
      </c>
      <c r="J88" s="15">
        <f>VLOOKUP(A:A,[2]TDSheet!$A:$F,6,0)</f>
        <v>960</v>
      </c>
      <c r="K88" s="15">
        <f t="shared" si="18"/>
        <v>-246</v>
      </c>
      <c r="L88" s="15">
        <f>VLOOKUP(A:A,[1]TDSheet!$A:$N,14,0)</f>
        <v>250</v>
      </c>
      <c r="M88" s="15">
        <f>VLOOKUP(A:A,[1]TDSheet!$A:$X,24,0)</f>
        <v>500</v>
      </c>
      <c r="N88" s="15"/>
      <c r="O88" s="15"/>
      <c r="P88" s="15"/>
      <c r="Q88" s="15"/>
      <c r="R88" s="15"/>
      <c r="S88" s="15"/>
      <c r="T88" s="15"/>
      <c r="U88" s="15"/>
      <c r="V88" s="17">
        <v>200</v>
      </c>
      <c r="W88" s="15">
        <f t="shared" si="19"/>
        <v>142.80000000000001</v>
      </c>
      <c r="X88" s="17">
        <v>200</v>
      </c>
      <c r="Y88" s="18">
        <f t="shared" si="20"/>
        <v>9.4607843137254886</v>
      </c>
      <c r="Z88" s="15">
        <f t="shared" si="21"/>
        <v>1.4075630252100839</v>
      </c>
      <c r="AA88" s="15"/>
      <c r="AB88" s="15"/>
      <c r="AC88" s="15"/>
      <c r="AD88" s="15">
        <v>0</v>
      </c>
      <c r="AE88" s="15">
        <f>VLOOKUP(A:A,[1]TDSheet!$A:$AF,32,0)</f>
        <v>137.6</v>
      </c>
      <c r="AF88" s="15">
        <f>VLOOKUP(A:A,[1]TDSheet!$A:$AG,33,0)</f>
        <v>137.75</v>
      </c>
      <c r="AG88" s="15">
        <f>VLOOKUP(A:A,[1]TDSheet!$A:$W,23,0)</f>
        <v>164.6</v>
      </c>
      <c r="AH88" s="15">
        <f>VLOOKUP(A:A,[3]TDSheet!$A:$D,4,0)</f>
        <v>136</v>
      </c>
      <c r="AI88" s="15" t="str">
        <f>VLOOKUP(A:A,[1]TDSheet!$A:$AI,35,0)</f>
        <v>склад</v>
      </c>
      <c r="AJ88" s="15">
        <f t="shared" si="22"/>
        <v>0</v>
      </c>
      <c r="AK88" s="15">
        <f t="shared" si="23"/>
        <v>40</v>
      </c>
      <c r="AL88" s="15">
        <f t="shared" si="24"/>
        <v>40</v>
      </c>
      <c r="AM88" s="15"/>
      <c r="AN88" s="15"/>
    </row>
    <row r="89" spans="1:40" s="1" customFormat="1" ht="11.1" customHeight="1" outlineLevel="1" x14ac:dyDescent="0.2">
      <c r="A89" s="7" t="s">
        <v>92</v>
      </c>
      <c r="B89" s="7" t="s">
        <v>12</v>
      </c>
      <c r="C89" s="8">
        <v>68</v>
      </c>
      <c r="D89" s="8">
        <v>1067</v>
      </c>
      <c r="E89" s="8">
        <v>996</v>
      </c>
      <c r="F89" s="8">
        <v>128</v>
      </c>
      <c r="G89" s="1">
        <f>VLOOKUP(A:A,[1]TDSheet!$A:$G,7,0)</f>
        <v>0</v>
      </c>
      <c r="H89" s="1">
        <f>VLOOKUP(A:A,[1]TDSheet!$A:$H,8,0)</f>
        <v>0.3</v>
      </c>
      <c r="I89" s="1" t="e">
        <f>VLOOKUP(A:A,[1]TDSheet!$A:$I,9,0)</f>
        <v>#N/A</v>
      </c>
      <c r="J89" s="15">
        <f>VLOOKUP(A:A,[2]TDSheet!$A:$F,6,0)</f>
        <v>1102</v>
      </c>
      <c r="K89" s="15">
        <f t="shared" si="18"/>
        <v>-106</v>
      </c>
      <c r="L89" s="15">
        <f>VLOOKUP(A:A,[1]TDSheet!$A:$N,14,0)</f>
        <v>250</v>
      </c>
      <c r="M89" s="15">
        <f>VLOOKUP(A:A,[1]TDSheet!$A:$X,24,0)</f>
        <v>450</v>
      </c>
      <c r="N89" s="15"/>
      <c r="O89" s="15"/>
      <c r="P89" s="15"/>
      <c r="Q89" s="15"/>
      <c r="R89" s="15"/>
      <c r="S89" s="15"/>
      <c r="T89" s="15"/>
      <c r="U89" s="15"/>
      <c r="V89" s="17">
        <v>150</v>
      </c>
      <c r="W89" s="15">
        <f t="shared" si="19"/>
        <v>199.2</v>
      </c>
      <c r="X89" s="17">
        <v>200</v>
      </c>
      <c r="Y89" s="18">
        <f t="shared" si="20"/>
        <v>5.9136546184738963</v>
      </c>
      <c r="Z89" s="15">
        <f t="shared" si="21"/>
        <v>0.64257028112449799</v>
      </c>
      <c r="AA89" s="15"/>
      <c r="AB89" s="15"/>
      <c r="AC89" s="15"/>
      <c r="AD89" s="15">
        <v>0</v>
      </c>
      <c r="AE89" s="15">
        <f>VLOOKUP(A:A,[1]TDSheet!$A:$AF,32,0)</f>
        <v>94.2</v>
      </c>
      <c r="AF89" s="15">
        <f>VLOOKUP(A:A,[1]TDSheet!$A:$AG,33,0)</f>
        <v>161.5</v>
      </c>
      <c r="AG89" s="15">
        <f>VLOOKUP(A:A,[1]TDSheet!$A:$W,23,0)</f>
        <v>184.8</v>
      </c>
      <c r="AH89" s="15">
        <f>VLOOKUP(A:A,[3]TDSheet!$A:$D,4,0)</f>
        <v>148</v>
      </c>
      <c r="AI89" s="15">
        <f>VLOOKUP(A:A,[1]TDSheet!$A:$AI,35,0)</f>
        <v>0</v>
      </c>
      <c r="AJ89" s="15">
        <f t="shared" si="22"/>
        <v>0</v>
      </c>
      <c r="AK89" s="15">
        <f t="shared" si="23"/>
        <v>45</v>
      </c>
      <c r="AL89" s="15">
        <f t="shared" si="24"/>
        <v>60</v>
      </c>
      <c r="AM89" s="15"/>
      <c r="AN89" s="15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176.94399999999999</v>
      </c>
      <c r="D90" s="8">
        <v>485.44499999999999</v>
      </c>
      <c r="E90" s="8">
        <v>476.40600000000001</v>
      </c>
      <c r="F90" s="8">
        <v>128.47300000000001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5">
        <f>VLOOKUP(A:A,[2]TDSheet!$A:$F,6,0)</f>
        <v>509.72699999999998</v>
      </c>
      <c r="K90" s="15">
        <f t="shared" si="18"/>
        <v>-33.32099999999997</v>
      </c>
      <c r="L90" s="15">
        <f>VLOOKUP(A:A,[1]TDSheet!$A:$N,14,0)</f>
        <v>200</v>
      </c>
      <c r="M90" s="15">
        <f>VLOOKUP(A:A,[1]TDSheet!$A:$X,24,0)</f>
        <v>140</v>
      </c>
      <c r="N90" s="15"/>
      <c r="O90" s="15"/>
      <c r="P90" s="15"/>
      <c r="Q90" s="15"/>
      <c r="R90" s="15"/>
      <c r="S90" s="15"/>
      <c r="T90" s="15"/>
      <c r="U90" s="15"/>
      <c r="V90" s="17">
        <v>60</v>
      </c>
      <c r="W90" s="15">
        <f t="shared" si="19"/>
        <v>95.281199999999998</v>
      </c>
      <c r="X90" s="17">
        <v>100</v>
      </c>
      <c r="Y90" s="18">
        <f t="shared" si="20"/>
        <v>6.5959811589274695</v>
      </c>
      <c r="Z90" s="15">
        <f t="shared" si="21"/>
        <v>1.348356233968506</v>
      </c>
      <c r="AA90" s="15"/>
      <c r="AB90" s="15"/>
      <c r="AC90" s="15"/>
      <c r="AD90" s="15">
        <v>0</v>
      </c>
      <c r="AE90" s="15">
        <f>VLOOKUP(A:A,[1]TDSheet!$A:$AF,32,0)</f>
        <v>94.215599999999995</v>
      </c>
      <c r="AF90" s="15">
        <f>VLOOKUP(A:A,[1]TDSheet!$A:$AG,33,0)</f>
        <v>105.03100000000001</v>
      </c>
      <c r="AG90" s="15">
        <f>VLOOKUP(A:A,[1]TDSheet!$A:$W,23,0)</f>
        <v>102.0812</v>
      </c>
      <c r="AH90" s="15">
        <f>VLOOKUP(A:A,[3]TDSheet!$A:$D,4,0)</f>
        <v>93.552999999999997</v>
      </c>
      <c r="AI90" s="15" t="e">
        <f>VLOOKUP(A:A,[1]TDSheet!$A:$AI,35,0)</f>
        <v>#N/A</v>
      </c>
      <c r="AJ90" s="15">
        <f t="shared" si="22"/>
        <v>0</v>
      </c>
      <c r="AK90" s="15">
        <f t="shared" si="23"/>
        <v>60</v>
      </c>
      <c r="AL90" s="15">
        <f t="shared" si="24"/>
        <v>100</v>
      </c>
      <c r="AM90" s="15"/>
      <c r="AN90" s="15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1635.539</v>
      </c>
      <c r="D91" s="8">
        <v>3382.7840000000001</v>
      </c>
      <c r="E91" s="8">
        <v>3585.6559999999999</v>
      </c>
      <c r="F91" s="8">
        <v>1066.075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5">
        <f>VLOOKUP(A:A,[2]TDSheet!$A:$F,6,0)</f>
        <v>3694.2570000000001</v>
      </c>
      <c r="K91" s="15">
        <f t="shared" si="18"/>
        <v>-108.60100000000011</v>
      </c>
      <c r="L91" s="15">
        <f>VLOOKUP(A:A,[1]TDSheet!$A:$N,14,0)</f>
        <v>1700</v>
      </c>
      <c r="M91" s="15">
        <f>VLOOKUP(A:A,[1]TDSheet!$A:$X,24,0)</f>
        <v>400</v>
      </c>
      <c r="N91" s="15"/>
      <c r="O91" s="15"/>
      <c r="P91" s="15"/>
      <c r="Q91" s="15"/>
      <c r="R91" s="15"/>
      <c r="S91" s="15"/>
      <c r="T91" s="15"/>
      <c r="U91" s="15"/>
      <c r="V91" s="17">
        <v>1100</v>
      </c>
      <c r="W91" s="15">
        <f t="shared" si="19"/>
        <v>717.13120000000004</v>
      </c>
      <c r="X91" s="17">
        <v>1400</v>
      </c>
      <c r="Y91" s="18">
        <f t="shared" si="20"/>
        <v>7.9010298255047324</v>
      </c>
      <c r="Z91" s="15">
        <f t="shared" si="21"/>
        <v>1.4865829293161419</v>
      </c>
      <c r="AA91" s="15"/>
      <c r="AB91" s="15"/>
      <c r="AC91" s="15"/>
      <c r="AD91" s="15">
        <v>0</v>
      </c>
      <c r="AE91" s="15">
        <f>VLOOKUP(A:A,[1]TDSheet!$A:$AF,32,0)</f>
        <v>934.45540000000005</v>
      </c>
      <c r="AF91" s="15">
        <f>VLOOKUP(A:A,[1]TDSheet!$A:$AG,33,0)</f>
        <v>848.90374999999995</v>
      </c>
      <c r="AG91" s="15">
        <f>VLOOKUP(A:A,[1]TDSheet!$A:$W,23,0)</f>
        <v>756.98479999999995</v>
      </c>
      <c r="AH91" s="15">
        <f>VLOOKUP(A:A,[3]TDSheet!$A:$D,4,0)</f>
        <v>884.72199999999998</v>
      </c>
      <c r="AI91" s="19" t="s">
        <v>147</v>
      </c>
      <c r="AJ91" s="15">
        <f t="shared" si="22"/>
        <v>0</v>
      </c>
      <c r="AK91" s="15">
        <f t="shared" si="23"/>
        <v>1100</v>
      </c>
      <c r="AL91" s="15">
        <f t="shared" si="24"/>
        <v>1400</v>
      </c>
      <c r="AM91" s="15"/>
      <c r="AN91" s="15"/>
    </row>
    <row r="92" spans="1:40" s="1" customFormat="1" ht="11.1" customHeight="1" outlineLevel="1" x14ac:dyDescent="0.2">
      <c r="A92" s="7" t="s">
        <v>95</v>
      </c>
      <c r="B92" s="7" t="s">
        <v>8</v>
      </c>
      <c r="C92" s="8">
        <v>3026.8049999999998</v>
      </c>
      <c r="D92" s="8">
        <v>11792.281000000001</v>
      </c>
      <c r="E92" s="8">
        <v>7176.3450000000003</v>
      </c>
      <c r="F92" s="21">
        <v>2794</v>
      </c>
      <c r="G92" s="1" t="str">
        <f>VLOOKUP(A:A,[1]TDSheet!$A:$G,7,0)</f>
        <v>ткмай</v>
      </c>
      <c r="H92" s="1">
        <f>VLOOKUP(A:A,[1]TDSheet!$A:$H,8,0)</f>
        <v>1</v>
      </c>
      <c r="I92" s="1" t="e">
        <f>VLOOKUP(A:A,[1]TDSheet!$A:$I,9,0)</f>
        <v>#N/A</v>
      </c>
      <c r="J92" s="15">
        <f>VLOOKUP(A:A,[2]TDSheet!$A:$F,6,0)</f>
        <v>7274.9219999999996</v>
      </c>
      <c r="K92" s="15">
        <f t="shared" si="18"/>
        <v>-98.576999999999316</v>
      </c>
      <c r="L92" s="15">
        <f>VLOOKUP(A:A,[1]TDSheet!$A:$N,14,0)</f>
        <v>3100</v>
      </c>
      <c r="M92" s="15">
        <f>VLOOKUP(A:A,[1]TDSheet!$A:$X,24,0)</f>
        <v>2100</v>
      </c>
      <c r="N92" s="15"/>
      <c r="O92" s="15"/>
      <c r="P92" s="15"/>
      <c r="Q92" s="15"/>
      <c r="R92" s="15"/>
      <c r="S92" s="15"/>
      <c r="T92" s="15"/>
      <c r="U92" s="15"/>
      <c r="V92" s="17"/>
      <c r="W92" s="15">
        <f t="shared" si="19"/>
        <v>1435.269</v>
      </c>
      <c r="X92" s="17">
        <v>1400</v>
      </c>
      <c r="Y92" s="18">
        <f t="shared" si="20"/>
        <v>6.545114539504441</v>
      </c>
      <c r="Z92" s="15">
        <f t="shared" si="21"/>
        <v>1.9466734110469883</v>
      </c>
      <c r="AA92" s="15"/>
      <c r="AB92" s="15"/>
      <c r="AC92" s="15"/>
      <c r="AD92" s="15">
        <v>0</v>
      </c>
      <c r="AE92" s="15">
        <f>VLOOKUP(A:A,[1]TDSheet!$A:$AF,32,0)</f>
        <v>1899</v>
      </c>
      <c r="AF92" s="15">
        <f>VLOOKUP(A:A,[1]TDSheet!$A:$AG,33,0)</f>
        <v>1871.5</v>
      </c>
      <c r="AG92" s="15">
        <f>VLOOKUP(A:A,[1]TDSheet!$A:$W,23,0)</f>
        <v>1950.8</v>
      </c>
      <c r="AH92" s="15">
        <f>VLOOKUP(A:A,[3]TDSheet!$A:$D,4,0)</f>
        <v>1681.2829999999999</v>
      </c>
      <c r="AI92" s="20" t="s">
        <v>150</v>
      </c>
      <c r="AJ92" s="15">
        <f t="shared" si="22"/>
        <v>0</v>
      </c>
      <c r="AK92" s="15">
        <f t="shared" si="23"/>
        <v>0</v>
      </c>
      <c r="AL92" s="15">
        <f t="shared" si="24"/>
        <v>1400</v>
      </c>
      <c r="AM92" s="15"/>
      <c r="AN92" s="15"/>
    </row>
    <row r="93" spans="1:40" s="1" customFormat="1" ht="11.1" customHeight="1" outlineLevel="1" x14ac:dyDescent="0.2">
      <c r="A93" s="7" t="s">
        <v>96</v>
      </c>
      <c r="B93" s="7" t="s">
        <v>8</v>
      </c>
      <c r="C93" s="8">
        <v>1684.4659999999999</v>
      </c>
      <c r="D93" s="8">
        <v>8052.3459999999995</v>
      </c>
      <c r="E93" s="8">
        <v>3509.85</v>
      </c>
      <c r="F93" s="8">
        <v>1359.252</v>
      </c>
      <c r="G93" s="1" t="str">
        <f>VLOOKUP(A:A,[1]TDSheet!$A:$G,7,0)</f>
        <v>тк3004,</v>
      </c>
      <c r="H93" s="1">
        <f>VLOOKUP(A:A,[1]TDSheet!$A:$H,8,0)</f>
        <v>1</v>
      </c>
      <c r="I93" s="1" t="e">
        <f>VLOOKUP(A:A,[1]TDSheet!$A:$I,9,0)</f>
        <v>#N/A</v>
      </c>
      <c r="J93" s="15">
        <f>VLOOKUP(A:A,[2]TDSheet!$A:$F,6,0)</f>
        <v>3560.1309999999999</v>
      </c>
      <c r="K93" s="15">
        <f t="shared" si="18"/>
        <v>-50.280999999999949</v>
      </c>
      <c r="L93" s="15">
        <f>VLOOKUP(A:A,[1]TDSheet!$A:$N,14,0)</f>
        <v>1200</v>
      </c>
      <c r="M93" s="15">
        <f>VLOOKUP(A:A,[1]TDSheet!$A:$X,24,0)</f>
        <v>600</v>
      </c>
      <c r="N93" s="15"/>
      <c r="O93" s="15"/>
      <c r="P93" s="15"/>
      <c r="Q93" s="15"/>
      <c r="R93" s="15"/>
      <c r="S93" s="15"/>
      <c r="T93" s="15"/>
      <c r="U93" s="15"/>
      <c r="V93" s="17">
        <v>1200</v>
      </c>
      <c r="W93" s="15">
        <f t="shared" si="19"/>
        <v>701.97</v>
      </c>
      <c r="X93" s="17">
        <v>1800</v>
      </c>
      <c r="Y93" s="18">
        <f t="shared" si="20"/>
        <v>8.7742382153083476</v>
      </c>
      <c r="Z93" s="15">
        <f t="shared" si="21"/>
        <v>1.9363391597931534</v>
      </c>
      <c r="AA93" s="15"/>
      <c r="AB93" s="15"/>
      <c r="AC93" s="15"/>
      <c r="AD93" s="15">
        <v>0</v>
      </c>
      <c r="AE93" s="15">
        <f>VLOOKUP(A:A,[1]TDSheet!$A:$AF,32,0)</f>
        <v>990.18240000000003</v>
      </c>
      <c r="AF93" s="15">
        <f>VLOOKUP(A:A,[1]TDSheet!$A:$AG,33,0)</f>
        <v>806.05274999999995</v>
      </c>
      <c r="AG93" s="15">
        <f>VLOOKUP(A:A,[1]TDSheet!$A:$W,23,0)</f>
        <v>717.03639999999996</v>
      </c>
      <c r="AH93" s="15">
        <f>VLOOKUP(A:A,[3]TDSheet!$A:$D,4,0)</f>
        <v>669.28399999999999</v>
      </c>
      <c r="AI93" s="19" t="s">
        <v>147</v>
      </c>
      <c r="AJ93" s="15">
        <f t="shared" si="22"/>
        <v>0</v>
      </c>
      <c r="AK93" s="15">
        <f t="shared" si="23"/>
        <v>1200</v>
      </c>
      <c r="AL93" s="15">
        <f t="shared" si="24"/>
        <v>1800</v>
      </c>
      <c r="AM93" s="15"/>
      <c r="AN93" s="15"/>
    </row>
    <row r="94" spans="1:40" s="1" customFormat="1" ht="21.95" customHeight="1" outlineLevel="1" x14ac:dyDescent="0.2">
      <c r="A94" s="7" t="s">
        <v>97</v>
      </c>
      <c r="B94" s="7" t="s">
        <v>8</v>
      </c>
      <c r="C94" s="8">
        <v>5.4089999999999998</v>
      </c>
      <c r="D94" s="8">
        <v>4.0259999999999998</v>
      </c>
      <c r="E94" s="8">
        <v>8.16</v>
      </c>
      <c r="F94" s="8">
        <v>1.2749999999999999</v>
      </c>
      <c r="G94" s="1" t="str">
        <f>VLOOKUP(A:A,[1]TDSheet!$A:$G,7,0)</f>
        <v>выв1405,</v>
      </c>
      <c r="H94" s="1">
        <f>VLOOKUP(A:A,[1]TDSheet!$A:$H,8,0)</f>
        <v>0</v>
      </c>
      <c r="I94" s="1" t="e">
        <f>VLOOKUP(A:A,[1]TDSheet!$A:$I,9,0)</f>
        <v>#N/A</v>
      </c>
      <c r="J94" s="15">
        <f>VLOOKUP(A:A,[2]TDSheet!$A:$F,6,0)</f>
        <v>10.7</v>
      </c>
      <c r="K94" s="15">
        <f t="shared" si="18"/>
        <v>-2.5399999999999991</v>
      </c>
      <c r="L94" s="15">
        <f>VLOOKUP(A:A,[1]TDSheet!$A:$N,14,0)</f>
        <v>0</v>
      </c>
      <c r="M94" s="15">
        <f>VLOOKUP(A:A,[1]TDSheet!$A:$X,24,0)</f>
        <v>0</v>
      </c>
      <c r="N94" s="15"/>
      <c r="O94" s="15"/>
      <c r="P94" s="15"/>
      <c r="Q94" s="15"/>
      <c r="R94" s="15"/>
      <c r="S94" s="15"/>
      <c r="T94" s="15"/>
      <c r="U94" s="15"/>
      <c r="V94" s="17"/>
      <c r="W94" s="15">
        <f t="shared" si="19"/>
        <v>1.6320000000000001</v>
      </c>
      <c r="X94" s="17"/>
      <c r="Y94" s="18">
        <f t="shared" si="20"/>
        <v>0.78124999999999989</v>
      </c>
      <c r="Z94" s="15">
        <f t="shared" si="21"/>
        <v>0.78124999999999989</v>
      </c>
      <c r="AA94" s="15"/>
      <c r="AB94" s="15"/>
      <c r="AC94" s="15"/>
      <c r="AD94" s="15">
        <v>0</v>
      </c>
      <c r="AE94" s="15">
        <f>VLOOKUP(A:A,[1]TDSheet!$A:$AF,32,0)</f>
        <v>1.3336000000000001</v>
      </c>
      <c r="AF94" s="15">
        <f>VLOOKUP(A:A,[1]TDSheet!$A:$AG,33,0)</f>
        <v>0.34275</v>
      </c>
      <c r="AG94" s="15">
        <f>VLOOKUP(A:A,[1]TDSheet!$A:$W,23,0)</f>
        <v>0</v>
      </c>
      <c r="AH94" s="15">
        <f>VLOOKUP(A:A,[3]TDSheet!$A:$D,4,0)</f>
        <v>6.71</v>
      </c>
      <c r="AI94" s="15" t="str">
        <f>VLOOKUP(A:A,[1]TDSheet!$A:$AI,35,0)</f>
        <v>увел</v>
      </c>
      <c r="AJ94" s="15">
        <f t="shared" si="22"/>
        <v>0</v>
      </c>
      <c r="AK94" s="15">
        <f t="shared" si="23"/>
        <v>0</v>
      </c>
      <c r="AL94" s="15">
        <f t="shared" si="24"/>
        <v>0</v>
      </c>
      <c r="AM94" s="15"/>
      <c r="AN94" s="15"/>
    </row>
    <row r="95" spans="1:40" s="1" customFormat="1" ht="21.95" customHeight="1" outlineLevel="1" x14ac:dyDescent="0.2">
      <c r="A95" s="7" t="s">
        <v>98</v>
      </c>
      <c r="B95" s="7" t="s">
        <v>8</v>
      </c>
      <c r="C95" s="8">
        <v>119.908</v>
      </c>
      <c r="D95" s="8">
        <v>169.3</v>
      </c>
      <c r="E95" s="8">
        <v>234.511</v>
      </c>
      <c r="F95" s="8">
        <v>53.774999999999999</v>
      </c>
      <c r="G95" s="1" t="str">
        <f>VLOOKUP(A:A,[1]TDSheet!$A:$G,7,0)</f>
        <v>г</v>
      </c>
      <c r="H95" s="1">
        <f>VLOOKUP(A:A,[1]TDSheet!$A:$H,8,0)</f>
        <v>1</v>
      </c>
      <c r="I95" s="1" t="e">
        <f>VLOOKUP(A:A,[1]TDSheet!$A:$I,9,0)</f>
        <v>#N/A</v>
      </c>
      <c r="J95" s="15">
        <f>VLOOKUP(A:A,[2]TDSheet!$A:$F,6,0)</f>
        <v>250.346</v>
      </c>
      <c r="K95" s="15">
        <f t="shared" si="18"/>
        <v>-15.835000000000008</v>
      </c>
      <c r="L95" s="15">
        <f>VLOOKUP(A:A,[1]TDSheet!$A:$N,14,0)</f>
        <v>100</v>
      </c>
      <c r="M95" s="15">
        <f>VLOOKUP(A:A,[1]TDSheet!$A:$X,24,0)</f>
        <v>60</v>
      </c>
      <c r="N95" s="15"/>
      <c r="O95" s="15"/>
      <c r="P95" s="15"/>
      <c r="Q95" s="15"/>
      <c r="R95" s="15"/>
      <c r="S95" s="15"/>
      <c r="T95" s="15"/>
      <c r="U95" s="15"/>
      <c r="V95" s="17">
        <v>50</v>
      </c>
      <c r="W95" s="15">
        <f t="shared" si="19"/>
        <v>46.902200000000001</v>
      </c>
      <c r="X95" s="17">
        <v>60</v>
      </c>
      <c r="Y95" s="18">
        <f t="shared" si="20"/>
        <v>6.9031943064504429</v>
      </c>
      <c r="Z95" s="15">
        <f t="shared" si="21"/>
        <v>1.1465347041290173</v>
      </c>
      <c r="AA95" s="15"/>
      <c r="AB95" s="15"/>
      <c r="AC95" s="15"/>
      <c r="AD95" s="15">
        <v>0</v>
      </c>
      <c r="AE95" s="15">
        <f>VLOOKUP(A:A,[1]TDSheet!$A:$AF,32,0)</f>
        <v>45.429600000000001</v>
      </c>
      <c r="AF95" s="15">
        <f>VLOOKUP(A:A,[1]TDSheet!$A:$AG,33,0)</f>
        <v>42.905500000000004</v>
      </c>
      <c r="AG95" s="15">
        <f>VLOOKUP(A:A,[1]TDSheet!$A:$W,23,0)</f>
        <v>44.535600000000002</v>
      </c>
      <c r="AH95" s="15">
        <f>VLOOKUP(A:A,[3]TDSheet!$A:$D,4,0)</f>
        <v>43.03</v>
      </c>
      <c r="AI95" s="15">
        <f>VLOOKUP(A:A,[1]TDSheet!$A:$AI,35,0)</f>
        <v>0</v>
      </c>
      <c r="AJ95" s="15">
        <f t="shared" si="22"/>
        <v>0</v>
      </c>
      <c r="AK95" s="15">
        <f t="shared" si="23"/>
        <v>50</v>
      </c>
      <c r="AL95" s="15">
        <f t="shared" si="24"/>
        <v>60</v>
      </c>
      <c r="AM95" s="15"/>
      <c r="AN95" s="15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18</v>
      </c>
      <c r="D96" s="8">
        <v>174</v>
      </c>
      <c r="E96" s="8">
        <v>72</v>
      </c>
      <c r="F96" s="8">
        <v>118</v>
      </c>
      <c r="G96" s="1">
        <f>VLOOKUP(A:A,[1]TDSheet!$A:$G,7,0)</f>
        <v>0</v>
      </c>
      <c r="H96" s="1">
        <f>VLOOKUP(A:A,[1]TDSheet!$A:$H,8,0)</f>
        <v>0.5</v>
      </c>
      <c r="I96" s="1" t="e">
        <f>VLOOKUP(A:A,[1]TDSheet!$A:$I,9,0)</f>
        <v>#N/A</v>
      </c>
      <c r="J96" s="15">
        <f>VLOOKUP(A:A,[2]TDSheet!$A:$F,6,0)</f>
        <v>114</v>
      </c>
      <c r="K96" s="15">
        <f t="shared" si="18"/>
        <v>-42</v>
      </c>
      <c r="L96" s="15">
        <f>VLOOKUP(A:A,[1]TDSheet!$A:$N,14,0)</f>
        <v>0</v>
      </c>
      <c r="M96" s="15">
        <f>VLOOKUP(A:A,[1]TDSheet!$A:$X,24,0)</f>
        <v>20</v>
      </c>
      <c r="N96" s="15"/>
      <c r="O96" s="15"/>
      <c r="P96" s="15"/>
      <c r="Q96" s="15"/>
      <c r="R96" s="15"/>
      <c r="S96" s="15"/>
      <c r="T96" s="15"/>
      <c r="U96" s="15"/>
      <c r="V96" s="17"/>
      <c r="W96" s="15">
        <f t="shared" si="19"/>
        <v>14.4</v>
      </c>
      <c r="X96" s="17"/>
      <c r="Y96" s="18">
        <f t="shared" si="20"/>
        <v>9.5833333333333339</v>
      </c>
      <c r="Z96" s="15">
        <f t="shared" si="21"/>
        <v>8.1944444444444446</v>
      </c>
      <c r="AA96" s="15"/>
      <c r="AB96" s="15"/>
      <c r="AC96" s="15"/>
      <c r="AD96" s="15">
        <v>0</v>
      </c>
      <c r="AE96" s="15">
        <f>VLOOKUP(A:A,[1]TDSheet!$A:$AF,32,0)</f>
        <v>20.8</v>
      </c>
      <c r="AF96" s="15">
        <f>VLOOKUP(A:A,[1]TDSheet!$A:$AG,33,0)</f>
        <v>30</v>
      </c>
      <c r="AG96" s="15">
        <f>VLOOKUP(A:A,[1]TDSheet!$A:$W,23,0)</f>
        <v>18.600000000000001</v>
      </c>
      <c r="AH96" s="15">
        <f>VLOOKUP(A:A,[3]TDSheet!$A:$D,4,0)</f>
        <v>17</v>
      </c>
      <c r="AI96" s="15" t="e">
        <f>VLOOKUP(A:A,[1]TDSheet!$A:$AI,35,0)</f>
        <v>#N/A</v>
      </c>
      <c r="AJ96" s="15">
        <f t="shared" si="22"/>
        <v>0</v>
      </c>
      <c r="AK96" s="15">
        <f t="shared" si="23"/>
        <v>0</v>
      </c>
      <c r="AL96" s="15">
        <f t="shared" si="24"/>
        <v>0</v>
      </c>
      <c r="AM96" s="15"/>
      <c r="AN96" s="15"/>
    </row>
    <row r="97" spans="1:40" s="1" customFormat="1" ht="21.95" customHeight="1" outlineLevel="1" x14ac:dyDescent="0.2">
      <c r="A97" s="7" t="s">
        <v>100</v>
      </c>
      <c r="B97" s="7" t="s">
        <v>12</v>
      </c>
      <c r="C97" s="8">
        <v>1</v>
      </c>
      <c r="D97" s="8"/>
      <c r="E97" s="8">
        <v>0</v>
      </c>
      <c r="F97" s="8">
        <v>1</v>
      </c>
      <c r="G97" s="1">
        <f>VLOOKUP(A:A,[1]TDSheet!$A:$G,7,0)</f>
        <v>0</v>
      </c>
      <c r="H97" s="1">
        <f>VLOOKUP(A:A,[1]TDSheet!$A:$H,8,0)</f>
        <v>0.4</v>
      </c>
      <c r="I97" s="1">
        <f>VLOOKUP(A:A,[1]TDSheet!$A:$I,9,0)</f>
        <v>0</v>
      </c>
      <c r="J97" s="15">
        <f>VLOOKUP(A:A,[2]TDSheet!$A:$F,6,0)</f>
        <v>1</v>
      </c>
      <c r="K97" s="15">
        <f t="shared" si="18"/>
        <v>-1</v>
      </c>
      <c r="L97" s="15">
        <f>VLOOKUP(A:A,[1]TDSheet!$A:$N,14,0)</f>
        <v>0</v>
      </c>
      <c r="M97" s="15">
        <f>VLOOKUP(A:A,[1]TDSheet!$A:$X,24,0)</f>
        <v>0</v>
      </c>
      <c r="N97" s="15"/>
      <c r="O97" s="15"/>
      <c r="P97" s="15"/>
      <c r="Q97" s="15"/>
      <c r="R97" s="15"/>
      <c r="S97" s="15"/>
      <c r="T97" s="15"/>
      <c r="U97" s="15"/>
      <c r="V97" s="17"/>
      <c r="W97" s="15">
        <f t="shared" si="19"/>
        <v>0</v>
      </c>
      <c r="X97" s="17"/>
      <c r="Y97" s="18" t="e">
        <f t="shared" si="20"/>
        <v>#DIV/0!</v>
      </c>
      <c r="Z97" s="15" t="e">
        <f t="shared" si="21"/>
        <v>#DIV/0!</v>
      </c>
      <c r="AA97" s="15"/>
      <c r="AB97" s="15"/>
      <c r="AC97" s="15"/>
      <c r="AD97" s="15">
        <v>0</v>
      </c>
      <c r="AE97" s="15">
        <f>VLOOKUP(A:A,[1]TDSheet!$A:$AF,32,0)</f>
        <v>0</v>
      </c>
      <c r="AF97" s="15">
        <f>VLOOKUP(A:A,[1]TDSheet!$A:$AG,33,0)</f>
        <v>0</v>
      </c>
      <c r="AG97" s="15">
        <f>VLOOKUP(A:A,[1]TDSheet!$A:$W,23,0)</f>
        <v>0</v>
      </c>
      <c r="AH97" s="15">
        <v>0</v>
      </c>
      <c r="AI97" s="15" t="str">
        <f>VLOOKUP(A:A,[1]TDSheet!$A:$AI,35,0)</f>
        <v>увел</v>
      </c>
      <c r="AJ97" s="15">
        <f t="shared" si="22"/>
        <v>0</v>
      </c>
      <c r="AK97" s="15">
        <f t="shared" si="23"/>
        <v>0</v>
      </c>
      <c r="AL97" s="15">
        <f t="shared" si="24"/>
        <v>0</v>
      </c>
      <c r="AM97" s="15"/>
      <c r="AN97" s="15"/>
    </row>
    <row r="98" spans="1:40" s="1" customFormat="1" ht="11.1" customHeight="1" outlineLevel="1" x14ac:dyDescent="0.2">
      <c r="A98" s="7" t="s">
        <v>101</v>
      </c>
      <c r="B98" s="7" t="s">
        <v>8</v>
      </c>
      <c r="C98" s="8">
        <v>43.470999999999997</v>
      </c>
      <c r="D98" s="8">
        <v>19.402999999999999</v>
      </c>
      <c r="E98" s="8">
        <v>33.448</v>
      </c>
      <c r="F98" s="8">
        <v>27.879000000000001</v>
      </c>
      <c r="G98" s="1" t="str">
        <f>VLOOKUP(A:A,[1]TDSheet!$A:$G,7,0)</f>
        <v>нов1202</v>
      </c>
      <c r="H98" s="1">
        <f>VLOOKUP(A:A,[1]TDSheet!$A:$H,8,0)</f>
        <v>1</v>
      </c>
      <c r="I98" s="1" t="e">
        <f>VLOOKUP(A:A,[1]TDSheet!$A:$I,9,0)</f>
        <v>#N/A</v>
      </c>
      <c r="J98" s="15">
        <f>VLOOKUP(A:A,[2]TDSheet!$A:$F,6,0)</f>
        <v>71.853999999999999</v>
      </c>
      <c r="K98" s="15">
        <f t="shared" si="18"/>
        <v>-38.405999999999999</v>
      </c>
      <c r="L98" s="15">
        <f>VLOOKUP(A:A,[1]TDSheet!$A:$N,14,0)</f>
        <v>0</v>
      </c>
      <c r="M98" s="15">
        <f>VLOOKUP(A:A,[1]TDSheet!$A:$X,24,0)</f>
        <v>0</v>
      </c>
      <c r="N98" s="15"/>
      <c r="O98" s="15"/>
      <c r="P98" s="15"/>
      <c r="Q98" s="15"/>
      <c r="R98" s="15"/>
      <c r="S98" s="15"/>
      <c r="T98" s="15"/>
      <c r="U98" s="15"/>
      <c r="V98" s="17"/>
      <c r="W98" s="15">
        <f t="shared" si="19"/>
        <v>6.6896000000000004</v>
      </c>
      <c r="X98" s="17">
        <v>10</v>
      </c>
      <c r="Y98" s="18">
        <f t="shared" si="20"/>
        <v>5.6623714422386993</v>
      </c>
      <c r="Z98" s="15">
        <f t="shared" si="21"/>
        <v>4.167513752690744</v>
      </c>
      <c r="AA98" s="15"/>
      <c r="AB98" s="15"/>
      <c r="AC98" s="15"/>
      <c r="AD98" s="15">
        <v>0</v>
      </c>
      <c r="AE98" s="15">
        <f>VLOOKUP(A:A,[1]TDSheet!$A:$AF,32,0)</f>
        <v>2.0422000000000002</v>
      </c>
      <c r="AF98" s="15">
        <f>VLOOKUP(A:A,[1]TDSheet!$A:$AG,33,0)</f>
        <v>6.4517499999999997</v>
      </c>
      <c r="AG98" s="15">
        <f>VLOOKUP(A:A,[1]TDSheet!$A:$W,23,0)</f>
        <v>2.9265999999999996</v>
      </c>
      <c r="AH98" s="15">
        <f>VLOOKUP(A:A,[3]TDSheet!$A:$D,4,0)</f>
        <v>1.5209999999999999</v>
      </c>
      <c r="AI98" s="15" t="str">
        <f>VLOOKUP(A:A,[1]TDSheet!$A:$AI,35,0)</f>
        <v>склад</v>
      </c>
      <c r="AJ98" s="15">
        <f t="shared" si="22"/>
        <v>0</v>
      </c>
      <c r="AK98" s="15">
        <f t="shared" si="23"/>
        <v>0</v>
      </c>
      <c r="AL98" s="15">
        <f t="shared" si="24"/>
        <v>10</v>
      </c>
      <c r="AM98" s="15"/>
      <c r="AN98" s="15"/>
    </row>
    <row r="99" spans="1:40" s="1" customFormat="1" ht="21.95" customHeight="1" outlineLevel="1" x14ac:dyDescent="0.2">
      <c r="A99" s="7" t="s">
        <v>102</v>
      </c>
      <c r="B99" s="7" t="s">
        <v>12</v>
      </c>
      <c r="C99" s="8">
        <v>728</v>
      </c>
      <c r="D99" s="8">
        <v>783</v>
      </c>
      <c r="E99" s="8">
        <v>1115</v>
      </c>
      <c r="F99" s="8">
        <v>375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5">
        <f>VLOOKUP(A:A,[2]TDSheet!$A:$F,6,0)</f>
        <v>1137</v>
      </c>
      <c r="K99" s="15">
        <f t="shared" si="18"/>
        <v>-22</v>
      </c>
      <c r="L99" s="15">
        <f>VLOOKUP(A:A,[1]TDSheet!$A:$N,14,0)</f>
        <v>350</v>
      </c>
      <c r="M99" s="15">
        <f>VLOOKUP(A:A,[1]TDSheet!$A:$X,24,0)</f>
        <v>270</v>
      </c>
      <c r="N99" s="15"/>
      <c r="O99" s="15"/>
      <c r="P99" s="15"/>
      <c r="Q99" s="15"/>
      <c r="R99" s="15"/>
      <c r="S99" s="15"/>
      <c r="T99" s="15"/>
      <c r="U99" s="15"/>
      <c r="V99" s="17">
        <v>200</v>
      </c>
      <c r="W99" s="15">
        <f t="shared" si="19"/>
        <v>223</v>
      </c>
      <c r="X99" s="17">
        <v>300</v>
      </c>
      <c r="Y99" s="18">
        <f t="shared" si="20"/>
        <v>6.7040358744394615</v>
      </c>
      <c r="Z99" s="15">
        <f t="shared" si="21"/>
        <v>1.6816143497757847</v>
      </c>
      <c r="AA99" s="15"/>
      <c r="AB99" s="15"/>
      <c r="AC99" s="15"/>
      <c r="AD99" s="15">
        <v>0</v>
      </c>
      <c r="AE99" s="15">
        <f>VLOOKUP(A:A,[1]TDSheet!$A:$AF,32,0)</f>
        <v>290.8</v>
      </c>
      <c r="AF99" s="15">
        <f>VLOOKUP(A:A,[1]TDSheet!$A:$AG,33,0)</f>
        <v>263.75</v>
      </c>
      <c r="AG99" s="15">
        <f>VLOOKUP(A:A,[1]TDSheet!$A:$W,23,0)</f>
        <v>220.2</v>
      </c>
      <c r="AH99" s="15">
        <f>VLOOKUP(A:A,[3]TDSheet!$A:$D,4,0)</f>
        <v>228</v>
      </c>
      <c r="AI99" s="15" t="e">
        <f>VLOOKUP(A:A,[1]TDSheet!$A:$AI,35,0)</f>
        <v>#N/A</v>
      </c>
      <c r="AJ99" s="15">
        <f t="shared" si="22"/>
        <v>0</v>
      </c>
      <c r="AK99" s="15">
        <f t="shared" si="23"/>
        <v>60</v>
      </c>
      <c r="AL99" s="15">
        <f t="shared" si="24"/>
        <v>90</v>
      </c>
      <c r="AM99" s="15"/>
      <c r="AN99" s="15"/>
    </row>
    <row r="100" spans="1:40" s="1" customFormat="1" ht="11.1" customHeight="1" outlineLevel="1" x14ac:dyDescent="0.2">
      <c r="A100" s="7" t="s">
        <v>103</v>
      </c>
      <c r="B100" s="7" t="s">
        <v>12</v>
      </c>
      <c r="C100" s="8">
        <v>532</v>
      </c>
      <c r="D100" s="8">
        <v>480</v>
      </c>
      <c r="E100" s="8">
        <v>751</v>
      </c>
      <c r="F100" s="8">
        <v>248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5">
        <f>VLOOKUP(A:A,[2]TDSheet!$A:$F,6,0)</f>
        <v>794</v>
      </c>
      <c r="K100" s="15">
        <f t="shared" si="18"/>
        <v>-43</v>
      </c>
      <c r="L100" s="15">
        <f>VLOOKUP(A:A,[1]TDSheet!$A:$N,14,0)</f>
        <v>200</v>
      </c>
      <c r="M100" s="15">
        <f>VLOOKUP(A:A,[1]TDSheet!$A:$X,24,0)</f>
        <v>140</v>
      </c>
      <c r="N100" s="15"/>
      <c r="O100" s="15"/>
      <c r="P100" s="15"/>
      <c r="Q100" s="15"/>
      <c r="R100" s="15"/>
      <c r="S100" s="15"/>
      <c r="T100" s="15"/>
      <c r="U100" s="15"/>
      <c r="V100" s="17">
        <v>200</v>
      </c>
      <c r="W100" s="15">
        <f t="shared" si="19"/>
        <v>150.19999999999999</v>
      </c>
      <c r="X100" s="17">
        <v>250</v>
      </c>
      <c r="Y100" s="18">
        <f t="shared" si="20"/>
        <v>6.910785619174435</v>
      </c>
      <c r="Z100" s="15">
        <f t="shared" si="21"/>
        <v>1.6511318242343542</v>
      </c>
      <c r="AA100" s="15"/>
      <c r="AB100" s="15"/>
      <c r="AC100" s="15"/>
      <c r="AD100" s="15">
        <v>0</v>
      </c>
      <c r="AE100" s="15">
        <f>VLOOKUP(A:A,[1]TDSheet!$A:$AF,32,0)</f>
        <v>162.4</v>
      </c>
      <c r="AF100" s="15">
        <f>VLOOKUP(A:A,[1]TDSheet!$A:$AG,33,0)</f>
        <v>181.5</v>
      </c>
      <c r="AG100" s="15">
        <f>VLOOKUP(A:A,[1]TDSheet!$A:$W,23,0)</f>
        <v>137.6</v>
      </c>
      <c r="AH100" s="15">
        <f>VLOOKUP(A:A,[3]TDSheet!$A:$D,4,0)</f>
        <v>142</v>
      </c>
      <c r="AI100" s="15" t="e">
        <f>VLOOKUP(A:A,[1]TDSheet!$A:$AI,35,0)</f>
        <v>#N/A</v>
      </c>
      <c r="AJ100" s="15">
        <f t="shared" si="22"/>
        <v>0</v>
      </c>
      <c r="AK100" s="15">
        <f t="shared" si="23"/>
        <v>60</v>
      </c>
      <c r="AL100" s="15">
        <f t="shared" si="24"/>
        <v>75</v>
      </c>
      <c r="AM100" s="15"/>
      <c r="AN100" s="15"/>
    </row>
    <row r="101" spans="1:40" s="1" customFormat="1" ht="11.1" customHeight="1" outlineLevel="1" x14ac:dyDescent="0.2">
      <c r="A101" s="7" t="s">
        <v>104</v>
      </c>
      <c r="B101" s="7" t="s">
        <v>12</v>
      </c>
      <c r="C101" s="8">
        <v>614</v>
      </c>
      <c r="D101" s="8">
        <v>793</v>
      </c>
      <c r="E101" s="8">
        <v>1032</v>
      </c>
      <c r="F101" s="8">
        <v>351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5">
        <f>VLOOKUP(A:A,[2]TDSheet!$A:$F,6,0)</f>
        <v>1073</v>
      </c>
      <c r="K101" s="15">
        <f t="shared" si="18"/>
        <v>-41</v>
      </c>
      <c r="L101" s="15">
        <f>VLOOKUP(A:A,[1]TDSheet!$A:$N,14,0)</f>
        <v>250</v>
      </c>
      <c r="M101" s="15">
        <f>VLOOKUP(A:A,[1]TDSheet!$A:$X,24,0)</f>
        <v>260</v>
      </c>
      <c r="N101" s="15"/>
      <c r="O101" s="15"/>
      <c r="P101" s="15"/>
      <c r="Q101" s="15"/>
      <c r="R101" s="15"/>
      <c r="S101" s="15"/>
      <c r="T101" s="15"/>
      <c r="U101" s="15"/>
      <c r="V101" s="17">
        <v>220</v>
      </c>
      <c r="W101" s="15">
        <f t="shared" si="19"/>
        <v>206.4</v>
      </c>
      <c r="X101" s="17">
        <v>300</v>
      </c>
      <c r="Y101" s="18">
        <f t="shared" si="20"/>
        <v>6.6908914728682172</v>
      </c>
      <c r="Z101" s="15">
        <f t="shared" si="21"/>
        <v>1.7005813953488371</v>
      </c>
      <c r="AA101" s="15"/>
      <c r="AB101" s="15"/>
      <c r="AC101" s="15"/>
      <c r="AD101" s="15">
        <v>0</v>
      </c>
      <c r="AE101" s="15">
        <f>VLOOKUP(A:A,[1]TDSheet!$A:$AF,32,0)</f>
        <v>249.4</v>
      </c>
      <c r="AF101" s="15">
        <f>VLOOKUP(A:A,[1]TDSheet!$A:$AG,33,0)</f>
        <v>232.25</v>
      </c>
      <c r="AG101" s="15">
        <f>VLOOKUP(A:A,[1]TDSheet!$A:$W,23,0)</f>
        <v>197</v>
      </c>
      <c r="AH101" s="15">
        <f>VLOOKUP(A:A,[3]TDSheet!$A:$D,4,0)</f>
        <v>220</v>
      </c>
      <c r="AI101" s="15" t="e">
        <f>VLOOKUP(A:A,[1]TDSheet!$A:$AI,35,0)</f>
        <v>#N/A</v>
      </c>
      <c r="AJ101" s="15">
        <f t="shared" si="22"/>
        <v>0</v>
      </c>
      <c r="AK101" s="15">
        <f t="shared" si="23"/>
        <v>66</v>
      </c>
      <c r="AL101" s="15">
        <f t="shared" si="24"/>
        <v>90</v>
      </c>
      <c r="AM101" s="15"/>
      <c r="AN101" s="15"/>
    </row>
    <row r="102" spans="1:40" s="1" customFormat="1" ht="11.1" customHeight="1" outlineLevel="1" x14ac:dyDescent="0.2">
      <c r="A102" s="7" t="s">
        <v>105</v>
      </c>
      <c r="B102" s="7" t="s">
        <v>12</v>
      </c>
      <c r="C102" s="8">
        <v>432</v>
      </c>
      <c r="D102" s="8">
        <v>485</v>
      </c>
      <c r="E102" s="8">
        <v>705</v>
      </c>
      <c r="F102" s="8">
        <v>199</v>
      </c>
      <c r="G102" s="1" t="str">
        <f>VLOOKUP(A:A,[1]TDSheet!$A:$G,7,0)</f>
        <v>нов041,</v>
      </c>
      <c r="H102" s="1">
        <f>VLOOKUP(A:A,[1]TDSheet!$A:$H,8,0)</f>
        <v>0.3</v>
      </c>
      <c r="I102" s="1" t="e">
        <f>VLOOKUP(A:A,[1]TDSheet!$A:$I,9,0)</f>
        <v>#N/A</v>
      </c>
      <c r="J102" s="15">
        <f>VLOOKUP(A:A,[2]TDSheet!$A:$F,6,0)</f>
        <v>742</v>
      </c>
      <c r="K102" s="15">
        <f t="shared" si="18"/>
        <v>-37</v>
      </c>
      <c r="L102" s="15">
        <f>VLOOKUP(A:A,[1]TDSheet!$A:$N,14,0)</f>
        <v>250</v>
      </c>
      <c r="M102" s="15">
        <f>VLOOKUP(A:A,[1]TDSheet!$A:$X,24,0)</f>
        <v>150</v>
      </c>
      <c r="N102" s="15"/>
      <c r="O102" s="15"/>
      <c r="P102" s="15"/>
      <c r="Q102" s="15"/>
      <c r="R102" s="15"/>
      <c r="S102" s="15"/>
      <c r="T102" s="15"/>
      <c r="U102" s="15"/>
      <c r="V102" s="17">
        <v>120</v>
      </c>
      <c r="W102" s="15">
        <f t="shared" si="19"/>
        <v>141</v>
      </c>
      <c r="X102" s="17">
        <v>250</v>
      </c>
      <c r="Y102" s="18">
        <f t="shared" si="20"/>
        <v>6.8723404255319149</v>
      </c>
      <c r="Z102" s="15">
        <f t="shared" si="21"/>
        <v>1.4113475177304964</v>
      </c>
      <c r="AA102" s="15"/>
      <c r="AB102" s="15"/>
      <c r="AC102" s="15"/>
      <c r="AD102" s="15">
        <v>0</v>
      </c>
      <c r="AE102" s="15">
        <f>VLOOKUP(A:A,[1]TDSheet!$A:$AF,32,0)</f>
        <v>159</v>
      </c>
      <c r="AF102" s="15">
        <f>VLOOKUP(A:A,[1]TDSheet!$A:$AG,33,0)</f>
        <v>172.5</v>
      </c>
      <c r="AG102" s="15">
        <f>VLOOKUP(A:A,[1]TDSheet!$A:$W,23,0)</f>
        <v>134.80000000000001</v>
      </c>
      <c r="AH102" s="15">
        <f>VLOOKUP(A:A,[3]TDSheet!$A:$D,4,0)</f>
        <v>120</v>
      </c>
      <c r="AI102" s="15" t="e">
        <f>VLOOKUP(A:A,[1]TDSheet!$A:$AI,35,0)</f>
        <v>#N/A</v>
      </c>
      <c r="AJ102" s="15">
        <f t="shared" si="22"/>
        <v>0</v>
      </c>
      <c r="AK102" s="15">
        <f t="shared" si="23"/>
        <v>36</v>
      </c>
      <c r="AL102" s="15">
        <f t="shared" si="24"/>
        <v>75</v>
      </c>
      <c r="AM102" s="15"/>
      <c r="AN102" s="15"/>
    </row>
    <row r="103" spans="1:40" s="1" customFormat="1" ht="21.95" customHeight="1" outlineLevel="1" x14ac:dyDescent="0.2">
      <c r="A103" s="7" t="s">
        <v>106</v>
      </c>
      <c r="B103" s="7" t="s">
        <v>8</v>
      </c>
      <c r="C103" s="8">
        <v>10.361000000000001</v>
      </c>
      <c r="D103" s="8"/>
      <c r="E103" s="8">
        <v>2.649</v>
      </c>
      <c r="F103" s="8">
        <v>7.7119999999999997</v>
      </c>
      <c r="G103" s="1" t="str">
        <f>VLOOKUP(A:A,[1]TDSheet!$A:$G,7,0)</f>
        <v>выв1405,</v>
      </c>
      <c r="H103" s="1">
        <f>VLOOKUP(A:A,[1]TDSheet!$A:$H,8,0)</f>
        <v>0</v>
      </c>
      <c r="I103" s="1" t="e">
        <f>VLOOKUP(A:A,[1]TDSheet!$A:$I,9,0)</f>
        <v>#N/A</v>
      </c>
      <c r="J103" s="15">
        <f>VLOOKUP(A:A,[2]TDSheet!$A:$F,6,0)</f>
        <v>3.9</v>
      </c>
      <c r="K103" s="15">
        <f t="shared" si="18"/>
        <v>-1.2509999999999999</v>
      </c>
      <c r="L103" s="15">
        <f>VLOOKUP(A:A,[1]TDSheet!$A:$N,14,0)</f>
        <v>0</v>
      </c>
      <c r="M103" s="15">
        <f>VLOOKUP(A:A,[1]TDSheet!$A:$X,24,0)</f>
        <v>0</v>
      </c>
      <c r="N103" s="15"/>
      <c r="O103" s="15"/>
      <c r="P103" s="15"/>
      <c r="Q103" s="15"/>
      <c r="R103" s="15"/>
      <c r="S103" s="15"/>
      <c r="T103" s="15"/>
      <c r="U103" s="15"/>
      <c r="V103" s="17"/>
      <c r="W103" s="15">
        <f t="shared" si="19"/>
        <v>0.52980000000000005</v>
      </c>
      <c r="X103" s="17"/>
      <c r="Y103" s="18">
        <f t="shared" si="20"/>
        <v>14.556436391090976</v>
      </c>
      <c r="Z103" s="15">
        <f t="shared" si="21"/>
        <v>14.556436391090976</v>
      </c>
      <c r="AA103" s="15"/>
      <c r="AB103" s="15"/>
      <c r="AC103" s="15"/>
      <c r="AD103" s="15">
        <v>0</v>
      </c>
      <c r="AE103" s="15">
        <f>VLOOKUP(A:A,[1]TDSheet!$A:$AF,32,0)</f>
        <v>1.9312</v>
      </c>
      <c r="AF103" s="15">
        <f>VLOOKUP(A:A,[1]TDSheet!$A:$AG,33,0)</f>
        <v>2.6945000000000001</v>
      </c>
      <c r="AG103" s="15">
        <f>VLOOKUP(A:A,[1]TDSheet!$A:$W,23,0)</f>
        <v>0.26880000000000004</v>
      </c>
      <c r="AH103" s="15">
        <f>VLOOKUP(A:A,[3]TDSheet!$A:$D,4,0)</f>
        <v>1.349</v>
      </c>
      <c r="AI103" s="22" t="str">
        <f>VLOOKUP(A:A,[1]TDSheet!$A:$AI,35,0)</f>
        <v>увел</v>
      </c>
      <c r="AJ103" s="15">
        <f t="shared" si="22"/>
        <v>0</v>
      </c>
      <c r="AK103" s="15">
        <f t="shared" si="23"/>
        <v>0</v>
      </c>
      <c r="AL103" s="15">
        <f t="shared" si="24"/>
        <v>0</v>
      </c>
      <c r="AM103" s="15"/>
      <c r="AN103" s="15"/>
    </row>
    <row r="104" spans="1:40" s="1" customFormat="1" ht="11.1" customHeight="1" outlineLevel="1" x14ac:dyDescent="0.2">
      <c r="A104" s="7" t="s">
        <v>107</v>
      </c>
      <c r="B104" s="7" t="s">
        <v>12</v>
      </c>
      <c r="C104" s="8">
        <v>15</v>
      </c>
      <c r="D104" s="8"/>
      <c r="E104" s="8">
        <v>1</v>
      </c>
      <c r="F104" s="8">
        <v>4</v>
      </c>
      <c r="G104" s="1" t="str">
        <f>VLOOKUP(A:A,[1]TDSheet!$A:$G,7,0)</f>
        <v>выв1405,</v>
      </c>
      <c r="H104" s="1">
        <f>VLOOKUP(A:A,[1]TDSheet!$A:$H,8,0)</f>
        <v>0</v>
      </c>
      <c r="I104" s="1" t="e">
        <f>VLOOKUP(A:A,[1]TDSheet!$A:$I,9,0)</f>
        <v>#N/A</v>
      </c>
      <c r="J104" s="15">
        <f>VLOOKUP(A:A,[2]TDSheet!$A:$F,6,0)</f>
        <v>3</v>
      </c>
      <c r="K104" s="15">
        <f t="shared" si="18"/>
        <v>-2</v>
      </c>
      <c r="L104" s="15">
        <f>VLOOKUP(A:A,[1]TDSheet!$A:$N,14,0)</f>
        <v>0</v>
      </c>
      <c r="M104" s="15">
        <f>VLOOKUP(A:A,[1]TDSheet!$A:$X,24,0)</f>
        <v>0</v>
      </c>
      <c r="N104" s="15"/>
      <c r="O104" s="15"/>
      <c r="P104" s="15"/>
      <c r="Q104" s="15"/>
      <c r="R104" s="15"/>
      <c r="S104" s="15"/>
      <c r="T104" s="15"/>
      <c r="U104" s="15"/>
      <c r="V104" s="17"/>
      <c r="W104" s="15">
        <f t="shared" si="19"/>
        <v>0.2</v>
      </c>
      <c r="X104" s="17"/>
      <c r="Y104" s="18">
        <f t="shared" si="20"/>
        <v>20</v>
      </c>
      <c r="Z104" s="15">
        <f t="shared" si="21"/>
        <v>20</v>
      </c>
      <c r="AA104" s="15"/>
      <c r="AB104" s="15"/>
      <c r="AC104" s="15"/>
      <c r="AD104" s="15">
        <v>0</v>
      </c>
      <c r="AE104" s="15">
        <f>VLOOKUP(A:A,[1]TDSheet!$A:$AF,32,0)</f>
        <v>0.6</v>
      </c>
      <c r="AF104" s="15">
        <f>VLOOKUP(A:A,[1]TDSheet!$A:$AG,33,0)</f>
        <v>0.5</v>
      </c>
      <c r="AG104" s="15">
        <f>VLOOKUP(A:A,[1]TDSheet!$A:$W,23,0)</f>
        <v>0.2</v>
      </c>
      <c r="AH104" s="15">
        <v>0</v>
      </c>
      <c r="AI104" s="22" t="str">
        <f>VLOOKUP(A:A,[1]TDSheet!$A:$AI,35,0)</f>
        <v>увел</v>
      </c>
      <c r="AJ104" s="15">
        <f t="shared" si="22"/>
        <v>0</v>
      </c>
      <c r="AK104" s="15">
        <f t="shared" si="23"/>
        <v>0</v>
      </c>
      <c r="AL104" s="15">
        <f t="shared" si="24"/>
        <v>0</v>
      </c>
      <c r="AM104" s="15"/>
      <c r="AN104" s="15"/>
    </row>
    <row r="105" spans="1:40" s="1" customFormat="1" ht="21.95" customHeight="1" outlineLevel="1" x14ac:dyDescent="0.2">
      <c r="A105" s="7" t="s">
        <v>108</v>
      </c>
      <c r="B105" s="7" t="s">
        <v>8</v>
      </c>
      <c r="C105" s="8">
        <v>7.0060000000000002</v>
      </c>
      <c r="D105" s="8">
        <v>30.908000000000001</v>
      </c>
      <c r="E105" s="8">
        <v>4.0190000000000001</v>
      </c>
      <c r="F105" s="8">
        <v>16.079000000000001</v>
      </c>
      <c r="G105" s="1" t="str">
        <f>VLOOKUP(A:A,[1]TDSheet!$A:$G,7,0)</f>
        <v>н0801,</v>
      </c>
      <c r="H105" s="1">
        <f>VLOOKUP(A:A,[1]TDSheet!$A:$H,8,0)</f>
        <v>1</v>
      </c>
      <c r="I105" s="1" t="e">
        <f>VLOOKUP(A:A,[1]TDSheet!$A:$I,9,0)</f>
        <v>#N/A</v>
      </c>
      <c r="J105" s="15">
        <f>VLOOKUP(A:A,[2]TDSheet!$A:$F,6,0)</f>
        <v>9.25</v>
      </c>
      <c r="K105" s="15">
        <f t="shared" si="18"/>
        <v>-5.2309999999999999</v>
      </c>
      <c r="L105" s="15">
        <f>VLOOKUP(A:A,[1]TDSheet!$A:$N,14,0)</f>
        <v>10</v>
      </c>
      <c r="M105" s="15">
        <f>VLOOKUP(A:A,[1]TDSheet!$A:$X,24,0)</f>
        <v>0</v>
      </c>
      <c r="N105" s="15"/>
      <c r="O105" s="15"/>
      <c r="P105" s="15"/>
      <c r="Q105" s="15"/>
      <c r="R105" s="15"/>
      <c r="S105" s="15"/>
      <c r="T105" s="15"/>
      <c r="U105" s="15"/>
      <c r="V105" s="17"/>
      <c r="W105" s="15">
        <f t="shared" si="19"/>
        <v>0.80380000000000007</v>
      </c>
      <c r="X105" s="17"/>
      <c r="Y105" s="18">
        <f t="shared" si="20"/>
        <v>32.444637969644191</v>
      </c>
      <c r="Z105" s="15">
        <f t="shared" si="21"/>
        <v>20.003732271709378</v>
      </c>
      <c r="AA105" s="15"/>
      <c r="AB105" s="15"/>
      <c r="AC105" s="15"/>
      <c r="AD105" s="15">
        <v>0</v>
      </c>
      <c r="AE105" s="15">
        <f>VLOOKUP(A:A,[1]TDSheet!$A:$AF,32,0)</f>
        <v>1.6321999999999999</v>
      </c>
      <c r="AF105" s="15">
        <f>VLOOKUP(A:A,[1]TDSheet!$A:$AG,33,0)</f>
        <v>0.67749999999999999</v>
      </c>
      <c r="AG105" s="15">
        <f>VLOOKUP(A:A,[1]TDSheet!$A:$W,23,0)</f>
        <v>2.6879999999999997</v>
      </c>
      <c r="AH105" s="15">
        <v>0</v>
      </c>
      <c r="AI105" s="22" t="str">
        <f>VLOOKUP(A:A,[1]TDSheet!$A:$AI,35,0)</f>
        <v>увел</v>
      </c>
      <c r="AJ105" s="15">
        <f t="shared" si="22"/>
        <v>0</v>
      </c>
      <c r="AK105" s="15">
        <f t="shared" si="23"/>
        <v>0</v>
      </c>
      <c r="AL105" s="15">
        <f t="shared" si="24"/>
        <v>0</v>
      </c>
      <c r="AM105" s="15"/>
      <c r="AN105" s="15"/>
    </row>
    <row r="106" spans="1:40" s="1" customFormat="1" ht="11.1" customHeight="1" outlineLevel="1" x14ac:dyDescent="0.2">
      <c r="A106" s="7" t="s">
        <v>109</v>
      </c>
      <c r="B106" s="7" t="s">
        <v>12</v>
      </c>
      <c r="C106" s="8">
        <v>23</v>
      </c>
      <c r="D106" s="8">
        <v>17</v>
      </c>
      <c r="E106" s="8">
        <v>1</v>
      </c>
      <c r="F106" s="8"/>
      <c r="G106" s="1" t="str">
        <f>VLOOKUP(A:A,[1]TDSheet!$A:$G,7,0)</f>
        <v>нов14,03</v>
      </c>
      <c r="H106" s="1">
        <f>VLOOKUP(A:A,[1]TDSheet!$A:$H,8,0)</f>
        <v>0.3</v>
      </c>
      <c r="I106" s="1" t="e">
        <f>VLOOKUP(A:A,[1]TDSheet!$A:$I,9,0)</f>
        <v>#N/A</v>
      </c>
      <c r="J106" s="15">
        <f>VLOOKUP(A:A,[2]TDSheet!$A:$F,6,0)</f>
        <v>20</v>
      </c>
      <c r="K106" s="15">
        <f t="shared" si="18"/>
        <v>-19</v>
      </c>
      <c r="L106" s="15">
        <f>VLOOKUP(A:A,[1]TDSheet!$A:$N,14,0)</f>
        <v>0</v>
      </c>
      <c r="M106" s="15">
        <f>VLOOKUP(A:A,[1]TDSheet!$A:$X,24,0)</f>
        <v>0</v>
      </c>
      <c r="N106" s="15"/>
      <c r="O106" s="15"/>
      <c r="P106" s="15"/>
      <c r="Q106" s="15"/>
      <c r="R106" s="15"/>
      <c r="S106" s="15"/>
      <c r="T106" s="15"/>
      <c r="U106" s="15"/>
      <c r="V106" s="17">
        <v>10</v>
      </c>
      <c r="W106" s="15">
        <f t="shared" si="19"/>
        <v>0.2</v>
      </c>
      <c r="X106" s="17"/>
      <c r="Y106" s="18">
        <f t="shared" si="20"/>
        <v>50</v>
      </c>
      <c r="Z106" s="15">
        <f t="shared" si="21"/>
        <v>0</v>
      </c>
      <c r="AA106" s="15"/>
      <c r="AB106" s="15"/>
      <c r="AC106" s="15"/>
      <c r="AD106" s="15">
        <v>0</v>
      </c>
      <c r="AE106" s="15">
        <f>VLOOKUP(A:A,[1]TDSheet!$A:$AF,32,0)</f>
        <v>0.4</v>
      </c>
      <c r="AF106" s="15">
        <f>VLOOKUP(A:A,[1]TDSheet!$A:$AG,33,0)</f>
        <v>0.25</v>
      </c>
      <c r="AG106" s="15">
        <f>VLOOKUP(A:A,[1]TDSheet!$A:$W,23,0)</f>
        <v>0.2</v>
      </c>
      <c r="AH106" s="15">
        <v>0</v>
      </c>
      <c r="AI106" s="15" t="str">
        <f>VLOOKUP(A:A,[1]TDSheet!$A:$AI,35,0)</f>
        <v>увел</v>
      </c>
      <c r="AJ106" s="15">
        <f t="shared" si="22"/>
        <v>0</v>
      </c>
      <c r="AK106" s="15">
        <f t="shared" si="23"/>
        <v>3</v>
      </c>
      <c r="AL106" s="15">
        <f t="shared" si="24"/>
        <v>0</v>
      </c>
      <c r="AM106" s="15"/>
      <c r="AN106" s="15"/>
    </row>
    <row r="107" spans="1:40" s="1" customFormat="1" ht="11.1" customHeight="1" outlineLevel="1" x14ac:dyDescent="0.2">
      <c r="A107" s="7" t="s">
        <v>110</v>
      </c>
      <c r="B107" s="7" t="s">
        <v>12</v>
      </c>
      <c r="C107" s="8">
        <v>84</v>
      </c>
      <c r="D107" s="8">
        <v>46</v>
      </c>
      <c r="E107" s="8">
        <v>22</v>
      </c>
      <c r="F107" s="8">
        <v>55</v>
      </c>
      <c r="G107" s="1" t="str">
        <f>VLOOKUP(A:A,[1]TDSheet!$A:$G,7,0)</f>
        <v>завод</v>
      </c>
      <c r="H107" s="1">
        <f>VLOOKUP(A:A,[1]TDSheet!$A:$H,8,0)</f>
        <v>0.3</v>
      </c>
      <c r="I107" s="1" t="e">
        <f>VLOOKUP(A:A,[1]TDSheet!$A:$I,9,0)</f>
        <v>#N/A</v>
      </c>
      <c r="J107" s="15">
        <f>VLOOKUP(A:A,[2]TDSheet!$A:$F,6,0)</f>
        <v>39</v>
      </c>
      <c r="K107" s="15">
        <f t="shared" si="18"/>
        <v>-17</v>
      </c>
      <c r="L107" s="15">
        <f>VLOOKUP(A:A,[1]TDSheet!$A:$N,14,0)</f>
        <v>0</v>
      </c>
      <c r="M107" s="15">
        <f>VLOOKUP(A:A,[1]TDSheet!$A:$X,24,0)</f>
        <v>0</v>
      </c>
      <c r="N107" s="15"/>
      <c r="O107" s="15"/>
      <c r="P107" s="15"/>
      <c r="Q107" s="15"/>
      <c r="R107" s="15"/>
      <c r="S107" s="15"/>
      <c r="T107" s="15"/>
      <c r="U107" s="15"/>
      <c r="V107" s="17"/>
      <c r="W107" s="15">
        <f t="shared" si="19"/>
        <v>4.4000000000000004</v>
      </c>
      <c r="X107" s="17"/>
      <c r="Y107" s="18">
        <f t="shared" si="20"/>
        <v>12.499999999999998</v>
      </c>
      <c r="Z107" s="15">
        <f t="shared" si="21"/>
        <v>12.499999999999998</v>
      </c>
      <c r="AA107" s="15"/>
      <c r="AB107" s="15"/>
      <c r="AC107" s="15"/>
      <c r="AD107" s="15">
        <v>0</v>
      </c>
      <c r="AE107" s="15">
        <f>VLOOKUP(A:A,[1]TDSheet!$A:$AF,32,0)</f>
        <v>14.4</v>
      </c>
      <c r="AF107" s="15">
        <f>VLOOKUP(A:A,[1]TDSheet!$A:$AG,33,0)</f>
        <v>4</v>
      </c>
      <c r="AG107" s="15">
        <f>VLOOKUP(A:A,[1]TDSheet!$A:$W,23,0)</f>
        <v>8.6</v>
      </c>
      <c r="AH107" s="15">
        <f>VLOOKUP(A:A,[3]TDSheet!$A:$D,4,0)</f>
        <v>5</v>
      </c>
      <c r="AI107" s="15" t="str">
        <f>VLOOKUP(A:A,[1]TDSheet!$A:$AI,35,0)</f>
        <v>Макс</v>
      </c>
      <c r="AJ107" s="15">
        <f t="shared" si="22"/>
        <v>0</v>
      </c>
      <c r="AK107" s="15">
        <f t="shared" si="23"/>
        <v>0</v>
      </c>
      <c r="AL107" s="15">
        <f t="shared" si="24"/>
        <v>0</v>
      </c>
      <c r="AM107" s="15"/>
      <c r="AN107" s="15"/>
    </row>
    <row r="108" spans="1:40" s="1" customFormat="1" ht="11.1" customHeight="1" outlineLevel="1" x14ac:dyDescent="0.2">
      <c r="A108" s="7" t="s">
        <v>115</v>
      </c>
      <c r="B108" s="7" t="s">
        <v>12</v>
      </c>
      <c r="C108" s="8">
        <v>9</v>
      </c>
      <c r="D108" s="8">
        <v>187</v>
      </c>
      <c r="E108" s="8">
        <v>71</v>
      </c>
      <c r="F108" s="8">
        <v>121</v>
      </c>
      <c r="G108" s="1" t="str">
        <f>VLOOKUP(A:A,[1]TDSheet!$A:$G,7,0)</f>
        <v>нов1804,</v>
      </c>
      <c r="H108" s="1">
        <f>VLOOKUP(A:A,[1]TDSheet!$A:$H,8,0)</f>
        <v>0.12</v>
      </c>
      <c r="I108" s="1" t="e">
        <f>VLOOKUP(A:A,[1]TDSheet!$A:$I,9,0)</f>
        <v>#N/A</v>
      </c>
      <c r="J108" s="15">
        <f>VLOOKUP(A:A,[2]TDSheet!$A:$F,6,0)</f>
        <v>121</v>
      </c>
      <c r="K108" s="15">
        <f t="shared" si="18"/>
        <v>-50</v>
      </c>
      <c r="L108" s="15">
        <f>VLOOKUP(A:A,[1]TDSheet!$A:$N,14,0)</f>
        <v>30</v>
      </c>
      <c r="M108" s="15">
        <f>VLOOKUP(A:A,[1]TDSheet!$A:$X,24,0)</f>
        <v>0</v>
      </c>
      <c r="N108" s="15"/>
      <c r="O108" s="15"/>
      <c r="P108" s="15"/>
      <c r="Q108" s="15"/>
      <c r="R108" s="15"/>
      <c r="S108" s="15"/>
      <c r="T108" s="15"/>
      <c r="U108" s="15"/>
      <c r="V108" s="17"/>
      <c r="W108" s="15">
        <f t="shared" si="19"/>
        <v>14.2</v>
      </c>
      <c r="X108" s="17"/>
      <c r="Y108" s="18">
        <f t="shared" si="20"/>
        <v>10.63380281690141</v>
      </c>
      <c r="Z108" s="15">
        <f t="shared" si="21"/>
        <v>8.52112676056338</v>
      </c>
      <c r="AA108" s="15"/>
      <c r="AB108" s="15"/>
      <c r="AC108" s="15"/>
      <c r="AD108" s="15">
        <v>0</v>
      </c>
      <c r="AE108" s="15">
        <f>VLOOKUP(A:A,[1]TDSheet!$A:$AF,32,0)</f>
        <v>20</v>
      </c>
      <c r="AF108" s="15">
        <f>VLOOKUP(A:A,[1]TDSheet!$A:$AG,33,0)</f>
        <v>22</v>
      </c>
      <c r="AG108" s="15">
        <f>VLOOKUP(A:A,[1]TDSheet!$A:$W,23,0)</f>
        <v>16</v>
      </c>
      <c r="AH108" s="15">
        <f>VLOOKUP(A:A,[3]TDSheet!$A:$D,4,0)</f>
        <v>33</v>
      </c>
      <c r="AI108" s="15" t="str">
        <f>VLOOKUP(A:A,[1]TDSheet!$A:$AI,35,0)</f>
        <v>увел</v>
      </c>
      <c r="AJ108" s="15">
        <f t="shared" si="22"/>
        <v>0</v>
      </c>
      <c r="AK108" s="15">
        <f t="shared" si="23"/>
        <v>0</v>
      </c>
      <c r="AL108" s="15">
        <f t="shared" si="24"/>
        <v>0</v>
      </c>
      <c r="AM108" s="15"/>
      <c r="AN108" s="15"/>
    </row>
    <row r="109" spans="1:40" s="1" customFormat="1" ht="21.95" customHeight="1" outlineLevel="1" x14ac:dyDescent="0.2">
      <c r="A109" s="7" t="s">
        <v>116</v>
      </c>
      <c r="B109" s="7" t="s">
        <v>12</v>
      </c>
      <c r="C109" s="8">
        <v>1</v>
      </c>
      <c r="D109" s="8">
        <v>2</v>
      </c>
      <c r="E109" s="8">
        <v>1</v>
      </c>
      <c r="F109" s="8">
        <v>1</v>
      </c>
      <c r="G109" s="1" t="str">
        <f>VLOOKUP(A:A,[1]TDSheet!$A:$G,7,0)</f>
        <v>нов0805</v>
      </c>
      <c r="H109" s="1">
        <f>VLOOKUP(A:A,[1]TDSheet!$A:$H,8,0)</f>
        <v>7.0000000000000007E-2</v>
      </c>
      <c r="I109" s="1" t="e">
        <f>VLOOKUP(A:A,[1]TDSheet!$A:$I,9,0)</f>
        <v>#N/A</v>
      </c>
      <c r="J109" s="15">
        <f>VLOOKUP(A:A,[2]TDSheet!$A:$F,6,0)</f>
        <v>29</v>
      </c>
      <c r="K109" s="15">
        <f t="shared" si="18"/>
        <v>-28</v>
      </c>
      <c r="L109" s="15">
        <f>VLOOKUP(A:A,[1]TDSheet!$A:$N,14,0)</f>
        <v>50</v>
      </c>
      <c r="M109" s="15">
        <f>VLOOKUP(A:A,[1]TDSheet!$A:$X,24,0)</f>
        <v>0</v>
      </c>
      <c r="N109" s="15"/>
      <c r="O109" s="15"/>
      <c r="P109" s="15"/>
      <c r="Q109" s="15"/>
      <c r="R109" s="15"/>
      <c r="S109" s="15"/>
      <c r="T109" s="15"/>
      <c r="U109" s="15"/>
      <c r="V109" s="17">
        <v>50</v>
      </c>
      <c r="W109" s="15">
        <f t="shared" si="19"/>
        <v>0.2</v>
      </c>
      <c r="X109" s="17"/>
      <c r="Y109" s="18">
        <f t="shared" si="20"/>
        <v>505</v>
      </c>
      <c r="Z109" s="15">
        <f t="shared" si="21"/>
        <v>5</v>
      </c>
      <c r="AA109" s="15"/>
      <c r="AB109" s="15"/>
      <c r="AC109" s="15"/>
      <c r="AD109" s="15">
        <v>0</v>
      </c>
      <c r="AE109" s="15">
        <f>VLOOKUP(A:A,[1]TDSheet!$A:$AF,32,0)</f>
        <v>0</v>
      </c>
      <c r="AF109" s="15">
        <f>VLOOKUP(A:A,[1]TDSheet!$A:$AG,33,0)</f>
        <v>68.5</v>
      </c>
      <c r="AG109" s="15">
        <f>VLOOKUP(A:A,[1]TDSheet!$A:$W,23,0)</f>
        <v>0.4</v>
      </c>
      <c r="AH109" s="15">
        <v>0</v>
      </c>
      <c r="AI109" s="15" t="e">
        <f>VLOOKUP(A:A,[1]TDSheet!$A:$AI,35,0)</f>
        <v>#N/A</v>
      </c>
      <c r="AJ109" s="15">
        <f t="shared" si="22"/>
        <v>0</v>
      </c>
      <c r="AK109" s="15">
        <f t="shared" si="23"/>
        <v>3.5000000000000004</v>
      </c>
      <c r="AL109" s="15">
        <f t="shared" si="24"/>
        <v>0</v>
      </c>
      <c r="AM109" s="15"/>
      <c r="AN109" s="15"/>
    </row>
    <row r="110" spans="1:40" s="1" customFormat="1" ht="11.1" customHeight="1" outlineLevel="1" x14ac:dyDescent="0.2">
      <c r="A110" s="7" t="s">
        <v>117</v>
      </c>
      <c r="B110" s="7" t="s">
        <v>12</v>
      </c>
      <c r="C110" s="8">
        <v>23</v>
      </c>
      <c r="D110" s="8">
        <v>168</v>
      </c>
      <c r="E110" s="8">
        <v>139</v>
      </c>
      <c r="F110" s="8">
        <v>47</v>
      </c>
      <c r="G110" s="1" t="str">
        <f>VLOOKUP(A:A,[1]TDSheet!$A:$G,7,0)</f>
        <v>нов0805</v>
      </c>
      <c r="H110" s="1">
        <f>VLOOKUP(A:A,[1]TDSheet!$A:$H,8,0)</f>
        <v>7.0000000000000007E-2</v>
      </c>
      <c r="I110" s="1" t="e">
        <f>VLOOKUP(A:A,[1]TDSheet!$A:$I,9,0)</f>
        <v>#N/A</v>
      </c>
      <c r="J110" s="15">
        <f>VLOOKUP(A:A,[2]TDSheet!$A:$F,6,0)</f>
        <v>167</v>
      </c>
      <c r="K110" s="15">
        <f t="shared" si="18"/>
        <v>-28</v>
      </c>
      <c r="L110" s="15">
        <f>VLOOKUP(A:A,[1]TDSheet!$A:$N,14,0)</f>
        <v>40</v>
      </c>
      <c r="M110" s="15">
        <f>VLOOKUP(A:A,[1]TDSheet!$A:$X,24,0)</f>
        <v>0</v>
      </c>
      <c r="N110" s="15"/>
      <c r="O110" s="15"/>
      <c r="P110" s="15"/>
      <c r="Q110" s="15"/>
      <c r="R110" s="15"/>
      <c r="S110" s="15"/>
      <c r="T110" s="15"/>
      <c r="U110" s="15"/>
      <c r="V110" s="17">
        <v>50</v>
      </c>
      <c r="W110" s="15">
        <f t="shared" si="19"/>
        <v>27.8</v>
      </c>
      <c r="X110" s="17">
        <v>50</v>
      </c>
      <c r="Y110" s="18">
        <f t="shared" si="20"/>
        <v>6.7266187050359711</v>
      </c>
      <c r="Z110" s="15">
        <f t="shared" si="21"/>
        <v>1.6906474820143884</v>
      </c>
      <c r="AA110" s="15"/>
      <c r="AB110" s="15"/>
      <c r="AC110" s="15"/>
      <c r="AD110" s="15">
        <v>0</v>
      </c>
      <c r="AE110" s="15">
        <f>VLOOKUP(A:A,[1]TDSheet!$A:$AF,32,0)</f>
        <v>0</v>
      </c>
      <c r="AF110" s="15">
        <f>VLOOKUP(A:A,[1]TDSheet!$A:$AG,33,0)</f>
        <v>46.75</v>
      </c>
      <c r="AG110" s="15">
        <f>VLOOKUP(A:A,[1]TDSheet!$A:$W,23,0)</f>
        <v>19.600000000000001</v>
      </c>
      <c r="AH110" s="15">
        <f>VLOOKUP(A:A,[3]TDSheet!$A:$D,4,0)</f>
        <v>50</v>
      </c>
      <c r="AI110" s="15" t="e">
        <f>VLOOKUP(A:A,[1]TDSheet!$A:$AI,35,0)</f>
        <v>#N/A</v>
      </c>
      <c r="AJ110" s="15">
        <f t="shared" si="22"/>
        <v>0</v>
      </c>
      <c r="AK110" s="15">
        <f t="shared" si="23"/>
        <v>3.5000000000000004</v>
      </c>
      <c r="AL110" s="15">
        <f t="shared" si="24"/>
        <v>3.5000000000000004</v>
      </c>
      <c r="AM110" s="15"/>
      <c r="AN110" s="15"/>
    </row>
    <row r="111" spans="1:40" s="1" customFormat="1" ht="11.1" customHeight="1" outlineLevel="1" x14ac:dyDescent="0.2">
      <c r="A111" s="7" t="s">
        <v>118</v>
      </c>
      <c r="B111" s="7" t="s">
        <v>12</v>
      </c>
      <c r="C111" s="8">
        <v>1</v>
      </c>
      <c r="D111" s="8">
        <v>2</v>
      </c>
      <c r="E111" s="8">
        <v>1</v>
      </c>
      <c r="F111" s="8">
        <v>2</v>
      </c>
      <c r="G111" s="1" t="str">
        <f>VLOOKUP(A:A,[1]TDSheet!$A:$G,7,0)</f>
        <v>нв1405,</v>
      </c>
      <c r="H111" s="1">
        <f>VLOOKUP(A:A,[1]TDSheet!$A:$H,8,0)</f>
        <v>7.0000000000000007E-2</v>
      </c>
      <c r="I111" s="1" t="e">
        <f>VLOOKUP(A:A,[1]TDSheet!$A:$I,9,0)</f>
        <v>#N/A</v>
      </c>
      <c r="J111" s="15">
        <f>VLOOKUP(A:A,[2]TDSheet!$A:$F,6,0)</f>
        <v>46</v>
      </c>
      <c r="K111" s="15">
        <f t="shared" si="18"/>
        <v>-45</v>
      </c>
      <c r="L111" s="15">
        <f>VLOOKUP(A:A,[1]TDSheet!$A:$N,14,0)</f>
        <v>40</v>
      </c>
      <c r="M111" s="15">
        <f>VLOOKUP(A:A,[1]TDSheet!$A:$X,24,0)</f>
        <v>50</v>
      </c>
      <c r="N111" s="15"/>
      <c r="O111" s="15"/>
      <c r="P111" s="15"/>
      <c r="Q111" s="15"/>
      <c r="R111" s="15"/>
      <c r="S111" s="15"/>
      <c r="T111" s="15"/>
      <c r="U111" s="15"/>
      <c r="V111" s="17">
        <v>50</v>
      </c>
      <c r="W111" s="15">
        <f t="shared" si="19"/>
        <v>0.2</v>
      </c>
      <c r="X111" s="17">
        <v>50</v>
      </c>
      <c r="Y111" s="18">
        <f t="shared" si="20"/>
        <v>960</v>
      </c>
      <c r="Z111" s="15">
        <f t="shared" si="21"/>
        <v>10</v>
      </c>
      <c r="AA111" s="15"/>
      <c r="AB111" s="15"/>
      <c r="AC111" s="15"/>
      <c r="AD111" s="15">
        <v>0</v>
      </c>
      <c r="AE111" s="15">
        <f>VLOOKUP(A:A,[1]TDSheet!$A:$AF,32,0)</f>
        <v>0</v>
      </c>
      <c r="AF111" s="15">
        <f>VLOOKUP(A:A,[1]TDSheet!$A:$AG,33,0)</f>
        <v>40.5</v>
      </c>
      <c r="AG111" s="15">
        <f>VLOOKUP(A:A,[1]TDSheet!$A:$W,23,0)</f>
        <v>10</v>
      </c>
      <c r="AH111" s="15">
        <v>0</v>
      </c>
      <c r="AI111" s="15" t="e">
        <f>VLOOKUP(A:A,[1]TDSheet!$A:$AI,35,0)</f>
        <v>#N/A</v>
      </c>
      <c r="AJ111" s="15">
        <f t="shared" si="22"/>
        <v>0</v>
      </c>
      <c r="AK111" s="15">
        <f t="shared" si="23"/>
        <v>3.5000000000000004</v>
      </c>
      <c r="AL111" s="15">
        <f t="shared" si="24"/>
        <v>3.5000000000000004</v>
      </c>
      <c r="AM111" s="15"/>
      <c r="AN111" s="15"/>
    </row>
    <row r="112" spans="1:40" s="1" customFormat="1" ht="11.1" customHeight="1" outlineLevel="1" x14ac:dyDescent="0.2">
      <c r="A112" s="7" t="s">
        <v>119</v>
      </c>
      <c r="B112" s="7" t="s">
        <v>12</v>
      </c>
      <c r="C112" s="8">
        <v>-2</v>
      </c>
      <c r="D112" s="8">
        <v>5</v>
      </c>
      <c r="E112" s="8">
        <v>3</v>
      </c>
      <c r="F112" s="8"/>
      <c r="G112" s="1" t="str">
        <f>VLOOKUP(A:A,[1]TDSheet!$A:$G,7,0)</f>
        <v>нв1405,</v>
      </c>
      <c r="H112" s="1">
        <f>VLOOKUP(A:A,[1]TDSheet!$A:$H,8,0)</f>
        <v>7.0000000000000007E-2</v>
      </c>
      <c r="I112" s="1" t="e">
        <f>VLOOKUP(A:A,[1]TDSheet!$A:$I,9,0)</f>
        <v>#N/A</v>
      </c>
      <c r="J112" s="15">
        <f>VLOOKUP(A:A,[2]TDSheet!$A:$F,6,0)</f>
        <v>24</v>
      </c>
      <c r="K112" s="15">
        <f t="shared" si="18"/>
        <v>-21</v>
      </c>
      <c r="L112" s="15">
        <f>VLOOKUP(A:A,[1]TDSheet!$A:$N,14,0)</f>
        <v>40</v>
      </c>
      <c r="M112" s="15">
        <f>VLOOKUP(A:A,[1]TDSheet!$A:$X,24,0)</f>
        <v>50</v>
      </c>
      <c r="N112" s="15"/>
      <c r="O112" s="15"/>
      <c r="P112" s="15"/>
      <c r="Q112" s="15"/>
      <c r="R112" s="15"/>
      <c r="S112" s="15"/>
      <c r="T112" s="15"/>
      <c r="U112" s="15"/>
      <c r="V112" s="17">
        <v>50</v>
      </c>
      <c r="W112" s="15">
        <f t="shared" si="19"/>
        <v>0.6</v>
      </c>
      <c r="X112" s="17">
        <v>50</v>
      </c>
      <c r="Y112" s="18">
        <f t="shared" si="20"/>
        <v>316.66666666666669</v>
      </c>
      <c r="Z112" s="15">
        <f t="shared" si="21"/>
        <v>0</v>
      </c>
      <c r="AA112" s="15"/>
      <c r="AB112" s="15"/>
      <c r="AC112" s="15"/>
      <c r="AD112" s="15">
        <v>0</v>
      </c>
      <c r="AE112" s="15">
        <f>VLOOKUP(A:A,[1]TDSheet!$A:$AF,32,0)</f>
        <v>0</v>
      </c>
      <c r="AF112" s="15">
        <f>VLOOKUP(A:A,[1]TDSheet!$A:$AG,33,0)</f>
        <v>42.25</v>
      </c>
      <c r="AG112" s="15">
        <f>VLOOKUP(A:A,[1]TDSheet!$A:$W,23,0)</f>
        <v>11.4</v>
      </c>
      <c r="AH112" s="15">
        <v>0</v>
      </c>
      <c r="AI112" s="15" t="e">
        <f>VLOOKUP(A:A,[1]TDSheet!$A:$AI,35,0)</f>
        <v>#N/A</v>
      </c>
      <c r="AJ112" s="15">
        <f t="shared" si="22"/>
        <v>0</v>
      </c>
      <c r="AK112" s="15">
        <f t="shared" si="23"/>
        <v>3.5000000000000004</v>
      </c>
      <c r="AL112" s="15">
        <f t="shared" si="24"/>
        <v>3.5000000000000004</v>
      </c>
      <c r="AM112" s="15"/>
      <c r="AN112" s="15"/>
    </row>
    <row r="113" spans="1:40" s="1" customFormat="1" ht="11.1" customHeight="1" outlineLevel="1" x14ac:dyDescent="0.2">
      <c r="A113" s="7" t="s">
        <v>120</v>
      </c>
      <c r="B113" s="7" t="s">
        <v>12</v>
      </c>
      <c r="C113" s="8">
        <v>8</v>
      </c>
      <c r="D113" s="8">
        <v>12</v>
      </c>
      <c r="E113" s="8">
        <v>14</v>
      </c>
      <c r="F113" s="8">
        <v>3</v>
      </c>
      <c r="G113" s="1" t="str">
        <f>VLOOKUP(A:A,[1]TDSheet!$A:$G,7,0)</f>
        <v>нв1405,</v>
      </c>
      <c r="H113" s="1">
        <f>VLOOKUP(A:A,[1]TDSheet!$A:$H,8,0)</f>
        <v>7.0000000000000007E-2</v>
      </c>
      <c r="I113" s="1" t="e">
        <f>VLOOKUP(A:A,[1]TDSheet!$A:$I,9,0)</f>
        <v>#N/A</v>
      </c>
      <c r="J113" s="15">
        <f>VLOOKUP(A:A,[2]TDSheet!$A:$F,6,0)</f>
        <v>86</v>
      </c>
      <c r="K113" s="15">
        <f t="shared" si="18"/>
        <v>-72</v>
      </c>
      <c r="L113" s="15">
        <f>VLOOKUP(A:A,[1]TDSheet!$A:$N,14,0)</f>
        <v>40</v>
      </c>
      <c r="M113" s="15">
        <f>VLOOKUP(A:A,[1]TDSheet!$A:$X,24,0)</f>
        <v>50</v>
      </c>
      <c r="N113" s="15"/>
      <c r="O113" s="15"/>
      <c r="P113" s="15"/>
      <c r="Q113" s="15"/>
      <c r="R113" s="15"/>
      <c r="S113" s="15"/>
      <c r="T113" s="15"/>
      <c r="U113" s="15"/>
      <c r="V113" s="17">
        <v>50</v>
      </c>
      <c r="W113" s="15">
        <f t="shared" si="19"/>
        <v>2.8</v>
      </c>
      <c r="X113" s="17">
        <v>50</v>
      </c>
      <c r="Y113" s="18">
        <f t="shared" si="20"/>
        <v>68.928571428571431</v>
      </c>
      <c r="Z113" s="15">
        <f t="shared" si="21"/>
        <v>1.0714285714285714</v>
      </c>
      <c r="AA113" s="15"/>
      <c r="AB113" s="15"/>
      <c r="AC113" s="15"/>
      <c r="AD113" s="15">
        <v>0</v>
      </c>
      <c r="AE113" s="15">
        <f>VLOOKUP(A:A,[1]TDSheet!$A:$AF,32,0)</f>
        <v>0</v>
      </c>
      <c r="AF113" s="15">
        <f>VLOOKUP(A:A,[1]TDSheet!$A:$AG,33,0)</f>
        <v>31</v>
      </c>
      <c r="AG113" s="15">
        <f>VLOOKUP(A:A,[1]TDSheet!$A:$W,23,0)</f>
        <v>20</v>
      </c>
      <c r="AH113" s="15">
        <v>0</v>
      </c>
      <c r="AI113" s="15" t="e">
        <f>VLOOKUP(A:A,[1]TDSheet!$A:$AI,35,0)</f>
        <v>#N/A</v>
      </c>
      <c r="AJ113" s="15">
        <f t="shared" si="22"/>
        <v>0</v>
      </c>
      <c r="AK113" s="15">
        <f t="shared" si="23"/>
        <v>3.5000000000000004</v>
      </c>
      <c r="AL113" s="15">
        <f t="shared" si="24"/>
        <v>3.5000000000000004</v>
      </c>
      <c r="AM113" s="15"/>
      <c r="AN113" s="15"/>
    </row>
    <row r="114" spans="1:40" s="1" customFormat="1" ht="11.1" customHeight="1" outlineLevel="1" x14ac:dyDescent="0.2">
      <c r="A114" s="7" t="s">
        <v>121</v>
      </c>
      <c r="B114" s="7" t="s">
        <v>12</v>
      </c>
      <c r="C114" s="8">
        <v>11</v>
      </c>
      <c r="D114" s="8">
        <v>5</v>
      </c>
      <c r="E114" s="8">
        <v>13</v>
      </c>
      <c r="F114" s="8">
        <v>3</v>
      </c>
      <c r="G114" s="1" t="str">
        <f>VLOOKUP(A:A,[1]TDSheet!$A:$G,7,0)</f>
        <v>нв1405,</v>
      </c>
      <c r="H114" s="1">
        <f>VLOOKUP(A:A,[1]TDSheet!$A:$H,8,0)</f>
        <v>5.5E-2</v>
      </c>
      <c r="I114" s="1" t="e">
        <f>VLOOKUP(A:A,[1]TDSheet!$A:$I,9,0)</f>
        <v>#N/A</v>
      </c>
      <c r="J114" s="15">
        <f>VLOOKUP(A:A,[2]TDSheet!$A:$F,6,0)</f>
        <v>75</v>
      </c>
      <c r="K114" s="15">
        <f t="shared" si="18"/>
        <v>-62</v>
      </c>
      <c r="L114" s="15">
        <f>VLOOKUP(A:A,[1]TDSheet!$A:$N,14,0)</f>
        <v>40</v>
      </c>
      <c r="M114" s="15">
        <f>VLOOKUP(A:A,[1]TDSheet!$A:$X,24,0)</f>
        <v>50</v>
      </c>
      <c r="N114" s="15"/>
      <c r="O114" s="15"/>
      <c r="P114" s="15"/>
      <c r="Q114" s="15"/>
      <c r="R114" s="15"/>
      <c r="S114" s="15"/>
      <c r="T114" s="15"/>
      <c r="U114" s="15"/>
      <c r="V114" s="17">
        <v>50</v>
      </c>
      <c r="W114" s="15">
        <f t="shared" si="19"/>
        <v>2.6</v>
      </c>
      <c r="X114" s="17">
        <v>50</v>
      </c>
      <c r="Y114" s="18">
        <f t="shared" si="20"/>
        <v>74.230769230769226</v>
      </c>
      <c r="Z114" s="15">
        <f t="shared" si="21"/>
        <v>1.1538461538461537</v>
      </c>
      <c r="AA114" s="15"/>
      <c r="AB114" s="15"/>
      <c r="AC114" s="15"/>
      <c r="AD114" s="15">
        <v>0</v>
      </c>
      <c r="AE114" s="15">
        <f>VLOOKUP(A:A,[1]TDSheet!$A:$AF,32,0)</f>
        <v>0</v>
      </c>
      <c r="AF114" s="15">
        <f>VLOOKUP(A:A,[1]TDSheet!$A:$AG,33,0)</f>
        <v>26.25</v>
      </c>
      <c r="AG114" s="15">
        <f>VLOOKUP(A:A,[1]TDSheet!$A:$W,23,0)</f>
        <v>24</v>
      </c>
      <c r="AH114" s="15">
        <v>0</v>
      </c>
      <c r="AI114" s="15" t="e">
        <f>VLOOKUP(A:A,[1]TDSheet!$A:$AI,35,0)</f>
        <v>#N/A</v>
      </c>
      <c r="AJ114" s="15">
        <f t="shared" si="22"/>
        <v>0</v>
      </c>
      <c r="AK114" s="15">
        <f t="shared" si="23"/>
        <v>2.75</v>
      </c>
      <c r="AL114" s="15">
        <f t="shared" si="24"/>
        <v>2.75</v>
      </c>
      <c r="AM114" s="15"/>
      <c r="AN114" s="15"/>
    </row>
    <row r="115" spans="1:40" s="1" customFormat="1" ht="11.1" customHeight="1" outlineLevel="1" x14ac:dyDescent="0.2">
      <c r="A115" s="7" t="s">
        <v>122</v>
      </c>
      <c r="B115" s="7" t="s">
        <v>12</v>
      </c>
      <c r="C115" s="8">
        <v>2</v>
      </c>
      <c r="D115" s="8">
        <v>2</v>
      </c>
      <c r="E115" s="8">
        <v>1</v>
      </c>
      <c r="F115" s="8">
        <v>2</v>
      </c>
      <c r="G115" s="1" t="str">
        <f>VLOOKUP(A:A,[1]TDSheet!$A:$G,7,0)</f>
        <v>нв1405,</v>
      </c>
      <c r="H115" s="1">
        <f>VLOOKUP(A:A,[1]TDSheet!$A:$H,8,0)</f>
        <v>5.5E-2</v>
      </c>
      <c r="I115" s="1" t="e">
        <f>VLOOKUP(A:A,[1]TDSheet!$A:$I,9,0)</f>
        <v>#N/A</v>
      </c>
      <c r="J115" s="15">
        <f>VLOOKUP(A:A,[2]TDSheet!$A:$F,6,0)</f>
        <v>61</v>
      </c>
      <c r="K115" s="15">
        <f t="shared" si="18"/>
        <v>-60</v>
      </c>
      <c r="L115" s="15">
        <f>VLOOKUP(A:A,[1]TDSheet!$A:$N,14,0)</f>
        <v>40</v>
      </c>
      <c r="M115" s="15">
        <f>VLOOKUP(A:A,[1]TDSheet!$A:$X,24,0)</f>
        <v>50</v>
      </c>
      <c r="N115" s="15"/>
      <c r="O115" s="15"/>
      <c r="P115" s="15"/>
      <c r="Q115" s="15"/>
      <c r="R115" s="15"/>
      <c r="S115" s="15"/>
      <c r="T115" s="15"/>
      <c r="U115" s="15"/>
      <c r="V115" s="17">
        <v>50</v>
      </c>
      <c r="W115" s="15">
        <f t="shared" si="19"/>
        <v>0.2</v>
      </c>
      <c r="X115" s="17">
        <v>50</v>
      </c>
      <c r="Y115" s="18">
        <f t="shared" si="20"/>
        <v>960</v>
      </c>
      <c r="Z115" s="15">
        <f t="shared" si="21"/>
        <v>10</v>
      </c>
      <c r="AA115" s="15"/>
      <c r="AB115" s="15"/>
      <c r="AC115" s="15"/>
      <c r="AD115" s="15">
        <v>0</v>
      </c>
      <c r="AE115" s="15">
        <f>VLOOKUP(A:A,[1]TDSheet!$A:$AF,32,0)</f>
        <v>0</v>
      </c>
      <c r="AF115" s="15">
        <f>VLOOKUP(A:A,[1]TDSheet!$A:$AG,33,0)</f>
        <v>28.75</v>
      </c>
      <c r="AG115" s="15">
        <f>VLOOKUP(A:A,[1]TDSheet!$A:$W,23,0)</f>
        <v>19.8</v>
      </c>
      <c r="AH115" s="15">
        <v>0</v>
      </c>
      <c r="AI115" s="15" t="e">
        <f>VLOOKUP(A:A,[1]TDSheet!$A:$AI,35,0)</f>
        <v>#N/A</v>
      </c>
      <c r="AJ115" s="15">
        <f t="shared" si="22"/>
        <v>0</v>
      </c>
      <c r="AK115" s="15">
        <f t="shared" si="23"/>
        <v>2.75</v>
      </c>
      <c r="AL115" s="15">
        <f t="shared" si="24"/>
        <v>2.75</v>
      </c>
      <c r="AM115" s="15"/>
      <c r="AN115" s="15"/>
    </row>
    <row r="116" spans="1:40" s="1" customFormat="1" ht="11.1" customHeight="1" outlineLevel="1" x14ac:dyDescent="0.2">
      <c r="A116" s="7" t="s">
        <v>111</v>
      </c>
      <c r="B116" s="7" t="s">
        <v>8</v>
      </c>
      <c r="C116" s="8">
        <v>76.015000000000001</v>
      </c>
      <c r="D116" s="8">
        <v>1021.49</v>
      </c>
      <c r="E116" s="8">
        <v>600.15899999999999</v>
      </c>
      <c r="F116" s="21">
        <v>478.69499999999999</v>
      </c>
      <c r="G116" s="14" t="s">
        <v>139</v>
      </c>
      <c r="H116" s="1">
        <f>VLOOKUP(A:A,[1]TDSheet!$A:$H,8,0)</f>
        <v>0</v>
      </c>
      <c r="I116" s="1" t="e">
        <f>VLOOKUP(A:A,[1]TDSheet!$A:$I,9,0)</f>
        <v>#N/A</v>
      </c>
      <c r="J116" s="15">
        <f>VLOOKUP(A:A,[2]TDSheet!$A:$F,6,0)</f>
        <v>590.34299999999996</v>
      </c>
      <c r="K116" s="15">
        <f t="shared" si="18"/>
        <v>9.8160000000000309</v>
      </c>
      <c r="L116" s="15">
        <f>VLOOKUP(A:A,[1]TDSheet!$A:$N,14,0)</f>
        <v>0</v>
      </c>
      <c r="M116" s="15">
        <f>VLOOKUP(A:A,[1]TDSheet!$A:$X,24,0)</f>
        <v>0</v>
      </c>
      <c r="N116" s="15"/>
      <c r="O116" s="15"/>
      <c r="P116" s="15"/>
      <c r="Q116" s="15"/>
      <c r="R116" s="15"/>
      <c r="S116" s="15"/>
      <c r="T116" s="15"/>
      <c r="U116" s="15"/>
      <c r="V116" s="17"/>
      <c r="W116" s="15">
        <f t="shared" si="19"/>
        <v>120.0318</v>
      </c>
      <c r="X116" s="17"/>
      <c r="Y116" s="18">
        <f t="shared" si="20"/>
        <v>3.9880681619370866</v>
      </c>
      <c r="Z116" s="15">
        <f t="shared" si="21"/>
        <v>3.9880681619370866</v>
      </c>
      <c r="AA116" s="15"/>
      <c r="AB116" s="15"/>
      <c r="AC116" s="15"/>
      <c r="AD116" s="15">
        <v>0</v>
      </c>
      <c r="AE116" s="15">
        <f>VLOOKUP(A:A,[1]TDSheet!$A:$AF,32,0)</f>
        <v>80.349199999999996</v>
      </c>
      <c r="AF116" s="15">
        <f>VLOOKUP(A:A,[1]TDSheet!$A:$AG,33,0)</f>
        <v>153.00624999999999</v>
      </c>
      <c r="AG116" s="15">
        <f>VLOOKUP(A:A,[1]TDSheet!$A:$W,23,0)</f>
        <v>127.40419999999999</v>
      </c>
      <c r="AH116" s="15">
        <f>VLOOKUP(A:A,[3]TDSheet!$A:$D,4,0)</f>
        <v>152.98599999999999</v>
      </c>
      <c r="AI116" s="15">
        <f>VLOOKUP(A:A,[1]TDSheet!$A:$AI,35,0)</f>
        <v>0</v>
      </c>
      <c r="AJ116" s="15">
        <f t="shared" si="22"/>
        <v>0</v>
      </c>
      <c r="AK116" s="15">
        <f t="shared" si="23"/>
        <v>0</v>
      </c>
      <c r="AL116" s="15">
        <f t="shared" si="24"/>
        <v>0</v>
      </c>
      <c r="AM116" s="15"/>
      <c r="AN116" s="15"/>
    </row>
    <row r="117" spans="1:40" s="1" customFormat="1" ht="11.1" customHeight="1" outlineLevel="1" x14ac:dyDescent="0.2">
      <c r="A117" s="7" t="s">
        <v>112</v>
      </c>
      <c r="B117" s="7" t="s">
        <v>8</v>
      </c>
      <c r="C117" s="8">
        <v>-82.522999999999996</v>
      </c>
      <c r="D117" s="8">
        <v>2620.924</v>
      </c>
      <c r="E117" s="8">
        <v>1940.7860000000001</v>
      </c>
      <c r="F117" s="21">
        <v>494.56400000000002</v>
      </c>
      <c r="G117" s="14" t="s">
        <v>139</v>
      </c>
      <c r="H117" s="1">
        <f>VLOOKUP(A:A,[1]TDSheet!$A:$H,8,0)</f>
        <v>0</v>
      </c>
      <c r="I117" s="1" t="e">
        <f>VLOOKUP(A:A,[1]TDSheet!$A:$I,9,0)</f>
        <v>#N/A</v>
      </c>
      <c r="J117" s="15">
        <f>VLOOKUP(A:A,[2]TDSheet!$A:$F,6,0)</f>
        <v>1943.511</v>
      </c>
      <c r="K117" s="15">
        <f t="shared" si="18"/>
        <v>-2.7249999999999091</v>
      </c>
      <c r="L117" s="15">
        <f>VLOOKUP(A:A,[1]TDSheet!$A:$N,14,0)</f>
        <v>0</v>
      </c>
      <c r="M117" s="15">
        <f>VLOOKUP(A:A,[1]TDSheet!$A:$X,24,0)</f>
        <v>0</v>
      </c>
      <c r="N117" s="15"/>
      <c r="O117" s="15"/>
      <c r="P117" s="15"/>
      <c r="Q117" s="15"/>
      <c r="R117" s="15"/>
      <c r="S117" s="15"/>
      <c r="T117" s="15"/>
      <c r="U117" s="15"/>
      <c r="V117" s="17"/>
      <c r="W117" s="15">
        <f t="shared" si="19"/>
        <v>388.15719999999999</v>
      </c>
      <c r="X117" s="17"/>
      <c r="Y117" s="18">
        <f t="shared" si="20"/>
        <v>1.2741332635334346</v>
      </c>
      <c r="Z117" s="15">
        <f t="shared" si="21"/>
        <v>1.2741332635334346</v>
      </c>
      <c r="AA117" s="15"/>
      <c r="AB117" s="15"/>
      <c r="AC117" s="15"/>
      <c r="AD117" s="15">
        <v>0</v>
      </c>
      <c r="AE117" s="15">
        <f>VLOOKUP(A:A,[1]TDSheet!$A:$AF,32,0)</f>
        <v>342.44380000000001</v>
      </c>
      <c r="AF117" s="15">
        <f>VLOOKUP(A:A,[1]TDSheet!$A:$AG,33,0)</f>
        <v>427.07499999999999</v>
      </c>
      <c r="AG117" s="15">
        <f>VLOOKUP(A:A,[1]TDSheet!$A:$W,23,0)</f>
        <v>393.83519999999999</v>
      </c>
      <c r="AH117" s="15">
        <f>VLOOKUP(A:A,[3]TDSheet!$A:$D,4,0)</f>
        <v>458.13499999999999</v>
      </c>
      <c r="AI117" s="15">
        <f>VLOOKUP(A:A,[1]TDSheet!$A:$AI,35,0)</f>
        <v>0</v>
      </c>
      <c r="AJ117" s="15">
        <f t="shared" si="22"/>
        <v>0</v>
      </c>
      <c r="AK117" s="15">
        <f t="shared" si="23"/>
        <v>0</v>
      </c>
      <c r="AL117" s="15">
        <f t="shared" si="24"/>
        <v>0</v>
      </c>
      <c r="AM117" s="15"/>
      <c r="AN117" s="15"/>
    </row>
    <row r="118" spans="1:40" s="1" customFormat="1" ht="21.95" customHeight="1" outlineLevel="1" x14ac:dyDescent="0.2">
      <c r="A118" s="7" t="s">
        <v>113</v>
      </c>
      <c r="B118" s="7" t="s">
        <v>12</v>
      </c>
      <c r="C118" s="8">
        <v>-70</v>
      </c>
      <c r="D118" s="8">
        <v>951</v>
      </c>
      <c r="E118" s="21">
        <v>500</v>
      </c>
      <c r="F118" s="21">
        <v>283</v>
      </c>
      <c r="G118" s="13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5">
        <f>VLOOKUP(A:A,[2]TDSheet!$A:$F,6,0)</f>
        <v>517</v>
      </c>
      <c r="K118" s="15">
        <f t="shared" si="18"/>
        <v>-17</v>
      </c>
      <c r="L118" s="15">
        <f>VLOOKUP(A:A,[1]TDSheet!$A:$N,14,0)</f>
        <v>0</v>
      </c>
      <c r="M118" s="15">
        <f>VLOOKUP(A:A,[1]TDSheet!$A:$X,24,0)</f>
        <v>0</v>
      </c>
      <c r="N118" s="15"/>
      <c r="O118" s="15"/>
      <c r="P118" s="15"/>
      <c r="Q118" s="15"/>
      <c r="R118" s="15"/>
      <c r="S118" s="15"/>
      <c r="T118" s="15"/>
      <c r="U118" s="15"/>
      <c r="V118" s="17"/>
      <c r="W118" s="15">
        <f t="shared" si="19"/>
        <v>100</v>
      </c>
      <c r="X118" s="17"/>
      <c r="Y118" s="18">
        <f t="shared" si="20"/>
        <v>2.83</v>
      </c>
      <c r="Z118" s="15">
        <f t="shared" si="21"/>
        <v>2.83</v>
      </c>
      <c r="AA118" s="15"/>
      <c r="AB118" s="15"/>
      <c r="AC118" s="15"/>
      <c r="AD118" s="15">
        <v>0</v>
      </c>
      <c r="AE118" s="15">
        <f>VLOOKUP(A:A,[1]TDSheet!$A:$AF,32,0)</f>
        <v>67.599999999999994</v>
      </c>
      <c r="AF118" s="15">
        <f>VLOOKUP(A:A,[1]TDSheet!$A:$AG,33,0)</f>
        <v>124</v>
      </c>
      <c r="AG118" s="15">
        <f>VLOOKUP(A:A,[1]TDSheet!$A:$W,23,0)</f>
        <v>87.6</v>
      </c>
      <c r="AH118" s="15">
        <f>VLOOKUP(A:A,[3]TDSheet!$A:$D,4,0)</f>
        <v>123</v>
      </c>
      <c r="AI118" s="15" t="e">
        <f>VLOOKUP(A:A,[1]TDSheet!$A:$AI,35,0)</f>
        <v>#N/A</v>
      </c>
      <c r="AJ118" s="15">
        <f t="shared" si="22"/>
        <v>0</v>
      </c>
      <c r="AK118" s="15">
        <f t="shared" si="23"/>
        <v>0</v>
      </c>
      <c r="AL118" s="15">
        <f t="shared" si="24"/>
        <v>0</v>
      </c>
      <c r="AM118" s="15"/>
      <c r="AN118" s="15"/>
    </row>
    <row r="119" spans="1:40" s="1" customFormat="1" ht="21.95" customHeight="1" outlineLevel="1" x14ac:dyDescent="0.2">
      <c r="A119" s="7" t="s">
        <v>114</v>
      </c>
      <c r="B119" s="7" t="s">
        <v>12</v>
      </c>
      <c r="C119" s="8">
        <v>154</v>
      </c>
      <c r="D119" s="8">
        <v>2452</v>
      </c>
      <c r="E119" s="21">
        <v>1974</v>
      </c>
      <c r="F119" s="21">
        <v>201</v>
      </c>
      <c r="G119" s="13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5">
        <f>VLOOKUP(A:A,[2]TDSheet!$A:$F,6,0)</f>
        <v>2018</v>
      </c>
      <c r="K119" s="15">
        <f t="shared" si="18"/>
        <v>-44</v>
      </c>
      <c r="L119" s="15">
        <f>VLOOKUP(A:A,[1]TDSheet!$A:$N,14,0)</f>
        <v>0</v>
      </c>
      <c r="M119" s="15">
        <f>VLOOKUP(A:A,[1]TDSheet!$A:$X,24,0)</f>
        <v>0</v>
      </c>
      <c r="N119" s="15"/>
      <c r="O119" s="15"/>
      <c r="P119" s="15"/>
      <c r="Q119" s="15"/>
      <c r="R119" s="15"/>
      <c r="S119" s="15"/>
      <c r="T119" s="15"/>
      <c r="U119" s="15"/>
      <c r="V119" s="17"/>
      <c r="W119" s="15">
        <f t="shared" si="19"/>
        <v>394.8</v>
      </c>
      <c r="X119" s="17"/>
      <c r="Y119" s="18">
        <f t="shared" si="20"/>
        <v>0.50911854103343468</v>
      </c>
      <c r="Z119" s="15">
        <f t="shared" si="21"/>
        <v>0.50911854103343468</v>
      </c>
      <c r="AA119" s="15"/>
      <c r="AB119" s="15"/>
      <c r="AC119" s="15"/>
      <c r="AD119" s="15">
        <v>0</v>
      </c>
      <c r="AE119" s="15">
        <f>VLOOKUP(A:A,[1]TDSheet!$A:$AF,32,0)</f>
        <v>322.3032</v>
      </c>
      <c r="AF119" s="15">
        <f>VLOOKUP(A:A,[1]TDSheet!$A:$AG,33,0)</f>
        <v>461.5</v>
      </c>
      <c r="AG119" s="15">
        <f>VLOOKUP(A:A,[1]TDSheet!$A:$W,23,0)</f>
        <v>381.6</v>
      </c>
      <c r="AH119" s="15">
        <f>VLOOKUP(A:A,[3]TDSheet!$A:$D,4,0)</f>
        <v>505</v>
      </c>
      <c r="AI119" s="15" t="e">
        <f>VLOOKUP(A:A,[1]TDSheet!$A:$AI,35,0)</f>
        <v>#N/A</v>
      </c>
      <c r="AJ119" s="15">
        <f t="shared" si="22"/>
        <v>0</v>
      </c>
      <c r="AK119" s="15">
        <f t="shared" si="23"/>
        <v>0</v>
      </c>
      <c r="AL119" s="15">
        <f t="shared" si="24"/>
        <v>0</v>
      </c>
      <c r="AM119" s="15"/>
      <c r="AN119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2025-05-28T09:20:09Z</dcterms:modified>
</cp:coreProperties>
</file>