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5,25 ПОКОМ КИ филиалы\"/>
    </mc:Choice>
  </mc:AlternateContent>
  <xr:revisionPtr revIDLastSave="0" documentId="13_ncr:1_{16D9ED4A-9143-447A-94F7-36565BD4C9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86" i="1" l="1"/>
  <c r="R86" i="1"/>
  <c r="S71" i="1" l="1"/>
  <c r="S63" i="1"/>
  <c r="S47" i="1"/>
  <c r="T16" i="1"/>
  <c r="AK16" i="1" s="1"/>
  <c r="S94" i="1"/>
  <c r="S93" i="1"/>
  <c r="S85" i="1"/>
  <c r="S81" i="1"/>
  <c r="S44" i="1"/>
  <c r="S30" i="1"/>
  <c r="S29" i="1"/>
  <c r="S15" i="1"/>
  <c r="S12" i="1"/>
  <c r="S10" i="1"/>
  <c r="T10" i="1" s="1"/>
  <c r="AK10" i="1" s="1"/>
  <c r="T47" i="1"/>
  <c r="AK47" i="1" s="1"/>
  <c r="T54" i="1"/>
  <c r="AK54" i="1" s="1"/>
  <c r="T74" i="1"/>
  <c r="AK74" i="1" s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6" i="1"/>
  <c r="U5" i="1"/>
  <c r="AL5" i="1" l="1"/>
  <c r="T71" i="1"/>
  <c r="AK71" i="1" s="1"/>
  <c r="T63" i="1"/>
  <c r="AK63" i="1" s="1"/>
  <c r="S14" i="1"/>
  <c r="T14" i="1" s="1"/>
  <c r="AK14" i="1" s="1"/>
  <c r="S17" i="1"/>
  <c r="T17" i="1" s="1"/>
  <c r="AK17" i="1" s="1"/>
  <c r="S22" i="1"/>
  <c r="T22" i="1" s="1"/>
  <c r="AK22" i="1" s="1"/>
  <c r="S25" i="1"/>
  <c r="T25" i="1" s="1"/>
  <c r="AK25" i="1" s="1"/>
  <c r="S32" i="1"/>
  <c r="T32" i="1" s="1"/>
  <c r="AK32" i="1" s="1"/>
  <c r="S34" i="1"/>
  <c r="T34" i="1" s="1"/>
  <c r="AK34" i="1" s="1"/>
  <c r="S36" i="1"/>
  <c r="T36" i="1" s="1"/>
  <c r="AK36" i="1" s="1"/>
  <c r="S39" i="1"/>
  <c r="T39" i="1" s="1"/>
  <c r="AK39" i="1" s="1"/>
  <c r="S48" i="1"/>
  <c r="T48" i="1" s="1"/>
  <c r="AK48" i="1" s="1"/>
  <c r="S50" i="1"/>
  <c r="T50" i="1" s="1"/>
  <c r="AK50" i="1" s="1"/>
  <c r="S70" i="1"/>
  <c r="T70" i="1" s="1"/>
  <c r="AK70" i="1" s="1"/>
  <c r="S72" i="1"/>
  <c r="T72" i="1" s="1"/>
  <c r="AK72" i="1" s="1"/>
  <c r="S73" i="1"/>
  <c r="T73" i="1" s="1"/>
  <c r="AK73" i="1" s="1"/>
  <c r="S77" i="1"/>
  <c r="T77" i="1" s="1"/>
  <c r="AK77" i="1" s="1"/>
  <c r="S78" i="1"/>
  <c r="T78" i="1" s="1"/>
  <c r="AK78" i="1" s="1"/>
  <c r="S79" i="1"/>
  <c r="T79" i="1" s="1"/>
  <c r="AK79" i="1" s="1"/>
  <c r="S80" i="1"/>
  <c r="T80" i="1" s="1"/>
  <c r="AK80" i="1" s="1"/>
  <c r="S82" i="1"/>
  <c r="T82" i="1" s="1"/>
  <c r="AK82" i="1" s="1"/>
  <c r="S83" i="1"/>
  <c r="T83" i="1" s="1"/>
  <c r="AK83" i="1" s="1"/>
  <c r="S91" i="1"/>
  <c r="T91" i="1" s="1"/>
  <c r="AK91" i="1" s="1"/>
  <c r="T94" i="1"/>
  <c r="AK94" i="1" s="1"/>
  <c r="S95" i="1"/>
  <c r="T95" i="1" s="1"/>
  <c r="AK95" i="1" s="1"/>
  <c r="S96" i="1"/>
  <c r="T96" i="1" s="1"/>
  <c r="AK96" i="1" s="1"/>
  <c r="E77" i="1" l="1"/>
  <c r="Q77" i="1" s="1"/>
  <c r="X77" i="1" s="1"/>
  <c r="Q7" i="1"/>
  <c r="R7" i="1" s="1"/>
  <c r="S7" i="1" s="1"/>
  <c r="T7" i="1" s="1"/>
  <c r="AK7" i="1" s="1"/>
  <c r="Q8" i="1"/>
  <c r="R8" i="1" s="1"/>
  <c r="S8" i="1" s="1"/>
  <c r="Q9" i="1"/>
  <c r="R9" i="1" s="1"/>
  <c r="S9" i="1" s="1"/>
  <c r="T9" i="1" s="1"/>
  <c r="AK9" i="1" s="1"/>
  <c r="Q10" i="1"/>
  <c r="R10" i="1" s="1"/>
  <c r="X10" i="1" s="1"/>
  <c r="Q11" i="1"/>
  <c r="R11" i="1" s="1"/>
  <c r="S11" i="1" s="1"/>
  <c r="T11" i="1" s="1"/>
  <c r="AK11" i="1" s="1"/>
  <c r="Q12" i="1"/>
  <c r="R12" i="1" s="1"/>
  <c r="Q13" i="1"/>
  <c r="R13" i="1" s="1"/>
  <c r="S13" i="1" s="1"/>
  <c r="T13" i="1" s="1"/>
  <c r="AK13" i="1" s="1"/>
  <c r="Q14" i="1"/>
  <c r="X14" i="1" s="1"/>
  <c r="Q15" i="1"/>
  <c r="Q16" i="1"/>
  <c r="R16" i="1" s="1"/>
  <c r="X16" i="1" s="1"/>
  <c r="Q17" i="1"/>
  <c r="X17" i="1" s="1"/>
  <c r="Q18" i="1"/>
  <c r="Q19" i="1"/>
  <c r="R19" i="1" s="1"/>
  <c r="Q20" i="1"/>
  <c r="Q21" i="1"/>
  <c r="R21" i="1" s="1"/>
  <c r="Q22" i="1"/>
  <c r="X22" i="1" s="1"/>
  <c r="Q23" i="1"/>
  <c r="R23" i="1" s="1"/>
  <c r="S23" i="1" s="1"/>
  <c r="T23" i="1" s="1"/>
  <c r="AK23" i="1" s="1"/>
  <c r="Q24" i="1"/>
  <c r="R24" i="1" s="1"/>
  <c r="Q25" i="1"/>
  <c r="X25" i="1" s="1"/>
  <c r="Q26" i="1"/>
  <c r="R26" i="1" s="1"/>
  <c r="S26" i="1" s="1"/>
  <c r="Q27" i="1"/>
  <c r="R27" i="1" s="1"/>
  <c r="S27" i="1" s="1"/>
  <c r="T27" i="1" s="1"/>
  <c r="AK27" i="1" s="1"/>
  <c r="Q28" i="1"/>
  <c r="R28" i="1" s="1"/>
  <c r="S28" i="1" s="1"/>
  <c r="Q29" i="1"/>
  <c r="R29" i="1" s="1"/>
  <c r="T29" i="1" s="1"/>
  <c r="AK29" i="1" s="1"/>
  <c r="Q30" i="1"/>
  <c r="R30" i="1" s="1"/>
  <c r="Q31" i="1"/>
  <c r="R31" i="1" s="1"/>
  <c r="S31" i="1" s="1"/>
  <c r="T31" i="1" s="1"/>
  <c r="AK31" i="1" s="1"/>
  <c r="Q32" i="1"/>
  <c r="X32" i="1" s="1"/>
  <c r="Q33" i="1"/>
  <c r="R33" i="1" s="1"/>
  <c r="S33" i="1" s="1"/>
  <c r="T33" i="1" s="1"/>
  <c r="AK33" i="1" s="1"/>
  <c r="Q34" i="1"/>
  <c r="X34" i="1" s="1"/>
  <c r="Q35" i="1"/>
  <c r="R35" i="1" s="1"/>
  <c r="S35" i="1" s="1"/>
  <c r="T35" i="1" s="1"/>
  <c r="AK35" i="1" s="1"/>
  <c r="Q36" i="1"/>
  <c r="X36" i="1" s="1"/>
  <c r="Q37" i="1"/>
  <c r="R37" i="1" s="1"/>
  <c r="S37" i="1" s="1"/>
  <c r="T37" i="1" s="1"/>
  <c r="AK37" i="1" s="1"/>
  <c r="Q38" i="1"/>
  <c r="R38" i="1" s="1"/>
  <c r="S38" i="1" s="1"/>
  <c r="Q39" i="1"/>
  <c r="X39" i="1" s="1"/>
  <c r="Q40" i="1"/>
  <c r="R40" i="1" s="1"/>
  <c r="S40" i="1" s="1"/>
  <c r="Q41" i="1"/>
  <c r="R41" i="1" s="1"/>
  <c r="S41" i="1" s="1"/>
  <c r="T41" i="1" s="1"/>
  <c r="AK41" i="1" s="1"/>
  <c r="Q42" i="1"/>
  <c r="R42" i="1" s="1"/>
  <c r="S42" i="1" s="1"/>
  <c r="Q43" i="1"/>
  <c r="R43" i="1" s="1"/>
  <c r="S43" i="1" s="1"/>
  <c r="T43" i="1" s="1"/>
  <c r="AK43" i="1" s="1"/>
  <c r="Q44" i="1"/>
  <c r="R44" i="1" s="1"/>
  <c r="Q45" i="1"/>
  <c r="R45" i="1" s="1"/>
  <c r="S45" i="1" s="1"/>
  <c r="T45" i="1" s="1"/>
  <c r="AK45" i="1" s="1"/>
  <c r="Q46" i="1"/>
  <c r="R46" i="1" s="1"/>
  <c r="S46" i="1" s="1"/>
  <c r="Q47" i="1"/>
  <c r="R47" i="1" s="1"/>
  <c r="Q48" i="1"/>
  <c r="X48" i="1" s="1"/>
  <c r="Q49" i="1"/>
  <c r="Q50" i="1"/>
  <c r="X50" i="1" s="1"/>
  <c r="Q51" i="1"/>
  <c r="Q52" i="1"/>
  <c r="Q53" i="1"/>
  <c r="Q54" i="1"/>
  <c r="R54" i="1" s="1"/>
  <c r="X54" i="1" s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X70" i="1" s="1"/>
  <c r="Q71" i="1"/>
  <c r="Q72" i="1"/>
  <c r="X72" i="1" s="1"/>
  <c r="Q73" i="1"/>
  <c r="X73" i="1" s="1"/>
  <c r="Q74" i="1"/>
  <c r="R74" i="1" s="1"/>
  <c r="X74" i="1" s="1"/>
  <c r="Q75" i="1"/>
  <c r="R75" i="1" s="1"/>
  <c r="Q76" i="1"/>
  <c r="R76" i="1" s="1"/>
  <c r="Q78" i="1"/>
  <c r="X78" i="1" s="1"/>
  <c r="Q79" i="1"/>
  <c r="X79" i="1" s="1"/>
  <c r="Q80" i="1"/>
  <c r="X80" i="1" s="1"/>
  <c r="Q81" i="1"/>
  <c r="Q82" i="1"/>
  <c r="X82" i="1" s="1"/>
  <c r="Q83" i="1"/>
  <c r="X83" i="1" s="1"/>
  <c r="Q84" i="1"/>
  <c r="Q85" i="1"/>
  <c r="Q86" i="1"/>
  <c r="Q87" i="1"/>
  <c r="Q88" i="1"/>
  <c r="Q89" i="1"/>
  <c r="Q90" i="1"/>
  <c r="Q91" i="1"/>
  <c r="X91" i="1" s="1"/>
  <c r="Q92" i="1"/>
  <c r="Y92" i="1" s="1"/>
  <c r="Q93" i="1"/>
  <c r="Q94" i="1"/>
  <c r="Y94" i="1" s="1"/>
  <c r="Q95" i="1"/>
  <c r="Q96" i="1"/>
  <c r="Q6" i="1"/>
  <c r="R6" i="1" s="1"/>
  <c r="S6" i="1" s="1"/>
  <c r="T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L5" i="1"/>
  <c r="J5" i="1"/>
  <c r="F5" i="1"/>
  <c r="S86" i="1" l="1"/>
  <c r="S75" i="1"/>
  <c r="T75" i="1" s="1"/>
  <c r="AK75" i="1" s="1"/>
  <c r="S21" i="1"/>
  <c r="T21" i="1" s="1"/>
  <c r="AK21" i="1" s="1"/>
  <c r="S76" i="1"/>
  <c r="S24" i="1"/>
  <c r="AK6" i="1"/>
  <c r="X46" i="1"/>
  <c r="T46" i="1"/>
  <c r="AK46" i="1" s="1"/>
  <c r="X44" i="1"/>
  <c r="T44" i="1"/>
  <c r="AK44" i="1" s="1"/>
  <c r="X42" i="1"/>
  <c r="T42" i="1"/>
  <c r="AK42" i="1" s="1"/>
  <c r="X40" i="1"/>
  <c r="T40" i="1"/>
  <c r="AK40" i="1" s="1"/>
  <c r="X38" i="1"/>
  <c r="T38" i="1"/>
  <c r="AK38" i="1" s="1"/>
  <c r="X30" i="1"/>
  <c r="T30" i="1"/>
  <c r="AK30" i="1" s="1"/>
  <c r="X28" i="1"/>
  <c r="T28" i="1"/>
  <c r="AK28" i="1" s="1"/>
  <c r="X26" i="1"/>
  <c r="T26" i="1"/>
  <c r="AK26" i="1" s="1"/>
  <c r="X12" i="1"/>
  <c r="T12" i="1"/>
  <c r="AK12" i="1" s="1"/>
  <c r="X8" i="1"/>
  <c r="T8" i="1"/>
  <c r="AK8" i="1" s="1"/>
  <c r="Y96" i="1"/>
  <c r="X96" i="1"/>
  <c r="X47" i="1"/>
  <c r="X45" i="1"/>
  <c r="X43" i="1"/>
  <c r="X41" i="1"/>
  <c r="X37" i="1"/>
  <c r="X35" i="1"/>
  <c r="X33" i="1"/>
  <c r="X31" i="1"/>
  <c r="X29" i="1"/>
  <c r="X27" i="1"/>
  <c r="X23" i="1"/>
  <c r="X13" i="1"/>
  <c r="X11" i="1"/>
  <c r="X9" i="1"/>
  <c r="X7" i="1"/>
  <c r="X6" i="1"/>
  <c r="Y95" i="1"/>
  <c r="X95" i="1"/>
  <c r="X94" i="1"/>
  <c r="E5" i="1"/>
  <c r="R92" i="1"/>
  <c r="S92" i="1" s="1"/>
  <c r="T92" i="1" s="1"/>
  <c r="AK92" i="1" s="1"/>
  <c r="Y93" i="1"/>
  <c r="R93" i="1"/>
  <c r="T93" i="1" s="1"/>
  <c r="AK93" i="1" s="1"/>
  <c r="R18" i="1"/>
  <c r="S18" i="1" s="1"/>
  <c r="T18" i="1" s="1"/>
  <c r="AK18" i="1" s="1"/>
  <c r="R52" i="1"/>
  <c r="S52" i="1" s="1"/>
  <c r="T52" i="1" s="1"/>
  <c r="AK52" i="1" s="1"/>
  <c r="R56" i="1"/>
  <c r="S56" i="1" s="1"/>
  <c r="T56" i="1" s="1"/>
  <c r="AK56" i="1" s="1"/>
  <c r="R60" i="1"/>
  <c r="S60" i="1" s="1"/>
  <c r="T60" i="1" s="1"/>
  <c r="AK60" i="1" s="1"/>
  <c r="R64" i="1"/>
  <c r="S64" i="1" s="1"/>
  <c r="T64" i="1" s="1"/>
  <c r="AK64" i="1" s="1"/>
  <c r="R68" i="1"/>
  <c r="S68" i="1" s="1"/>
  <c r="T68" i="1" s="1"/>
  <c r="AK68" i="1" s="1"/>
  <c r="R81" i="1"/>
  <c r="T81" i="1" s="1"/>
  <c r="AK81" i="1" s="1"/>
  <c r="R87" i="1"/>
  <c r="S87" i="1" s="1"/>
  <c r="T87" i="1" s="1"/>
  <c r="AK87" i="1" s="1"/>
  <c r="R20" i="1"/>
  <c r="S20" i="1" s="1"/>
  <c r="T20" i="1" s="1"/>
  <c r="AK20" i="1" s="1"/>
  <c r="R58" i="1"/>
  <c r="S58" i="1" s="1"/>
  <c r="T58" i="1" s="1"/>
  <c r="AK58" i="1" s="1"/>
  <c r="R62" i="1"/>
  <c r="S62" i="1" s="1"/>
  <c r="T62" i="1" s="1"/>
  <c r="AK62" i="1" s="1"/>
  <c r="R66" i="1"/>
  <c r="S66" i="1" s="1"/>
  <c r="T66" i="1" s="1"/>
  <c r="AK66" i="1" s="1"/>
  <c r="R85" i="1"/>
  <c r="T85" i="1" s="1"/>
  <c r="AK85" i="1" s="1"/>
  <c r="R89" i="1"/>
  <c r="S89" i="1" s="1"/>
  <c r="T89" i="1" s="1"/>
  <c r="AK89" i="1" s="1"/>
  <c r="R15" i="1"/>
  <c r="T15" i="1" s="1"/>
  <c r="AK15" i="1" s="1"/>
  <c r="R49" i="1"/>
  <c r="S49" i="1" s="1"/>
  <c r="T49" i="1" s="1"/>
  <c r="AK49" i="1" s="1"/>
  <c r="R51" i="1"/>
  <c r="S51" i="1" s="1"/>
  <c r="T51" i="1" s="1"/>
  <c r="AK51" i="1" s="1"/>
  <c r="R53" i="1"/>
  <c r="S53" i="1" s="1"/>
  <c r="T53" i="1" s="1"/>
  <c r="AK53" i="1" s="1"/>
  <c r="R55" i="1"/>
  <c r="S55" i="1" s="1"/>
  <c r="T55" i="1" s="1"/>
  <c r="AK55" i="1" s="1"/>
  <c r="R57" i="1"/>
  <c r="S57" i="1" s="1"/>
  <c r="T57" i="1" s="1"/>
  <c r="AK57" i="1" s="1"/>
  <c r="R59" i="1"/>
  <c r="S59" i="1" s="1"/>
  <c r="T59" i="1" s="1"/>
  <c r="AK59" i="1" s="1"/>
  <c r="R61" i="1"/>
  <c r="S61" i="1" s="1"/>
  <c r="T61" i="1" s="1"/>
  <c r="AK61" i="1" s="1"/>
  <c r="R63" i="1"/>
  <c r="R65" i="1"/>
  <c r="S65" i="1" s="1"/>
  <c r="T65" i="1" s="1"/>
  <c r="AK65" i="1" s="1"/>
  <c r="R67" i="1"/>
  <c r="S67" i="1" s="1"/>
  <c r="T67" i="1" s="1"/>
  <c r="AK67" i="1" s="1"/>
  <c r="R69" i="1"/>
  <c r="S69" i="1" s="1"/>
  <c r="T69" i="1" s="1"/>
  <c r="AK69" i="1" s="1"/>
  <c r="R71" i="1"/>
  <c r="R84" i="1"/>
  <c r="S84" i="1" s="1"/>
  <c r="T84" i="1" s="1"/>
  <c r="AK84" i="1" s="1"/>
  <c r="R88" i="1"/>
  <c r="S88" i="1" s="1"/>
  <c r="T88" i="1" s="1"/>
  <c r="AK88" i="1" s="1"/>
  <c r="R90" i="1"/>
  <c r="S90" i="1" s="1"/>
  <c r="T90" i="1" s="1"/>
  <c r="AK90" i="1" s="1"/>
  <c r="K77" i="1"/>
  <c r="K5" i="1" s="1"/>
  <c r="Y86" i="1"/>
  <c r="Y78" i="1"/>
  <c r="Y70" i="1"/>
  <c r="Y62" i="1"/>
  <c r="Y54" i="1"/>
  <c r="Y46" i="1"/>
  <c r="Y38" i="1"/>
  <c r="Y30" i="1"/>
  <c r="Y22" i="1"/>
  <c r="Y14" i="1"/>
  <c r="Y90" i="1"/>
  <c r="Y82" i="1"/>
  <c r="Y74" i="1"/>
  <c r="Y66" i="1"/>
  <c r="Y58" i="1"/>
  <c r="Y50" i="1"/>
  <c r="Y42" i="1"/>
  <c r="Y34" i="1"/>
  <c r="Y26" i="1"/>
  <c r="Y18" i="1"/>
  <c r="Y10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Y8" i="1"/>
  <c r="Y6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Q5" i="1"/>
  <c r="X76" i="1" l="1"/>
  <c r="T76" i="1"/>
  <c r="AK76" i="1" s="1"/>
  <c r="T86" i="1"/>
  <c r="AK86" i="1" s="1"/>
  <c r="X24" i="1"/>
  <c r="T24" i="1"/>
  <c r="AK24" i="1" s="1"/>
  <c r="T19" i="1"/>
  <c r="AK19" i="1" s="1"/>
  <c r="X19" i="1"/>
  <c r="X21" i="1"/>
  <c r="X75" i="1"/>
  <c r="X88" i="1"/>
  <c r="X71" i="1"/>
  <c r="X67" i="1"/>
  <c r="X63" i="1"/>
  <c r="X59" i="1"/>
  <c r="X55" i="1"/>
  <c r="X51" i="1"/>
  <c r="X15" i="1"/>
  <c r="X85" i="1"/>
  <c r="X62" i="1"/>
  <c r="X20" i="1"/>
  <c r="X81" i="1"/>
  <c r="X64" i="1"/>
  <c r="X56" i="1"/>
  <c r="X18" i="1"/>
  <c r="X90" i="1"/>
  <c r="X84" i="1"/>
  <c r="X69" i="1"/>
  <c r="X65" i="1"/>
  <c r="X61" i="1"/>
  <c r="X57" i="1"/>
  <c r="X53" i="1"/>
  <c r="X49" i="1"/>
  <c r="X89" i="1"/>
  <c r="X66" i="1"/>
  <c r="X58" i="1"/>
  <c r="X87" i="1"/>
  <c r="X68" i="1"/>
  <c r="X60" i="1"/>
  <c r="X52" i="1"/>
  <c r="X93" i="1"/>
  <c r="X92" i="1"/>
  <c r="S5" i="1"/>
  <c r="R5" i="1"/>
  <c r="T5" i="1" l="1"/>
  <c r="AK5" i="1"/>
</calcChain>
</file>

<file path=xl/sharedStrings.xml><?xml version="1.0" encoding="utf-8"?>
<sst xmlns="http://schemas.openxmlformats.org/spreadsheetml/2006/main" count="399" uniqueCount="161">
  <si>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</si>
  <si>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</si>
  <si>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</si>
  <si>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</si>
  <si>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</si>
  <si>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</si>
  <si>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</si>
  <si>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</si>
  <si>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</si>
  <si>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</si>
  <si>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</si>
  <si>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</si>
  <si>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</si>
  <si>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</si>
  <si>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</si>
  <si>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</si>
  <si>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</si>
  <si>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</si>
  <si>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</si>
  <si>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</si>
  <si>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</si>
  <si>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</si>
  <si>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</si>
  <si>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21,05,</t>
  </si>
  <si>
    <t>24,05,(1)</t>
  </si>
  <si>
    <t>24,05,(2)</t>
  </si>
  <si>
    <t>22,05,</t>
  </si>
  <si>
    <t>15,05,</t>
  </si>
  <si>
    <t>14,05,</t>
  </si>
  <si>
    <t>08,05,</t>
  </si>
  <si>
    <t>07,05,</t>
  </si>
  <si>
    <t>01,05,</t>
  </si>
  <si>
    <t>30,04,</t>
  </si>
  <si>
    <t>24,04,</t>
  </si>
  <si>
    <t>23,04,</t>
  </si>
  <si>
    <t>17,04,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</si>
  <si>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</si>
  <si>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</si>
  <si>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</si>
  <si>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</si>
  <si>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</si>
  <si>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</si>
  <si>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</si>
  <si>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</si>
  <si>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</si>
  <si>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</si>
  <si>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</si>
  <si>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</si>
  <si>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</si>
  <si>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>09,05,25 филиал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</si>
  <si>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</si>
  <si>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</si>
  <si>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</si>
  <si>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</si>
  <si>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</si>
  <si>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</si>
  <si>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</si>
  <si>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</si>
  <si>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</si>
  <si>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</si>
  <si>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</si>
  <si>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</si>
  <si>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</si>
  <si>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</si>
  <si>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</si>
  <si>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</si>
  <si>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</si>
  <si>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</si>
  <si>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</si>
  <si>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</si>
  <si>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</si>
  <si>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</si>
  <si>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</si>
  <si>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</si>
  <si>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16,05,25 филиал обнулил</t>
  </si>
  <si>
    <t xml:space="preserve"> 273  Сосиски Сочинки с сочной грудинкой, МГС 0.4кг,   ПОКОМ</t>
  </si>
  <si>
    <t>сети / ТМА май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</si>
  <si>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</si>
  <si>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</si>
  <si>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</si>
  <si>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</si>
  <si>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</si>
  <si>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09,05,25 филиал обнулил / ТК Вояж / ТМА май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</si>
  <si>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</si>
  <si>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</si>
  <si>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</si>
  <si>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</si>
  <si>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</si>
  <si>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</si>
  <si>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</si>
  <si>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</si>
  <si>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</si>
  <si>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</si>
  <si>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</si>
  <si>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</si>
  <si>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</si>
  <si>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</si>
  <si>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</si>
  <si>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</si>
  <si>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</si>
  <si>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</si>
  <si>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</si>
  <si>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</si>
  <si>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</si>
  <si>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</si>
  <si>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</si>
  <si>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</si>
  <si>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</si>
  <si>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</si>
  <si>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</t>
  </si>
  <si>
    <t xml:space="preserve"> 376  Колбаса Докторская Дугушка 0,6кг ГОСТ ТМ Стародворье  ПОКОМ </t>
  </si>
  <si>
    <t>Spar / 02,05,25 филиал обнулил филиал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</si>
  <si>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</si>
  <si>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</si>
  <si>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</si>
  <si>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</si>
  <si>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необходимо увеличить продажи / 14,05,25 филиал обнулил / сети</t>
  </si>
  <si>
    <t xml:space="preserve"> 397 Сосиски Сливочные по-стародворски Бордо Фикс.вес 0,45 П/а мгс Стародворье  Поком</t>
  </si>
  <si>
    <t>ТК Вояж / 16,05,25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</si>
  <si>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</si>
  <si>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</si>
  <si>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</si>
  <si>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</si>
  <si>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</si>
  <si>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</si>
  <si>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</si>
  <si>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</si>
  <si>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</si>
  <si>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май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</si>
  <si>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</si>
  <si>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</si>
  <si>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</si>
  <si>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</si>
  <si>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</si>
  <si>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</si>
  <si>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</si>
  <si>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</si>
  <si>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</si>
  <si>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</si>
  <si>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</si>
  <si>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</si>
  <si>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</si>
  <si>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</si>
  <si>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</si>
  <si>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</si>
  <si>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</si>
  <si>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531  Колбаса Сервелат Мясинский 0,58кг ТМ Стародворье  ПОКОМ</t>
  </si>
  <si>
    <t>помощь заводу (ИОСГ)</t>
  </si>
  <si>
    <t>У_531  Колбаса Сервелат Мясинский 0,58кг ТМ Стародворье  ПОКОМ</t>
  </si>
  <si>
    <t>ТМА май_июнь</t>
  </si>
  <si>
    <t>ТМА июнь</t>
  </si>
  <si>
    <t>конец ТМА</t>
  </si>
  <si>
    <t>слабая реализация</t>
  </si>
  <si>
    <t>ТМА</t>
  </si>
  <si>
    <t>итого</t>
  </si>
  <si>
    <t>23,05,25 филиал обнулил</t>
  </si>
  <si>
    <t>23,05,25 филиал обнулил / новинка</t>
  </si>
  <si>
    <t>ТМА май / 23,05,25 филиал обнулил</t>
  </si>
  <si>
    <t>заказ</t>
  </si>
  <si>
    <t>26,05,</t>
  </si>
  <si>
    <t>27,05,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</si>
</sst>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0" borderId="1" xfId="1" applyNumberFormat="1" applyFont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10" borderId="1" xfId="1" applyNumberFormat="1" applyFont="1" applyFill="1"/>
    <xf numFmtId="164" fontId="4" fillId="9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1" sqref="AJ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22" width="7" customWidth="1"/>
    <col min="23" max="23" width="14" customWidth="1"/>
    <col min="24" max="25" width="5" customWidth="1"/>
    <col min="26" max="35" width="6" customWidth="1"/>
    <col min="36" max="36" width="22.28515625" customWidth="1"/>
    <col min="37" max="38" width="7" customWidth="1"/>
    <col min="39" max="53" width="8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154</v>
      </c>
      <c r="T3" s="3" t="s">
        <v>158</v>
      </c>
      <c r="U3" s="3" t="s">
        <v>158</v>
      </c>
      <c r="V3" s="6" t="s">
        <v>16</v>
      </c>
      <c r="W3" s="6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21</v>
      </c>
      <c r="AK3" s="2" t="s">
        <v>22</v>
      </c>
      <c r="AL3" s="2" t="s">
        <v>22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 t="s">
        <v>159</v>
      </c>
      <c r="U4" s="1" t="s">
        <v>160</v>
      </c>
      <c r="V4" s="1"/>
      <c r="W4" s="1"/>
      <c r="X4" s="1"/>
      <c r="Y4" s="1"/>
      <c r="Z4" s="1" t="s">
        <v>23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 t="s">
        <v>35</v>
      </c>
      <c r="AJ4" s="1"/>
      <c r="AK4" s="1" t="s">
        <v>159</v>
      </c>
      <c r="AL4" s="1" t="s">
        <v>160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43554.517999999996</v>
      </c>
      <c r="F5" s="4">
        <f>SUM(F6:F500)</f>
        <v>36265.127000000015</v>
      </c>
      <c r="G5" s="7"/>
      <c r="H5" s="1"/>
      <c r="I5" s="1"/>
      <c r="J5" s="4">
        <f t="shared" ref="J5:V5" si="0">SUM(J6:J500)</f>
        <v>43437.460000000014</v>
      </c>
      <c r="K5" s="4">
        <f t="shared" si="0"/>
        <v>117.05799999999925</v>
      </c>
      <c r="L5" s="4">
        <f t="shared" si="0"/>
        <v>0</v>
      </c>
      <c r="M5" s="4">
        <f t="shared" si="0"/>
        <v>0</v>
      </c>
      <c r="N5" s="4">
        <f t="shared" si="0"/>
        <v>4020</v>
      </c>
      <c r="O5" s="4">
        <f t="shared" si="0"/>
        <v>23706.508837960002</v>
      </c>
      <c r="P5" s="4">
        <f t="shared" si="0"/>
        <v>11040</v>
      </c>
      <c r="Q5" s="4">
        <f t="shared" si="0"/>
        <v>8710.9036000000015</v>
      </c>
      <c r="R5" s="4">
        <f t="shared" si="0"/>
        <v>17348.340023079996</v>
      </c>
      <c r="S5" s="4">
        <f t="shared" si="0"/>
        <v>18052.339503079995</v>
      </c>
      <c r="T5" s="4">
        <f t="shared" si="0"/>
        <v>12432.339503079997</v>
      </c>
      <c r="U5" s="4">
        <f t="shared" ref="U5" si="1">SUM(U6:U500)</f>
        <v>5620</v>
      </c>
      <c r="V5" s="4">
        <f t="shared" si="0"/>
        <v>3450</v>
      </c>
      <c r="W5" s="1"/>
      <c r="X5" s="1"/>
      <c r="Y5" s="1"/>
      <c r="Z5" s="4">
        <f t="shared" ref="Z5:AI5" si="2">SUM(Z6:Z500)</f>
        <v>8481.8243999999995</v>
      </c>
      <c r="AA5" s="4">
        <f t="shared" si="2"/>
        <v>6942.6237999999985</v>
      </c>
      <c r="AB5" s="4">
        <f t="shared" si="2"/>
        <v>7218.8951999999981</v>
      </c>
      <c r="AC5" s="4">
        <f t="shared" si="2"/>
        <v>8361.6757999999973</v>
      </c>
      <c r="AD5" s="4">
        <f t="shared" si="2"/>
        <v>8020.7231999999995</v>
      </c>
      <c r="AE5" s="4">
        <f t="shared" si="2"/>
        <v>6599.9574000000021</v>
      </c>
      <c r="AF5" s="4">
        <f t="shared" si="2"/>
        <v>6748.3460000000005</v>
      </c>
      <c r="AG5" s="4">
        <f t="shared" si="2"/>
        <v>6859.0880000000006</v>
      </c>
      <c r="AH5" s="4">
        <f t="shared" si="2"/>
        <v>7073.7327999999998</v>
      </c>
      <c r="AI5" s="4">
        <f t="shared" si="2"/>
        <v>8822.3622000000014</v>
      </c>
      <c r="AJ5" s="1"/>
      <c r="AK5" s="4">
        <f>SUM(AK6:AK500)</f>
        <v>9063</v>
      </c>
      <c r="AL5" s="4">
        <f>SUM(AL6:AL500)</f>
        <v>5620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36</v>
      </c>
      <c r="B6" s="1" t="s">
        <v>37</v>
      </c>
      <c r="C6" s="1">
        <v>940.346</v>
      </c>
      <c r="D6" s="1">
        <v>1236.213</v>
      </c>
      <c r="E6" s="1">
        <v>1215.9190000000001</v>
      </c>
      <c r="F6" s="1">
        <v>659.42</v>
      </c>
      <c r="G6" s="7">
        <v>1</v>
      </c>
      <c r="H6" s="1">
        <v>50</v>
      </c>
      <c r="I6" s="1" t="s">
        <v>38</v>
      </c>
      <c r="J6" s="1">
        <v>1196.5</v>
      </c>
      <c r="K6" s="1">
        <f t="shared" ref="K6:K37" si="3">E6-J6</f>
        <v>19.419000000000096</v>
      </c>
      <c r="L6" s="1"/>
      <c r="M6" s="1"/>
      <c r="N6" s="1">
        <v>300</v>
      </c>
      <c r="O6" s="1">
        <v>436.43689999999918</v>
      </c>
      <c r="P6" s="1">
        <v>800</v>
      </c>
      <c r="Q6" s="1">
        <f>E6/5</f>
        <v>243.18380000000002</v>
      </c>
      <c r="R6" s="5">
        <f>11*Q6-P6-O6-N6-F6</f>
        <v>479.16490000000124</v>
      </c>
      <c r="S6" s="5">
        <f>R6</f>
        <v>479.16490000000124</v>
      </c>
      <c r="T6" s="5">
        <f>S6-U6</f>
        <v>279.16490000000124</v>
      </c>
      <c r="U6" s="5">
        <v>200</v>
      </c>
      <c r="V6" s="5"/>
      <c r="W6" s="1"/>
      <c r="X6" s="1">
        <f>(F6+N6+O6+P6+S6)/Q6</f>
        <v>10.999999999999998</v>
      </c>
      <c r="Y6" s="1">
        <f>(F6+N6+O6+P6)/Q6</f>
        <v>9.0296183380636315</v>
      </c>
      <c r="Z6" s="1">
        <v>231.57159999999999</v>
      </c>
      <c r="AA6" s="1">
        <v>168.57259999999999</v>
      </c>
      <c r="AB6" s="1">
        <v>177.571</v>
      </c>
      <c r="AC6" s="1">
        <v>223.18700000000001</v>
      </c>
      <c r="AD6" s="1">
        <v>199.643</v>
      </c>
      <c r="AE6" s="1">
        <v>199.7474</v>
      </c>
      <c r="AF6" s="1">
        <v>208.5658</v>
      </c>
      <c r="AG6" s="1">
        <v>199.9794</v>
      </c>
      <c r="AH6" s="1">
        <v>219.8518</v>
      </c>
      <c r="AI6" s="1">
        <v>235.07859999999999</v>
      </c>
      <c r="AJ6" s="1" t="s">
        <v>39</v>
      </c>
      <c r="AK6" s="1">
        <f>ROUND(G6*T6,0)</f>
        <v>279</v>
      </c>
      <c r="AL6" s="1">
        <f>ROUND(G6*U6,0)</f>
        <v>200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40</v>
      </c>
      <c r="B7" s="1" t="s">
        <v>37</v>
      </c>
      <c r="C7" s="1">
        <v>405.41899999999998</v>
      </c>
      <c r="D7" s="1">
        <v>447.20299999999997</v>
      </c>
      <c r="E7" s="1">
        <v>439.15899999999999</v>
      </c>
      <c r="F7" s="1">
        <v>337.00099999999998</v>
      </c>
      <c r="G7" s="7">
        <v>1</v>
      </c>
      <c r="H7" s="1">
        <v>45</v>
      </c>
      <c r="I7" s="1" t="s">
        <v>38</v>
      </c>
      <c r="J7" s="1">
        <v>435.05</v>
      </c>
      <c r="K7" s="1">
        <f t="shared" si="3"/>
        <v>4.1089999999999804</v>
      </c>
      <c r="L7" s="1"/>
      <c r="M7" s="1"/>
      <c r="N7" s="1"/>
      <c r="O7" s="1">
        <v>394.84164127999998</v>
      </c>
      <c r="P7" s="1"/>
      <c r="Q7" s="1">
        <f t="shared" ref="Q7:Q70" si="4">E7/5</f>
        <v>87.831800000000001</v>
      </c>
      <c r="R7" s="5">
        <f t="shared" ref="R7:R13" si="5">11*Q7-P7-O7-N7-F7</f>
        <v>234.30715872000007</v>
      </c>
      <c r="S7" s="5">
        <f t="shared" ref="S7:S70" si="6">R7</f>
        <v>234.30715872000007</v>
      </c>
      <c r="T7" s="5">
        <f t="shared" ref="T7:T70" si="7">S7-U7</f>
        <v>134.30715872000007</v>
      </c>
      <c r="U7" s="5">
        <v>100</v>
      </c>
      <c r="V7" s="5"/>
      <c r="W7" s="1"/>
      <c r="X7" s="1">
        <f t="shared" ref="X7:X70" si="8">(F7+N7+O7+P7+S7)/Q7</f>
        <v>11</v>
      </c>
      <c r="Y7" s="1">
        <f t="shared" ref="Y7:Y70" si="9">(F7+N7+O7+P7)/Q7</f>
        <v>8.3323197438740859</v>
      </c>
      <c r="Z7" s="1">
        <v>85.697800000000001</v>
      </c>
      <c r="AA7" s="1">
        <v>69.419600000000003</v>
      </c>
      <c r="AB7" s="1">
        <v>79.592799999999997</v>
      </c>
      <c r="AC7" s="1">
        <v>87.765599999999992</v>
      </c>
      <c r="AD7" s="1">
        <v>77.342399999999998</v>
      </c>
      <c r="AE7" s="1">
        <v>81.051199999999994</v>
      </c>
      <c r="AF7" s="1">
        <v>75.959000000000003</v>
      </c>
      <c r="AG7" s="1">
        <v>58.423400000000001</v>
      </c>
      <c r="AH7" s="1">
        <v>60.317999999999998</v>
      </c>
      <c r="AI7" s="1">
        <v>70.851199999999992</v>
      </c>
      <c r="AJ7" s="1"/>
      <c r="AK7" s="1">
        <f t="shared" ref="AK7:AK70" si="10">ROUND(G7*T7,0)</f>
        <v>134</v>
      </c>
      <c r="AL7" s="1">
        <f t="shared" ref="AL7:AL70" si="11">ROUND(G7*U7,0)</f>
        <v>100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41</v>
      </c>
      <c r="B8" s="1" t="s">
        <v>37</v>
      </c>
      <c r="C8" s="1">
        <v>466.58300000000003</v>
      </c>
      <c r="D8" s="1">
        <v>537.71699999999998</v>
      </c>
      <c r="E8" s="1">
        <v>510.22399999999999</v>
      </c>
      <c r="F8" s="1">
        <v>397.90199999999999</v>
      </c>
      <c r="G8" s="7">
        <v>1</v>
      </c>
      <c r="H8" s="1">
        <v>45</v>
      </c>
      <c r="I8" s="1" t="s">
        <v>38</v>
      </c>
      <c r="J8" s="1">
        <v>493.2</v>
      </c>
      <c r="K8" s="1">
        <f t="shared" si="3"/>
        <v>17.024000000000001</v>
      </c>
      <c r="L8" s="1"/>
      <c r="M8" s="1"/>
      <c r="N8" s="1"/>
      <c r="O8" s="1">
        <v>535.28988867999988</v>
      </c>
      <c r="P8" s="1"/>
      <c r="Q8" s="1">
        <f t="shared" si="4"/>
        <v>102.0448</v>
      </c>
      <c r="R8" s="5">
        <f t="shared" si="5"/>
        <v>189.30091132000013</v>
      </c>
      <c r="S8" s="5">
        <f t="shared" si="6"/>
        <v>189.30091132000013</v>
      </c>
      <c r="T8" s="5">
        <f t="shared" si="7"/>
        <v>189.30091132000013</v>
      </c>
      <c r="U8" s="5"/>
      <c r="V8" s="5"/>
      <c r="W8" s="1"/>
      <c r="X8" s="1">
        <f t="shared" si="8"/>
        <v>11</v>
      </c>
      <c r="Y8" s="1">
        <f t="shared" si="9"/>
        <v>9.1449234912509016</v>
      </c>
      <c r="Z8" s="1">
        <v>105.411</v>
      </c>
      <c r="AA8" s="1">
        <v>80.1374</v>
      </c>
      <c r="AB8" s="1">
        <v>80.424999999999997</v>
      </c>
      <c r="AC8" s="1">
        <v>78.288600000000002</v>
      </c>
      <c r="AD8" s="1">
        <v>73.292400000000001</v>
      </c>
      <c r="AE8" s="1">
        <v>86.556200000000004</v>
      </c>
      <c r="AF8" s="1">
        <v>86.850800000000007</v>
      </c>
      <c r="AG8" s="1">
        <v>64.872199999999992</v>
      </c>
      <c r="AH8" s="1">
        <v>62.134400000000007</v>
      </c>
      <c r="AI8" s="1">
        <v>80.481799999999993</v>
      </c>
      <c r="AJ8" s="1"/>
      <c r="AK8" s="1">
        <f t="shared" si="10"/>
        <v>189</v>
      </c>
      <c r="AL8" s="1">
        <f t="shared" si="11"/>
        <v>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42</v>
      </c>
      <c r="B9" s="1" t="s">
        <v>43</v>
      </c>
      <c r="C9" s="1">
        <v>435</v>
      </c>
      <c r="D9" s="1">
        <v>474</v>
      </c>
      <c r="E9" s="1">
        <v>370</v>
      </c>
      <c r="F9" s="1">
        <v>452</v>
      </c>
      <c r="G9" s="7">
        <v>0.45</v>
      </c>
      <c r="H9" s="1">
        <v>45</v>
      </c>
      <c r="I9" s="1" t="s">
        <v>38</v>
      </c>
      <c r="J9" s="1">
        <v>373</v>
      </c>
      <c r="K9" s="1">
        <f t="shared" si="3"/>
        <v>-3</v>
      </c>
      <c r="L9" s="1"/>
      <c r="M9" s="1"/>
      <c r="N9" s="1"/>
      <c r="O9" s="1">
        <v>185.64395999999979</v>
      </c>
      <c r="P9" s="1"/>
      <c r="Q9" s="1">
        <f t="shared" si="4"/>
        <v>74</v>
      </c>
      <c r="R9" s="5">
        <f t="shared" si="5"/>
        <v>176.35604000000023</v>
      </c>
      <c r="S9" s="5">
        <f t="shared" si="6"/>
        <v>176.35604000000023</v>
      </c>
      <c r="T9" s="5">
        <f t="shared" si="7"/>
        <v>176.35604000000023</v>
      </c>
      <c r="U9" s="5"/>
      <c r="V9" s="5"/>
      <c r="W9" s="1"/>
      <c r="X9" s="1">
        <f t="shared" si="8"/>
        <v>11</v>
      </c>
      <c r="Y9" s="1">
        <f t="shared" si="9"/>
        <v>8.6168102702702676</v>
      </c>
      <c r="Z9" s="1">
        <v>75.2</v>
      </c>
      <c r="AA9" s="1">
        <v>74.2</v>
      </c>
      <c r="AB9" s="1">
        <v>72</v>
      </c>
      <c r="AC9" s="1">
        <v>84.2</v>
      </c>
      <c r="AD9" s="1">
        <v>78.2</v>
      </c>
      <c r="AE9" s="1">
        <v>66.2</v>
      </c>
      <c r="AF9" s="1">
        <v>72.400000000000006</v>
      </c>
      <c r="AG9" s="1">
        <v>57.064</v>
      </c>
      <c r="AH9" s="1">
        <v>55.863999999999997</v>
      </c>
      <c r="AI9" s="1">
        <v>86.6</v>
      </c>
      <c r="AJ9" s="1"/>
      <c r="AK9" s="1">
        <f t="shared" si="10"/>
        <v>79</v>
      </c>
      <c r="AL9" s="1">
        <f t="shared" si="11"/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20" t="s">
        <v>44</v>
      </c>
      <c r="B10" s="20" t="s">
        <v>43</v>
      </c>
      <c r="C10" s="20">
        <v>1175</v>
      </c>
      <c r="D10" s="20">
        <v>1230</v>
      </c>
      <c r="E10" s="20">
        <v>1088</v>
      </c>
      <c r="F10" s="20">
        <v>1021</v>
      </c>
      <c r="G10" s="21">
        <v>0.45</v>
      </c>
      <c r="H10" s="20">
        <v>45</v>
      </c>
      <c r="I10" s="20" t="s">
        <v>38</v>
      </c>
      <c r="J10" s="20">
        <v>1104</v>
      </c>
      <c r="K10" s="20">
        <f t="shared" si="3"/>
        <v>-16</v>
      </c>
      <c r="L10" s="20"/>
      <c r="M10" s="20"/>
      <c r="N10" s="20"/>
      <c r="O10" s="20">
        <v>513.2036800000003</v>
      </c>
      <c r="P10" s="20"/>
      <c r="Q10" s="20">
        <f t="shared" si="4"/>
        <v>217.6</v>
      </c>
      <c r="R10" s="22">
        <f>8*Q10-P10-O10-N10-F10</f>
        <v>206.59631999999965</v>
      </c>
      <c r="S10" s="5">
        <f>V10</f>
        <v>0</v>
      </c>
      <c r="T10" s="5">
        <f t="shared" si="7"/>
        <v>0</v>
      </c>
      <c r="U10" s="5"/>
      <c r="V10" s="22">
        <v>0</v>
      </c>
      <c r="W10" s="20" t="s">
        <v>151</v>
      </c>
      <c r="X10" s="1">
        <f t="shared" si="8"/>
        <v>7.0505683823529424</v>
      </c>
      <c r="Y10" s="20">
        <f t="shared" si="9"/>
        <v>7.0505683823529424</v>
      </c>
      <c r="Z10" s="20">
        <v>200.8</v>
      </c>
      <c r="AA10" s="20">
        <v>190.6</v>
      </c>
      <c r="AB10" s="20">
        <v>186.6</v>
      </c>
      <c r="AC10" s="20">
        <v>213.6</v>
      </c>
      <c r="AD10" s="20">
        <v>208.8</v>
      </c>
      <c r="AE10" s="20">
        <v>125.4</v>
      </c>
      <c r="AF10" s="20">
        <v>123.6</v>
      </c>
      <c r="AG10" s="20">
        <v>115.2</v>
      </c>
      <c r="AH10" s="20">
        <v>107.673</v>
      </c>
      <c r="AI10" s="20">
        <v>135.6</v>
      </c>
      <c r="AJ10" s="20" t="s">
        <v>157</v>
      </c>
      <c r="AK10" s="1">
        <f t="shared" si="10"/>
        <v>0</v>
      </c>
      <c r="AL10" s="1">
        <f t="shared" si="11"/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46</v>
      </c>
      <c r="B11" s="1" t="s">
        <v>43</v>
      </c>
      <c r="C11" s="1">
        <v>92</v>
      </c>
      <c r="D11" s="1">
        <v>60</v>
      </c>
      <c r="E11" s="1">
        <v>70</v>
      </c>
      <c r="F11" s="1">
        <v>56</v>
      </c>
      <c r="G11" s="7">
        <v>0.17</v>
      </c>
      <c r="H11" s="1">
        <v>180</v>
      </c>
      <c r="I11" s="1" t="s">
        <v>38</v>
      </c>
      <c r="J11" s="1">
        <v>72</v>
      </c>
      <c r="K11" s="1">
        <f t="shared" si="3"/>
        <v>-2</v>
      </c>
      <c r="L11" s="1"/>
      <c r="M11" s="1"/>
      <c r="N11" s="1"/>
      <c r="O11" s="1">
        <v>56.700000000000017</v>
      </c>
      <c r="P11" s="1"/>
      <c r="Q11" s="1">
        <f t="shared" si="4"/>
        <v>14</v>
      </c>
      <c r="R11" s="5">
        <f t="shared" si="5"/>
        <v>41.299999999999983</v>
      </c>
      <c r="S11" s="5">
        <f t="shared" si="6"/>
        <v>41.299999999999983</v>
      </c>
      <c r="T11" s="5">
        <f t="shared" si="7"/>
        <v>41.299999999999983</v>
      </c>
      <c r="U11" s="5"/>
      <c r="V11" s="5"/>
      <c r="W11" s="1"/>
      <c r="X11" s="1">
        <f t="shared" si="8"/>
        <v>11</v>
      </c>
      <c r="Y11" s="1">
        <f t="shared" si="9"/>
        <v>8.0500000000000007</v>
      </c>
      <c r="Z11" s="1">
        <v>14.2</v>
      </c>
      <c r="AA11" s="1">
        <v>11.2</v>
      </c>
      <c r="AB11" s="1">
        <v>9.1999999999999993</v>
      </c>
      <c r="AC11" s="1">
        <v>7</v>
      </c>
      <c r="AD11" s="1">
        <v>11.4</v>
      </c>
      <c r="AE11" s="1">
        <v>13.6</v>
      </c>
      <c r="AF11" s="1">
        <v>5.6</v>
      </c>
      <c r="AG11" s="1">
        <v>0</v>
      </c>
      <c r="AH11" s="1">
        <v>17.600000000000001</v>
      </c>
      <c r="AI11" s="1">
        <v>30</v>
      </c>
      <c r="AJ11" s="1" t="s">
        <v>47</v>
      </c>
      <c r="AK11" s="1">
        <f t="shared" si="10"/>
        <v>7</v>
      </c>
      <c r="AL11" s="1">
        <f t="shared" si="11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48</v>
      </c>
      <c r="B12" s="1" t="s">
        <v>43</v>
      </c>
      <c r="C12" s="1">
        <v>85</v>
      </c>
      <c r="D12" s="1">
        <v>48</v>
      </c>
      <c r="E12" s="1">
        <v>96</v>
      </c>
      <c r="F12" s="1">
        <v>18</v>
      </c>
      <c r="G12" s="7">
        <v>0.3</v>
      </c>
      <c r="H12" s="1">
        <v>40</v>
      </c>
      <c r="I12" s="1" t="s">
        <v>38</v>
      </c>
      <c r="J12" s="1">
        <v>108</v>
      </c>
      <c r="K12" s="1">
        <f t="shared" si="3"/>
        <v>-12</v>
      </c>
      <c r="L12" s="1"/>
      <c r="M12" s="1"/>
      <c r="N12" s="1"/>
      <c r="O12" s="1">
        <v>107.8</v>
      </c>
      <c r="P12" s="1"/>
      <c r="Q12" s="1">
        <f t="shared" si="4"/>
        <v>19.2</v>
      </c>
      <c r="R12" s="5">
        <f t="shared" si="5"/>
        <v>85.399999999999991</v>
      </c>
      <c r="S12" s="5">
        <f>V12</f>
        <v>0</v>
      </c>
      <c r="T12" s="5">
        <f t="shared" si="7"/>
        <v>0</v>
      </c>
      <c r="U12" s="5"/>
      <c r="V12" s="5">
        <v>0</v>
      </c>
      <c r="W12" s="1" t="s">
        <v>152</v>
      </c>
      <c r="X12" s="1">
        <f t="shared" si="8"/>
        <v>6.552083333333333</v>
      </c>
      <c r="Y12" s="1">
        <f t="shared" si="9"/>
        <v>6.552083333333333</v>
      </c>
      <c r="Z12" s="1">
        <v>17.2</v>
      </c>
      <c r="AA12" s="1">
        <v>9.6</v>
      </c>
      <c r="AB12" s="1">
        <v>12.8</v>
      </c>
      <c r="AC12" s="1">
        <v>12.8</v>
      </c>
      <c r="AD12" s="1">
        <v>12.2</v>
      </c>
      <c r="AE12" s="1">
        <v>16</v>
      </c>
      <c r="AF12" s="1">
        <v>12.4</v>
      </c>
      <c r="AG12" s="1">
        <v>10.199999999999999</v>
      </c>
      <c r="AH12" s="1">
        <v>16.2</v>
      </c>
      <c r="AI12" s="1">
        <v>15.8</v>
      </c>
      <c r="AJ12" s="1" t="s">
        <v>155</v>
      </c>
      <c r="AK12" s="1">
        <f t="shared" si="10"/>
        <v>0</v>
      </c>
      <c r="AL12" s="1">
        <f t="shared" si="11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50</v>
      </c>
      <c r="B13" s="1" t="s">
        <v>43</v>
      </c>
      <c r="C13" s="1">
        <v>222</v>
      </c>
      <c r="D13" s="1">
        <v>210</v>
      </c>
      <c r="E13" s="1">
        <v>182</v>
      </c>
      <c r="F13" s="1">
        <v>200</v>
      </c>
      <c r="G13" s="7">
        <v>0.17</v>
      </c>
      <c r="H13" s="1">
        <v>180</v>
      </c>
      <c r="I13" s="1" t="s">
        <v>38</v>
      </c>
      <c r="J13" s="1">
        <v>183</v>
      </c>
      <c r="K13" s="1">
        <f t="shared" si="3"/>
        <v>-1</v>
      </c>
      <c r="L13" s="1"/>
      <c r="M13" s="1"/>
      <c r="N13" s="1"/>
      <c r="O13" s="1">
        <v>121.2999999999999</v>
      </c>
      <c r="P13" s="1"/>
      <c r="Q13" s="1">
        <f t="shared" si="4"/>
        <v>36.4</v>
      </c>
      <c r="R13" s="5">
        <f t="shared" si="5"/>
        <v>79.10000000000008</v>
      </c>
      <c r="S13" s="5">
        <f t="shared" si="6"/>
        <v>79.10000000000008</v>
      </c>
      <c r="T13" s="5">
        <f t="shared" si="7"/>
        <v>79.10000000000008</v>
      </c>
      <c r="U13" s="5"/>
      <c r="V13" s="5"/>
      <c r="W13" s="1"/>
      <c r="X13" s="1">
        <f t="shared" si="8"/>
        <v>11</v>
      </c>
      <c r="Y13" s="1">
        <f t="shared" si="9"/>
        <v>8.8269230769230749</v>
      </c>
      <c r="Z13" s="1">
        <v>37.4</v>
      </c>
      <c r="AA13" s="1">
        <v>32.6</v>
      </c>
      <c r="AB13" s="1">
        <v>29.8</v>
      </c>
      <c r="AC13" s="1">
        <v>32.200000000000003</v>
      </c>
      <c r="AD13" s="1">
        <v>35.4</v>
      </c>
      <c r="AE13" s="1">
        <v>36.200000000000003</v>
      </c>
      <c r="AF13" s="1">
        <v>33.200000000000003</v>
      </c>
      <c r="AG13" s="1">
        <v>45.6</v>
      </c>
      <c r="AH13" s="1">
        <v>46.8</v>
      </c>
      <c r="AI13" s="1">
        <v>57.2</v>
      </c>
      <c r="AJ13" s="1"/>
      <c r="AK13" s="1">
        <f t="shared" si="10"/>
        <v>13</v>
      </c>
      <c r="AL13" s="1">
        <f t="shared" si="11"/>
        <v>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3" t="s">
        <v>51</v>
      </c>
      <c r="B14" s="13" t="s">
        <v>43</v>
      </c>
      <c r="C14" s="13"/>
      <c r="D14" s="13"/>
      <c r="E14" s="13"/>
      <c r="F14" s="13"/>
      <c r="G14" s="14">
        <v>0</v>
      </c>
      <c r="H14" s="13">
        <v>50</v>
      </c>
      <c r="I14" s="13" t="s">
        <v>38</v>
      </c>
      <c r="J14" s="13"/>
      <c r="K14" s="13">
        <f t="shared" si="3"/>
        <v>0</v>
      </c>
      <c r="L14" s="13"/>
      <c r="M14" s="13"/>
      <c r="N14" s="13"/>
      <c r="O14" s="13">
        <v>0</v>
      </c>
      <c r="P14" s="13"/>
      <c r="Q14" s="13">
        <f t="shared" si="4"/>
        <v>0</v>
      </c>
      <c r="R14" s="15"/>
      <c r="S14" s="5">
        <f t="shared" si="6"/>
        <v>0</v>
      </c>
      <c r="T14" s="5">
        <f t="shared" si="7"/>
        <v>0</v>
      </c>
      <c r="U14" s="5"/>
      <c r="V14" s="15"/>
      <c r="W14" s="13"/>
      <c r="X14" s="1" t="e">
        <f t="shared" si="8"/>
        <v>#DIV/0!</v>
      </c>
      <c r="Y14" s="13" t="e">
        <f t="shared" si="9"/>
        <v>#DIV/0!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 t="s">
        <v>52</v>
      </c>
      <c r="AK14" s="1">
        <f t="shared" si="10"/>
        <v>0</v>
      </c>
      <c r="AL14" s="1">
        <f t="shared" si="11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53</v>
      </c>
      <c r="B15" s="1" t="s">
        <v>43</v>
      </c>
      <c r="C15" s="1">
        <v>11</v>
      </c>
      <c r="D15" s="1">
        <v>18</v>
      </c>
      <c r="E15" s="1">
        <v>11</v>
      </c>
      <c r="F15" s="1">
        <v>18</v>
      </c>
      <c r="G15" s="7">
        <v>0.35</v>
      </c>
      <c r="H15" s="1">
        <v>50</v>
      </c>
      <c r="I15" s="1" t="s">
        <v>38</v>
      </c>
      <c r="J15" s="1">
        <v>13</v>
      </c>
      <c r="K15" s="1">
        <f t="shared" si="3"/>
        <v>-2</v>
      </c>
      <c r="L15" s="1"/>
      <c r="M15" s="1"/>
      <c r="N15" s="1"/>
      <c r="O15" s="1">
        <v>0</v>
      </c>
      <c r="P15" s="1"/>
      <c r="Q15" s="1">
        <f t="shared" si="4"/>
        <v>2.2000000000000002</v>
      </c>
      <c r="R15" s="5">
        <f t="shared" ref="R15:R20" si="12">11*Q15-P15-O15-N15-F15</f>
        <v>6.2000000000000028</v>
      </c>
      <c r="S15" s="5">
        <f>V15</f>
        <v>0</v>
      </c>
      <c r="T15" s="5">
        <f t="shared" si="7"/>
        <v>0</v>
      </c>
      <c r="U15" s="5"/>
      <c r="V15" s="5">
        <v>0</v>
      </c>
      <c r="W15" s="1" t="s">
        <v>152</v>
      </c>
      <c r="X15" s="1">
        <f t="shared" si="8"/>
        <v>8.1818181818181817</v>
      </c>
      <c r="Y15" s="1">
        <f t="shared" si="9"/>
        <v>8.1818181818181817</v>
      </c>
      <c r="Z15" s="1">
        <v>1.8</v>
      </c>
      <c r="AA15" s="1">
        <v>1.8</v>
      </c>
      <c r="AB15" s="1">
        <v>2.6</v>
      </c>
      <c r="AC15" s="1">
        <v>1.4</v>
      </c>
      <c r="AD15" s="1">
        <v>1.4</v>
      </c>
      <c r="AE15" s="1">
        <v>2.6</v>
      </c>
      <c r="AF15" s="1">
        <v>2.2000000000000002</v>
      </c>
      <c r="AG15" s="1">
        <v>0.8</v>
      </c>
      <c r="AH15" s="1">
        <v>1.4</v>
      </c>
      <c r="AI15" s="1">
        <v>3.2</v>
      </c>
      <c r="AJ15" s="1" t="s">
        <v>155</v>
      </c>
      <c r="AK15" s="1">
        <f t="shared" si="10"/>
        <v>0</v>
      </c>
      <c r="AL15" s="1">
        <f t="shared" si="11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23" t="s">
        <v>54</v>
      </c>
      <c r="B16" s="23" t="s">
        <v>37</v>
      </c>
      <c r="C16" s="23">
        <v>552.44000000000005</v>
      </c>
      <c r="D16" s="23">
        <v>314.25299999999999</v>
      </c>
      <c r="E16" s="23">
        <v>511.084</v>
      </c>
      <c r="F16" s="23">
        <v>305.404</v>
      </c>
      <c r="G16" s="24">
        <v>1</v>
      </c>
      <c r="H16" s="23">
        <v>55</v>
      </c>
      <c r="I16" s="23" t="s">
        <v>38</v>
      </c>
      <c r="J16" s="23">
        <v>501.29</v>
      </c>
      <c r="K16" s="23">
        <f t="shared" si="3"/>
        <v>9.7939999999999827</v>
      </c>
      <c r="L16" s="23"/>
      <c r="M16" s="23"/>
      <c r="N16" s="23">
        <v>140</v>
      </c>
      <c r="O16" s="23">
        <v>586.88460000000009</v>
      </c>
      <c r="P16" s="23"/>
      <c r="Q16" s="23">
        <f t="shared" si="4"/>
        <v>102.21680000000001</v>
      </c>
      <c r="R16" s="25">
        <f>13*Q16-P16-O16-N16-F16</f>
        <v>296.52980000000002</v>
      </c>
      <c r="S16" s="5">
        <v>480</v>
      </c>
      <c r="T16" s="5">
        <f t="shared" si="7"/>
        <v>230</v>
      </c>
      <c r="U16" s="5">
        <v>250</v>
      </c>
      <c r="V16" s="25">
        <v>500</v>
      </c>
      <c r="W16" s="23" t="s">
        <v>153</v>
      </c>
      <c r="X16" s="1">
        <f t="shared" si="8"/>
        <v>14.794912382308974</v>
      </c>
      <c r="Y16" s="23">
        <f t="shared" si="9"/>
        <v>10.099011121459487</v>
      </c>
      <c r="Z16" s="23">
        <v>99.598600000000005</v>
      </c>
      <c r="AA16" s="23">
        <v>71.351599999999991</v>
      </c>
      <c r="AB16" s="23">
        <v>76.441400000000002</v>
      </c>
      <c r="AC16" s="23">
        <v>92.545199999999994</v>
      </c>
      <c r="AD16" s="23">
        <v>89.103999999999999</v>
      </c>
      <c r="AE16" s="23">
        <v>64.292000000000002</v>
      </c>
      <c r="AF16" s="23">
        <v>62.496200000000002</v>
      </c>
      <c r="AG16" s="23">
        <v>63.446800000000003</v>
      </c>
      <c r="AH16" s="23">
        <v>68.145399999999995</v>
      </c>
      <c r="AI16" s="23">
        <v>94.660600000000002</v>
      </c>
      <c r="AJ16" s="26" t="s">
        <v>150</v>
      </c>
      <c r="AK16" s="1">
        <f t="shared" si="10"/>
        <v>230</v>
      </c>
      <c r="AL16" s="1">
        <f t="shared" si="11"/>
        <v>250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20" t="s">
        <v>55</v>
      </c>
      <c r="B17" s="20" t="s">
        <v>37</v>
      </c>
      <c r="C17" s="20">
        <v>3145.556</v>
      </c>
      <c r="D17" s="20">
        <v>1755.328</v>
      </c>
      <c r="E17" s="20">
        <v>2358.8609999999999</v>
      </c>
      <c r="F17" s="20">
        <v>2215.3470000000002</v>
      </c>
      <c r="G17" s="21">
        <v>1</v>
      </c>
      <c r="H17" s="20">
        <v>50</v>
      </c>
      <c r="I17" s="20" t="s">
        <v>38</v>
      </c>
      <c r="J17" s="20">
        <v>2387.15</v>
      </c>
      <c r="K17" s="20">
        <f t="shared" si="3"/>
        <v>-28.289000000000215</v>
      </c>
      <c r="L17" s="20"/>
      <c r="M17" s="20"/>
      <c r="N17" s="20">
        <v>800</v>
      </c>
      <c r="O17" s="20">
        <v>426.49042000000139</v>
      </c>
      <c r="P17" s="20">
        <v>700</v>
      </c>
      <c r="Q17" s="20">
        <f t="shared" si="4"/>
        <v>471.7722</v>
      </c>
      <c r="R17" s="22"/>
      <c r="S17" s="5">
        <f t="shared" si="6"/>
        <v>0</v>
      </c>
      <c r="T17" s="5">
        <f t="shared" si="7"/>
        <v>0</v>
      </c>
      <c r="U17" s="5"/>
      <c r="V17" s="22"/>
      <c r="W17" s="20"/>
      <c r="X17" s="1">
        <f t="shared" si="8"/>
        <v>8.7793164158464645</v>
      </c>
      <c r="Y17" s="20">
        <f t="shared" si="9"/>
        <v>8.7793164158464645</v>
      </c>
      <c r="Z17" s="20">
        <v>469.94299999999998</v>
      </c>
      <c r="AA17" s="20">
        <v>415.66899999999998</v>
      </c>
      <c r="AB17" s="20">
        <v>437.04399999999998</v>
      </c>
      <c r="AC17" s="20">
        <v>517.04759999999999</v>
      </c>
      <c r="AD17" s="20">
        <v>506.72199999999998</v>
      </c>
      <c r="AE17" s="20">
        <v>286.33839999999998</v>
      </c>
      <c r="AF17" s="20">
        <v>281.88979999999998</v>
      </c>
      <c r="AG17" s="20">
        <v>286.26620000000003</v>
      </c>
      <c r="AH17" s="20">
        <v>302.68939999999998</v>
      </c>
      <c r="AI17" s="20">
        <v>470.9742</v>
      </c>
      <c r="AJ17" s="20" t="s">
        <v>45</v>
      </c>
      <c r="AK17" s="1">
        <f t="shared" si="10"/>
        <v>0</v>
      </c>
      <c r="AL17" s="1">
        <f t="shared" si="11"/>
        <v>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56</v>
      </c>
      <c r="B18" s="1" t="s">
        <v>37</v>
      </c>
      <c r="C18" s="1">
        <v>263.71300000000002</v>
      </c>
      <c r="D18" s="1">
        <v>178.149</v>
      </c>
      <c r="E18" s="1">
        <v>200.63399999999999</v>
      </c>
      <c r="F18" s="1">
        <v>216.58099999999999</v>
      </c>
      <c r="G18" s="7">
        <v>1</v>
      </c>
      <c r="H18" s="1">
        <v>60</v>
      </c>
      <c r="I18" s="1" t="s">
        <v>38</v>
      </c>
      <c r="J18" s="1">
        <v>191.48</v>
      </c>
      <c r="K18" s="1">
        <f t="shared" si="3"/>
        <v>9.1539999999999964</v>
      </c>
      <c r="L18" s="1"/>
      <c r="M18" s="1"/>
      <c r="N18" s="1"/>
      <c r="O18" s="1">
        <v>209.42259999999999</v>
      </c>
      <c r="P18" s="1"/>
      <c r="Q18" s="1">
        <f t="shared" si="4"/>
        <v>40.126799999999996</v>
      </c>
      <c r="R18" s="5">
        <f t="shared" si="12"/>
        <v>15.391199999999998</v>
      </c>
      <c r="S18" s="5">
        <f t="shared" si="6"/>
        <v>15.391199999999998</v>
      </c>
      <c r="T18" s="5">
        <f t="shared" si="7"/>
        <v>15.391199999999998</v>
      </c>
      <c r="U18" s="5"/>
      <c r="V18" s="5"/>
      <c r="W18" s="1"/>
      <c r="X18" s="1">
        <f t="shared" si="8"/>
        <v>11.000000000000002</v>
      </c>
      <c r="Y18" s="1">
        <f t="shared" si="9"/>
        <v>10.616435898202699</v>
      </c>
      <c r="Z18" s="1">
        <v>40.650599999999997</v>
      </c>
      <c r="AA18" s="1">
        <v>25.205200000000001</v>
      </c>
      <c r="AB18" s="1">
        <v>27.124400000000001</v>
      </c>
      <c r="AC18" s="1">
        <v>41.634</v>
      </c>
      <c r="AD18" s="1">
        <v>39.700200000000002</v>
      </c>
      <c r="AE18" s="1">
        <v>29.313400000000001</v>
      </c>
      <c r="AF18" s="1">
        <v>26.546800000000001</v>
      </c>
      <c r="AG18" s="1">
        <v>24.731400000000001</v>
      </c>
      <c r="AH18" s="1">
        <v>26.46</v>
      </c>
      <c r="AI18" s="1">
        <v>34.445399999999999</v>
      </c>
      <c r="AJ18" s="1"/>
      <c r="AK18" s="1">
        <f t="shared" si="10"/>
        <v>15</v>
      </c>
      <c r="AL18" s="1">
        <f t="shared" si="11"/>
        <v>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23" t="s">
        <v>57</v>
      </c>
      <c r="B19" s="23" t="s">
        <v>37</v>
      </c>
      <c r="C19" s="23">
        <v>293.14400000000001</v>
      </c>
      <c r="D19" s="23">
        <v>643.70799999999997</v>
      </c>
      <c r="E19" s="23">
        <v>447.97</v>
      </c>
      <c r="F19" s="23">
        <v>395.41899999999998</v>
      </c>
      <c r="G19" s="24">
        <v>1</v>
      </c>
      <c r="H19" s="23">
        <v>60</v>
      </c>
      <c r="I19" s="23" t="s">
        <v>38</v>
      </c>
      <c r="J19" s="23">
        <v>452.2</v>
      </c>
      <c r="K19" s="23">
        <f t="shared" si="3"/>
        <v>-4.2299999999999613</v>
      </c>
      <c r="L19" s="23"/>
      <c r="M19" s="23"/>
      <c r="N19" s="23">
        <v>150</v>
      </c>
      <c r="O19" s="23">
        <v>153.31657999999999</v>
      </c>
      <c r="P19" s="23"/>
      <c r="Q19" s="23">
        <f t="shared" si="4"/>
        <v>89.594000000000008</v>
      </c>
      <c r="R19" s="25">
        <f>13*Q19-P19-O19-N19-F19</f>
        <v>465.98642000000029</v>
      </c>
      <c r="S19" s="5">
        <v>465</v>
      </c>
      <c r="T19" s="5">
        <f t="shared" si="7"/>
        <v>210</v>
      </c>
      <c r="U19" s="5">
        <v>255</v>
      </c>
      <c r="V19" s="25"/>
      <c r="W19" s="23"/>
      <c r="X19" s="1">
        <f t="shared" si="8"/>
        <v>12.988990110944929</v>
      </c>
      <c r="Y19" s="23">
        <f t="shared" si="9"/>
        <v>7.7989104181083553</v>
      </c>
      <c r="Z19" s="23">
        <v>77.368200000000002</v>
      </c>
      <c r="AA19" s="23">
        <v>77.517200000000003</v>
      </c>
      <c r="AB19" s="23">
        <v>85.413399999999996</v>
      </c>
      <c r="AC19" s="23">
        <v>83.429400000000001</v>
      </c>
      <c r="AD19" s="23">
        <v>77.458399999999997</v>
      </c>
      <c r="AE19" s="23">
        <v>60.347200000000001</v>
      </c>
      <c r="AF19" s="23">
        <v>76.384</v>
      </c>
      <c r="AG19" s="23">
        <v>85.1584</v>
      </c>
      <c r="AH19" s="23">
        <v>78.448999999999998</v>
      </c>
      <c r="AI19" s="23">
        <v>89.612800000000007</v>
      </c>
      <c r="AJ19" s="26" t="s">
        <v>150</v>
      </c>
      <c r="AK19" s="1">
        <f t="shared" si="10"/>
        <v>210</v>
      </c>
      <c r="AL19" s="1">
        <f t="shared" si="11"/>
        <v>255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58</v>
      </c>
      <c r="B20" s="1" t="s">
        <v>37</v>
      </c>
      <c r="C20" s="1">
        <v>151.93199999999999</v>
      </c>
      <c r="D20" s="1">
        <v>132.97900000000001</v>
      </c>
      <c r="E20" s="1">
        <v>155.51900000000001</v>
      </c>
      <c r="F20" s="1">
        <v>95.837000000000003</v>
      </c>
      <c r="G20" s="7">
        <v>1</v>
      </c>
      <c r="H20" s="1">
        <v>60</v>
      </c>
      <c r="I20" s="1" t="s">
        <v>38</v>
      </c>
      <c r="J20" s="1">
        <v>150</v>
      </c>
      <c r="K20" s="1">
        <f t="shared" si="3"/>
        <v>5.5190000000000055</v>
      </c>
      <c r="L20" s="1"/>
      <c r="M20" s="1"/>
      <c r="N20" s="1"/>
      <c r="O20" s="1">
        <v>214.95700000000011</v>
      </c>
      <c r="P20" s="1"/>
      <c r="Q20" s="1">
        <f t="shared" si="4"/>
        <v>31.1038</v>
      </c>
      <c r="R20" s="5">
        <f t="shared" si="12"/>
        <v>31.347799999999879</v>
      </c>
      <c r="S20" s="5">
        <f t="shared" si="6"/>
        <v>31.347799999999879</v>
      </c>
      <c r="T20" s="5">
        <f t="shared" si="7"/>
        <v>31.347799999999879</v>
      </c>
      <c r="U20" s="5"/>
      <c r="V20" s="5"/>
      <c r="W20" s="1"/>
      <c r="X20" s="1">
        <f t="shared" si="8"/>
        <v>11</v>
      </c>
      <c r="Y20" s="1">
        <f t="shared" si="9"/>
        <v>9.9921552993524934</v>
      </c>
      <c r="Z20" s="1">
        <v>31.2422</v>
      </c>
      <c r="AA20" s="1">
        <v>22.851199999999999</v>
      </c>
      <c r="AB20" s="1">
        <v>24.437000000000001</v>
      </c>
      <c r="AC20" s="1">
        <v>30.882000000000001</v>
      </c>
      <c r="AD20" s="1">
        <v>26.962800000000001</v>
      </c>
      <c r="AE20" s="1">
        <v>17.9512</v>
      </c>
      <c r="AF20" s="1">
        <v>17.9544</v>
      </c>
      <c r="AG20" s="1">
        <v>17.212</v>
      </c>
      <c r="AH20" s="1">
        <v>20.401399999999999</v>
      </c>
      <c r="AI20" s="1">
        <v>36.459800000000001</v>
      </c>
      <c r="AJ20" s="1"/>
      <c r="AK20" s="1">
        <f t="shared" si="10"/>
        <v>31</v>
      </c>
      <c r="AL20" s="1">
        <f t="shared" si="11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23" t="s">
        <v>59</v>
      </c>
      <c r="B21" s="23" t="s">
        <v>37</v>
      </c>
      <c r="C21" s="23">
        <v>1777.7950000000001</v>
      </c>
      <c r="D21" s="23">
        <v>1953.694</v>
      </c>
      <c r="E21" s="23">
        <v>1667.6859999999999</v>
      </c>
      <c r="F21" s="23">
        <v>1827.5260000000001</v>
      </c>
      <c r="G21" s="24">
        <v>1</v>
      </c>
      <c r="H21" s="23">
        <v>60</v>
      </c>
      <c r="I21" s="23" t="s">
        <v>38</v>
      </c>
      <c r="J21" s="23">
        <v>1618.49</v>
      </c>
      <c r="K21" s="23">
        <f t="shared" si="3"/>
        <v>49.195999999999913</v>
      </c>
      <c r="L21" s="23"/>
      <c r="M21" s="23"/>
      <c r="N21" s="23">
        <v>600</v>
      </c>
      <c r="O21" s="23">
        <v>559.0944148399999</v>
      </c>
      <c r="P21" s="23"/>
      <c r="Q21" s="23">
        <f t="shared" si="4"/>
        <v>333.53719999999998</v>
      </c>
      <c r="R21" s="25">
        <f>13*Q21-P21-O21-N21-F21</f>
        <v>1349.3631851599996</v>
      </c>
      <c r="S21" s="5">
        <f t="shared" si="6"/>
        <v>1349.3631851599996</v>
      </c>
      <c r="T21" s="5">
        <f t="shared" si="7"/>
        <v>599.3631851599996</v>
      </c>
      <c r="U21" s="5">
        <v>750</v>
      </c>
      <c r="V21" s="25"/>
      <c r="W21" s="23"/>
      <c r="X21" s="1">
        <f t="shared" si="8"/>
        <v>13</v>
      </c>
      <c r="Y21" s="23">
        <f t="shared" si="9"/>
        <v>8.9543847428112961</v>
      </c>
      <c r="Z21" s="23">
        <v>336.66559999999998</v>
      </c>
      <c r="AA21" s="23">
        <v>316.15780000000001</v>
      </c>
      <c r="AB21" s="23">
        <v>325.75139999999999</v>
      </c>
      <c r="AC21" s="23">
        <v>344.4418</v>
      </c>
      <c r="AD21" s="23">
        <v>327.0342</v>
      </c>
      <c r="AE21" s="23">
        <v>256.08699999999999</v>
      </c>
      <c r="AF21" s="23">
        <v>256.43880000000001</v>
      </c>
      <c r="AG21" s="23">
        <v>254.87459999999999</v>
      </c>
      <c r="AH21" s="23">
        <v>276.50119999999998</v>
      </c>
      <c r="AI21" s="23">
        <v>369.78039999999999</v>
      </c>
      <c r="AJ21" s="26" t="s">
        <v>149</v>
      </c>
      <c r="AK21" s="1">
        <f t="shared" si="10"/>
        <v>599</v>
      </c>
      <c r="AL21" s="1">
        <f t="shared" si="11"/>
        <v>750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0" t="s">
        <v>60</v>
      </c>
      <c r="B22" s="10" t="s">
        <v>37</v>
      </c>
      <c r="C22" s="10"/>
      <c r="D22" s="10">
        <v>9.8780000000000001</v>
      </c>
      <c r="E22" s="18">
        <v>9.8780000000000001</v>
      </c>
      <c r="F22" s="10"/>
      <c r="G22" s="11">
        <v>0</v>
      </c>
      <c r="H22" s="10" t="e">
        <v>#N/A</v>
      </c>
      <c r="I22" s="10" t="s">
        <v>61</v>
      </c>
      <c r="J22" s="10">
        <v>10</v>
      </c>
      <c r="K22" s="10">
        <f t="shared" si="3"/>
        <v>-0.12199999999999989</v>
      </c>
      <c r="L22" s="10"/>
      <c r="M22" s="10"/>
      <c r="N22" s="10"/>
      <c r="O22" s="10">
        <v>0</v>
      </c>
      <c r="P22" s="10"/>
      <c r="Q22" s="10">
        <f t="shared" si="4"/>
        <v>1.9756</v>
      </c>
      <c r="R22" s="12"/>
      <c r="S22" s="5">
        <f t="shared" si="6"/>
        <v>0</v>
      </c>
      <c r="T22" s="5">
        <f t="shared" si="7"/>
        <v>0</v>
      </c>
      <c r="U22" s="5"/>
      <c r="V22" s="12"/>
      <c r="W22" s="10"/>
      <c r="X22" s="1">
        <f t="shared" si="8"/>
        <v>0</v>
      </c>
      <c r="Y22" s="10">
        <f t="shared" si="9"/>
        <v>0</v>
      </c>
      <c r="Z22" s="10">
        <v>1.9756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 t="s">
        <v>62</v>
      </c>
      <c r="AK22" s="1">
        <f t="shared" si="10"/>
        <v>0</v>
      </c>
      <c r="AL22" s="1">
        <f t="shared" si="11"/>
        <v>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63</v>
      </c>
      <c r="B23" s="1" t="s">
        <v>37</v>
      </c>
      <c r="C23" s="1">
        <v>555.58100000000002</v>
      </c>
      <c r="D23" s="1">
        <v>157.47</v>
      </c>
      <c r="E23" s="1">
        <v>386.76600000000002</v>
      </c>
      <c r="F23" s="1">
        <v>271.19099999999997</v>
      </c>
      <c r="G23" s="7">
        <v>1</v>
      </c>
      <c r="H23" s="1">
        <v>60</v>
      </c>
      <c r="I23" s="1" t="s">
        <v>38</v>
      </c>
      <c r="J23" s="1">
        <v>373.47</v>
      </c>
      <c r="K23" s="1">
        <f t="shared" si="3"/>
        <v>13.295999999999992</v>
      </c>
      <c r="L23" s="1"/>
      <c r="M23" s="1"/>
      <c r="N23" s="1">
        <v>100</v>
      </c>
      <c r="O23" s="1">
        <v>413.87959999999998</v>
      </c>
      <c r="P23" s="1"/>
      <c r="Q23" s="1">
        <f t="shared" si="4"/>
        <v>77.353200000000001</v>
      </c>
      <c r="R23" s="5">
        <f t="shared" ref="R23:R46" si="13">11*Q23-P23-O23-N23-F23</f>
        <v>65.814600000000098</v>
      </c>
      <c r="S23" s="5">
        <f t="shared" si="6"/>
        <v>65.814600000000098</v>
      </c>
      <c r="T23" s="5">
        <f t="shared" si="7"/>
        <v>65.814600000000098</v>
      </c>
      <c r="U23" s="5"/>
      <c r="V23" s="5"/>
      <c r="W23" s="1"/>
      <c r="X23" s="1">
        <f t="shared" si="8"/>
        <v>11.000000000000002</v>
      </c>
      <c r="Y23" s="1">
        <f t="shared" si="9"/>
        <v>10.149167713811451</v>
      </c>
      <c r="Z23" s="1">
        <v>76.598399999999998</v>
      </c>
      <c r="AA23" s="1">
        <v>59.627800000000001</v>
      </c>
      <c r="AB23" s="1">
        <v>56.3626</v>
      </c>
      <c r="AC23" s="1">
        <v>57.830599999999997</v>
      </c>
      <c r="AD23" s="1">
        <v>59.446599999999997</v>
      </c>
      <c r="AE23" s="1">
        <v>87.167400000000001</v>
      </c>
      <c r="AF23" s="1">
        <v>87.615399999999994</v>
      </c>
      <c r="AG23" s="1">
        <v>82.145200000000003</v>
      </c>
      <c r="AH23" s="1">
        <v>95.245000000000005</v>
      </c>
      <c r="AI23" s="1">
        <v>154.23240000000001</v>
      </c>
      <c r="AJ23" s="1"/>
      <c r="AK23" s="1">
        <f t="shared" si="10"/>
        <v>66</v>
      </c>
      <c r="AL23" s="1">
        <f t="shared" si="11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23" t="s">
        <v>64</v>
      </c>
      <c r="B24" s="23" t="s">
        <v>37</v>
      </c>
      <c r="C24" s="23">
        <v>590.92200000000003</v>
      </c>
      <c r="D24" s="23"/>
      <c r="E24" s="23">
        <v>277.31099999999998</v>
      </c>
      <c r="F24" s="23">
        <v>271.71899999999999</v>
      </c>
      <c r="G24" s="24">
        <v>1</v>
      </c>
      <c r="H24" s="23">
        <v>60</v>
      </c>
      <c r="I24" s="23" t="s">
        <v>38</v>
      </c>
      <c r="J24" s="23">
        <v>267.02999999999997</v>
      </c>
      <c r="K24" s="23">
        <f t="shared" si="3"/>
        <v>10.281000000000006</v>
      </c>
      <c r="L24" s="23"/>
      <c r="M24" s="23"/>
      <c r="N24" s="23"/>
      <c r="O24" s="23">
        <v>309.66360000000009</v>
      </c>
      <c r="P24" s="23"/>
      <c r="Q24" s="23">
        <f t="shared" si="4"/>
        <v>55.462199999999996</v>
      </c>
      <c r="R24" s="25">
        <f>13*Q24-P24-O24-N24-F24</f>
        <v>139.62599999999981</v>
      </c>
      <c r="S24" s="5">
        <f t="shared" si="6"/>
        <v>139.62599999999981</v>
      </c>
      <c r="T24" s="5">
        <f t="shared" si="7"/>
        <v>139.62599999999981</v>
      </c>
      <c r="U24" s="5"/>
      <c r="V24" s="25"/>
      <c r="W24" s="23"/>
      <c r="X24" s="1">
        <f t="shared" si="8"/>
        <v>12.999999999999998</v>
      </c>
      <c r="Y24" s="23">
        <f t="shared" si="9"/>
        <v>10.482501595681386</v>
      </c>
      <c r="Z24" s="23">
        <v>56.2866</v>
      </c>
      <c r="AA24" s="23">
        <v>44.596200000000003</v>
      </c>
      <c r="AB24" s="23">
        <v>43.108400000000003</v>
      </c>
      <c r="AC24" s="23">
        <v>48.5974</v>
      </c>
      <c r="AD24" s="23">
        <v>50.499400000000001</v>
      </c>
      <c r="AE24" s="23">
        <v>82.746200000000002</v>
      </c>
      <c r="AF24" s="23">
        <v>83.576999999999998</v>
      </c>
      <c r="AG24" s="23">
        <v>75.7072</v>
      </c>
      <c r="AH24" s="23">
        <v>87.194600000000008</v>
      </c>
      <c r="AI24" s="23">
        <v>144.18819999999999</v>
      </c>
      <c r="AJ24" s="26" t="s">
        <v>150</v>
      </c>
      <c r="AK24" s="1">
        <f t="shared" si="10"/>
        <v>140</v>
      </c>
      <c r="AL24" s="1">
        <f t="shared" si="11"/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20" t="s">
        <v>65</v>
      </c>
      <c r="B25" s="20" t="s">
        <v>37</v>
      </c>
      <c r="C25" s="20">
        <v>607.72699999999998</v>
      </c>
      <c r="D25" s="20">
        <v>900.70500000000004</v>
      </c>
      <c r="E25" s="20">
        <v>698.83500000000004</v>
      </c>
      <c r="F25" s="20">
        <v>707.11400000000003</v>
      </c>
      <c r="G25" s="21">
        <v>1</v>
      </c>
      <c r="H25" s="20">
        <v>60</v>
      </c>
      <c r="I25" s="20" t="s">
        <v>38</v>
      </c>
      <c r="J25" s="20">
        <v>686.77499999999998</v>
      </c>
      <c r="K25" s="20">
        <f t="shared" si="3"/>
        <v>12.060000000000059</v>
      </c>
      <c r="L25" s="20"/>
      <c r="M25" s="20"/>
      <c r="N25" s="20">
        <v>250</v>
      </c>
      <c r="O25" s="20">
        <v>337.33575887999979</v>
      </c>
      <c r="P25" s="20"/>
      <c r="Q25" s="20">
        <f t="shared" si="4"/>
        <v>139.767</v>
      </c>
      <c r="R25" s="22"/>
      <c r="S25" s="5">
        <f t="shared" si="6"/>
        <v>0</v>
      </c>
      <c r="T25" s="5">
        <f t="shared" si="7"/>
        <v>0</v>
      </c>
      <c r="U25" s="5"/>
      <c r="V25" s="22"/>
      <c r="W25" s="20"/>
      <c r="X25" s="1">
        <f t="shared" si="8"/>
        <v>9.2614834609027863</v>
      </c>
      <c r="Y25" s="20">
        <f t="shared" si="9"/>
        <v>9.2614834609027863</v>
      </c>
      <c r="Z25" s="20">
        <v>143.91560000000001</v>
      </c>
      <c r="AA25" s="20">
        <v>126.2788</v>
      </c>
      <c r="AB25" s="20">
        <v>121.1652</v>
      </c>
      <c r="AC25" s="20">
        <v>117.91759999999999</v>
      </c>
      <c r="AD25" s="20">
        <v>120.149</v>
      </c>
      <c r="AE25" s="20">
        <v>64.210599999999999</v>
      </c>
      <c r="AF25" s="20">
        <v>55.498399999999997</v>
      </c>
      <c r="AG25" s="20">
        <v>53.187600000000003</v>
      </c>
      <c r="AH25" s="20">
        <v>58.709000000000003</v>
      </c>
      <c r="AI25" s="20">
        <v>72.113799999999998</v>
      </c>
      <c r="AJ25" s="20" t="s">
        <v>45</v>
      </c>
      <c r="AK25" s="1">
        <f t="shared" si="10"/>
        <v>0</v>
      </c>
      <c r="AL25" s="1">
        <f t="shared" si="11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66</v>
      </c>
      <c r="B26" s="1" t="s">
        <v>37</v>
      </c>
      <c r="C26" s="1">
        <v>290.70800000000003</v>
      </c>
      <c r="D26" s="1">
        <v>408.05399999999997</v>
      </c>
      <c r="E26" s="1">
        <v>312.98500000000001</v>
      </c>
      <c r="F26" s="1">
        <v>333.97399999999999</v>
      </c>
      <c r="G26" s="7">
        <v>1</v>
      </c>
      <c r="H26" s="1">
        <v>30</v>
      </c>
      <c r="I26" s="1" t="s">
        <v>38</v>
      </c>
      <c r="J26" s="1">
        <v>311.55</v>
      </c>
      <c r="K26" s="1">
        <f t="shared" si="3"/>
        <v>1.4350000000000023</v>
      </c>
      <c r="L26" s="1"/>
      <c r="M26" s="1"/>
      <c r="N26" s="1"/>
      <c r="O26" s="1">
        <v>219.00950947999971</v>
      </c>
      <c r="P26" s="1"/>
      <c r="Q26" s="1">
        <f t="shared" si="4"/>
        <v>62.597000000000001</v>
      </c>
      <c r="R26" s="5">
        <f t="shared" si="13"/>
        <v>135.58349052000034</v>
      </c>
      <c r="S26" s="5">
        <f t="shared" si="6"/>
        <v>135.58349052000034</v>
      </c>
      <c r="T26" s="5">
        <f t="shared" si="7"/>
        <v>135.58349052000034</v>
      </c>
      <c r="U26" s="5"/>
      <c r="V26" s="5"/>
      <c r="W26" s="1"/>
      <c r="X26" s="1">
        <f t="shared" si="8"/>
        <v>11</v>
      </c>
      <c r="Y26" s="1">
        <f t="shared" si="9"/>
        <v>8.8340257437257339</v>
      </c>
      <c r="Z26" s="1">
        <v>62.934600000000003</v>
      </c>
      <c r="AA26" s="1">
        <v>58.159400000000012</v>
      </c>
      <c r="AB26" s="1">
        <v>60.164999999999999</v>
      </c>
      <c r="AC26" s="1">
        <v>61.104599999999998</v>
      </c>
      <c r="AD26" s="1">
        <v>57.229599999999998</v>
      </c>
      <c r="AE26" s="1">
        <v>58.645600000000002</v>
      </c>
      <c r="AF26" s="1">
        <v>57.943399999999997</v>
      </c>
      <c r="AG26" s="1">
        <v>46.594000000000001</v>
      </c>
      <c r="AH26" s="1">
        <v>49.472200000000001</v>
      </c>
      <c r="AI26" s="1">
        <v>58.557000000000002</v>
      </c>
      <c r="AJ26" s="1"/>
      <c r="AK26" s="1">
        <f t="shared" si="10"/>
        <v>136</v>
      </c>
      <c r="AL26" s="1">
        <f t="shared" si="11"/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67</v>
      </c>
      <c r="B27" s="1" t="s">
        <v>37</v>
      </c>
      <c r="C27" s="1">
        <v>218.042</v>
      </c>
      <c r="D27" s="1">
        <v>203.68100000000001</v>
      </c>
      <c r="E27" s="1">
        <v>241.523</v>
      </c>
      <c r="F27" s="1">
        <v>158.34299999999999</v>
      </c>
      <c r="G27" s="7">
        <v>1</v>
      </c>
      <c r="H27" s="1">
        <v>30</v>
      </c>
      <c r="I27" s="1" t="s">
        <v>38</v>
      </c>
      <c r="J27" s="1">
        <v>220.7</v>
      </c>
      <c r="K27" s="1">
        <f t="shared" si="3"/>
        <v>20.823000000000008</v>
      </c>
      <c r="L27" s="1"/>
      <c r="M27" s="1"/>
      <c r="N27" s="1"/>
      <c r="O27" s="1">
        <v>249.37469999999999</v>
      </c>
      <c r="P27" s="1"/>
      <c r="Q27" s="1">
        <f t="shared" si="4"/>
        <v>48.304600000000001</v>
      </c>
      <c r="R27" s="5">
        <f t="shared" si="13"/>
        <v>123.63290000000003</v>
      </c>
      <c r="S27" s="5">
        <f t="shared" si="6"/>
        <v>123.63290000000003</v>
      </c>
      <c r="T27" s="5">
        <f t="shared" si="7"/>
        <v>123.63290000000003</v>
      </c>
      <c r="U27" s="5"/>
      <c r="V27" s="5"/>
      <c r="W27" s="1"/>
      <c r="X27" s="1">
        <f t="shared" si="8"/>
        <v>11</v>
      </c>
      <c r="Y27" s="1">
        <f t="shared" si="9"/>
        <v>8.4405563859342578</v>
      </c>
      <c r="Z27" s="1">
        <v>46.282600000000002</v>
      </c>
      <c r="AA27" s="1">
        <v>24.502800000000001</v>
      </c>
      <c r="AB27" s="1">
        <v>28.954000000000001</v>
      </c>
      <c r="AC27" s="1">
        <v>49.210599999999999</v>
      </c>
      <c r="AD27" s="1">
        <v>44.324800000000003</v>
      </c>
      <c r="AE27" s="1">
        <v>28.256599999999999</v>
      </c>
      <c r="AF27" s="1">
        <v>27.403199999999998</v>
      </c>
      <c r="AG27" s="1">
        <v>34.660800000000002</v>
      </c>
      <c r="AH27" s="1">
        <v>37.445399999999999</v>
      </c>
      <c r="AI27" s="1">
        <v>44.887799999999999</v>
      </c>
      <c r="AJ27" s="1"/>
      <c r="AK27" s="1">
        <f t="shared" si="10"/>
        <v>124</v>
      </c>
      <c r="AL27" s="1">
        <f t="shared" si="11"/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68</v>
      </c>
      <c r="B28" s="1" t="s">
        <v>37</v>
      </c>
      <c r="C28" s="1">
        <v>496.50099999999998</v>
      </c>
      <c r="D28" s="1">
        <v>522.75800000000004</v>
      </c>
      <c r="E28" s="1">
        <v>491.81599999999997</v>
      </c>
      <c r="F28" s="1">
        <v>450.108</v>
      </c>
      <c r="G28" s="7">
        <v>1</v>
      </c>
      <c r="H28" s="1">
        <v>30</v>
      </c>
      <c r="I28" s="1" t="s">
        <v>38</v>
      </c>
      <c r="J28" s="1">
        <v>503.25</v>
      </c>
      <c r="K28" s="1">
        <f t="shared" si="3"/>
        <v>-11.434000000000026</v>
      </c>
      <c r="L28" s="1"/>
      <c r="M28" s="1"/>
      <c r="N28" s="1"/>
      <c r="O28" s="1">
        <v>352.74369648000032</v>
      </c>
      <c r="P28" s="1"/>
      <c r="Q28" s="1">
        <f t="shared" si="4"/>
        <v>98.363199999999992</v>
      </c>
      <c r="R28" s="5">
        <f t="shared" si="13"/>
        <v>279.14350351999946</v>
      </c>
      <c r="S28" s="5">
        <f t="shared" si="6"/>
        <v>279.14350351999946</v>
      </c>
      <c r="T28" s="5">
        <f t="shared" si="7"/>
        <v>179.14350351999946</v>
      </c>
      <c r="U28" s="5">
        <v>100</v>
      </c>
      <c r="V28" s="5"/>
      <c r="W28" s="1"/>
      <c r="X28" s="1">
        <f t="shared" si="8"/>
        <v>11</v>
      </c>
      <c r="Y28" s="1">
        <f t="shared" si="9"/>
        <v>8.1621144541861224</v>
      </c>
      <c r="Z28" s="1">
        <v>94.551000000000002</v>
      </c>
      <c r="AA28" s="1">
        <v>84.565599999999989</v>
      </c>
      <c r="AB28" s="1">
        <v>91.224400000000003</v>
      </c>
      <c r="AC28" s="1">
        <v>83.369600000000005</v>
      </c>
      <c r="AD28" s="1">
        <v>80.513000000000005</v>
      </c>
      <c r="AE28" s="1">
        <v>94.981799999999993</v>
      </c>
      <c r="AF28" s="1">
        <v>93.580399999999997</v>
      </c>
      <c r="AG28" s="1">
        <v>69.400000000000006</v>
      </c>
      <c r="AH28" s="1">
        <v>73.315799999999996</v>
      </c>
      <c r="AI28" s="1">
        <v>93.051000000000002</v>
      </c>
      <c r="AJ28" s="1"/>
      <c r="AK28" s="1">
        <f t="shared" si="10"/>
        <v>179</v>
      </c>
      <c r="AL28" s="1">
        <f t="shared" si="11"/>
        <v>100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69</v>
      </c>
      <c r="B29" s="1" t="s">
        <v>37</v>
      </c>
      <c r="C29" s="1">
        <v>2.573</v>
      </c>
      <c r="D29" s="1">
        <v>107.27200000000001</v>
      </c>
      <c r="E29" s="1">
        <v>35.139000000000003</v>
      </c>
      <c r="F29" s="1">
        <v>71.992999999999995</v>
      </c>
      <c r="G29" s="7">
        <v>1</v>
      </c>
      <c r="H29" s="1">
        <v>45</v>
      </c>
      <c r="I29" s="1" t="s">
        <v>38</v>
      </c>
      <c r="J29" s="1">
        <v>38.770000000000003</v>
      </c>
      <c r="K29" s="1">
        <f t="shared" si="3"/>
        <v>-3.6310000000000002</v>
      </c>
      <c r="L29" s="1"/>
      <c r="M29" s="1"/>
      <c r="N29" s="1"/>
      <c r="O29" s="1">
        <v>0</v>
      </c>
      <c r="P29" s="1"/>
      <c r="Q29" s="1">
        <f t="shared" si="4"/>
        <v>7.0278000000000009</v>
      </c>
      <c r="R29" s="5">
        <f t="shared" si="13"/>
        <v>5.31280000000001</v>
      </c>
      <c r="S29" s="5">
        <f t="shared" ref="S29:S30" si="14">V29</f>
        <v>0</v>
      </c>
      <c r="T29" s="5">
        <f t="shared" si="7"/>
        <v>0</v>
      </c>
      <c r="U29" s="5"/>
      <c r="V29" s="5">
        <v>0</v>
      </c>
      <c r="W29" s="1" t="s">
        <v>152</v>
      </c>
      <c r="X29" s="1">
        <f t="shared" si="8"/>
        <v>10.24403084891431</v>
      </c>
      <c r="Y29" s="1">
        <f t="shared" si="9"/>
        <v>10.24403084891431</v>
      </c>
      <c r="Z29" s="1">
        <v>6.2195999999999998</v>
      </c>
      <c r="AA29" s="1">
        <v>8.6</v>
      </c>
      <c r="AB29" s="1">
        <v>8.3230000000000004</v>
      </c>
      <c r="AC29" s="1">
        <v>3.515400000000001</v>
      </c>
      <c r="AD29" s="1">
        <v>3.7866</v>
      </c>
      <c r="AE29" s="1">
        <v>3.3782000000000001</v>
      </c>
      <c r="AF29" s="1">
        <v>3.1798000000000002</v>
      </c>
      <c r="AG29" s="1">
        <v>1.9878</v>
      </c>
      <c r="AH29" s="1">
        <v>2.1882000000000001</v>
      </c>
      <c r="AI29" s="1">
        <v>2.6960000000000002</v>
      </c>
      <c r="AJ29" s="1" t="s">
        <v>155</v>
      </c>
      <c r="AK29" s="1">
        <f t="shared" si="10"/>
        <v>0</v>
      </c>
      <c r="AL29" s="1">
        <f t="shared" si="11"/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70</v>
      </c>
      <c r="B30" s="1" t="s">
        <v>37</v>
      </c>
      <c r="C30" s="1">
        <v>45.552</v>
      </c>
      <c r="D30" s="1">
        <v>38.661999999999999</v>
      </c>
      <c r="E30" s="1">
        <v>47.078000000000003</v>
      </c>
      <c r="F30" s="1">
        <v>35.558</v>
      </c>
      <c r="G30" s="7">
        <v>1</v>
      </c>
      <c r="H30" s="1">
        <v>40</v>
      </c>
      <c r="I30" s="1" t="s">
        <v>38</v>
      </c>
      <c r="J30" s="1">
        <v>45.9</v>
      </c>
      <c r="K30" s="1">
        <f t="shared" si="3"/>
        <v>1.1780000000000044</v>
      </c>
      <c r="L30" s="1"/>
      <c r="M30" s="1"/>
      <c r="N30" s="1"/>
      <c r="O30" s="1">
        <v>52.347000000000001</v>
      </c>
      <c r="P30" s="1"/>
      <c r="Q30" s="1">
        <f t="shared" si="4"/>
        <v>9.4156000000000013</v>
      </c>
      <c r="R30" s="5">
        <f t="shared" si="13"/>
        <v>15.666600000000017</v>
      </c>
      <c r="S30" s="5">
        <f t="shared" si="14"/>
        <v>0</v>
      </c>
      <c r="T30" s="5">
        <f t="shared" si="7"/>
        <v>0</v>
      </c>
      <c r="U30" s="5"/>
      <c r="V30" s="5">
        <v>0</v>
      </c>
      <c r="W30" s="1" t="s">
        <v>152</v>
      </c>
      <c r="X30" s="1">
        <f t="shared" si="8"/>
        <v>9.3361017885211766</v>
      </c>
      <c r="Y30" s="1">
        <f t="shared" si="9"/>
        <v>9.3361017885211766</v>
      </c>
      <c r="Z30" s="1">
        <v>9.418000000000001</v>
      </c>
      <c r="AA30" s="1">
        <v>3.7477999999999998</v>
      </c>
      <c r="AB30" s="1">
        <v>4.6689999999999996</v>
      </c>
      <c r="AC30" s="1">
        <v>8.2545999999999999</v>
      </c>
      <c r="AD30" s="1">
        <v>7.5930000000000009</v>
      </c>
      <c r="AE30" s="1">
        <v>3.8692000000000002</v>
      </c>
      <c r="AF30" s="1">
        <v>3.6067999999999998</v>
      </c>
      <c r="AG30" s="1">
        <v>1.742</v>
      </c>
      <c r="AH30" s="1">
        <v>1.7156</v>
      </c>
      <c r="AI30" s="1">
        <v>0.86199999999999988</v>
      </c>
      <c r="AJ30" s="1" t="s">
        <v>155</v>
      </c>
      <c r="AK30" s="1">
        <f t="shared" si="10"/>
        <v>0</v>
      </c>
      <c r="AL30" s="1">
        <f t="shared" si="11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71</v>
      </c>
      <c r="B31" s="1" t="s">
        <v>37</v>
      </c>
      <c r="C31" s="1">
        <v>147.23099999999999</v>
      </c>
      <c r="D31" s="1">
        <v>321.60000000000002</v>
      </c>
      <c r="E31" s="1">
        <v>230.47499999999999</v>
      </c>
      <c r="F31" s="1">
        <v>205.23599999999999</v>
      </c>
      <c r="G31" s="7">
        <v>1</v>
      </c>
      <c r="H31" s="1">
        <v>30</v>
      </c>
      <c r="I31" s="1" t="s">
        <v>38</v>
      </c>
      <c r="J31" s="1">
        <v>215.65</v>
      </c>
      <c r="K31" s="1">
        <f t="shared" si="3"/>
        <v>14.824999999999989</v>
      </c>
      <c r="L31" s="1"/>
      <c r="M31" s="1"/>
      <c r="N31" s="1"/>
      <c r="O31" s="1">
        <v>195.12178084000001</v>
      </c>
      <c r="P31" s="1"/>
      <c r="Q31" s="1">
        <f t="shared" si="4"/>
        <v>46.094999999999999</v>
      </c>
      <c r="R31" s="5">
        <f t="shared" si="13"/>
        <v>106.68721915999993</v>
      </c>
      <c r="S31" s="5">
        <f t="shared" si="6"/>
        <v>106.68721915999993</v>
      </c>
      <c r="T31" s="5">
        <f t="shared" si="7"/>
        <v>106.68721915999993</v>
      </c>
      <c r="U31" s="5"/>
      <c r="V31" s="5"/>
      <c r="W31" s="1"/>
      <c r="X31" s="1">
        <f t="shared" si="8"/>
        <v>11</v>
      </c>
      <c r="Y31" s="1">
        <f t="shared" si="9"/>
        <v>8.6854925879162614</v>
      </c>
      <c r="Z31" s="1">
        <v>45.587400000000002</v>
      </c>
      <c r="AA31" s="1">
        <v>39.004399999999997</v>
      </c>
      <c r="AB31" s="1">
        <v>44.089799999999997</v>
      </c>
      <c r="AC31" s="1">
        <v>40.711799999999997</v>
      </c>
      <c r="AD31" s="1">
        <v>35.303400000000003</v>
      </c>
      <c r="AE31" s="1">
        <v>31.756799999999998</v>
      </c>
      <c r="AF31" s="1">
        <v>31.2044</v>
      </c>
      <c r="AG31" s="1">
        <v>29.209599999999998</v>
      </c>
      <c r="AH31" s="1">
        <v>27.608599999999999</v>
      </c>
      <c r="AI31" s="1">
        <v>39.939</v>
      </c>
      <c r="AJ31" s="1"/>
      <c r="AK31" s="1">
        <f t="shared" si="10"/>
        <v>107</v>
      </c>
      <c r="AL31" s="1">
        <f t="shared" si="11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72</v>
      </c>
      <c r="B32" s="1" t="s">
        <v>37</v>
      </c>
      <c r="C32" s="1">
        <v>12.164</v>
      </c>
      <c r="D32" s="1"/>
      <c r="E32" s="1"/>
      <c r="F32" s="1"/>
      <c r="G32" s="7">
        <v>1</v>
      </c>
      <c r="H32" s="1">
        <v>50</v>
      </c>
      <c r="I32" s="1" t="s">
        <v>38</v>
      </c>
      <c r="J32" s="1">
        <v>6.7</v>
      </c>
      <c r="K32" s="1">
        <f t="shared" si="3"/>
        <v>-6.7</v>
      </c>
      <c r="L32" s="1"/>
      <c r="M32" s="1"/>
      <c r="N32" s="1"/>
      <c r="O32" s="1">
        <v>0</v>
      </c>
      <c r="P32" s="1"/>
      <c r="Q32" s="1">
        <f t="shared" si="4"/>
        <v>0</v>
      </c>
      <c r="R32" s="5">
        <v>8</v>
      </c>
      <c r="S32" s="5">
        <f t="shared" si="6"/>
        <v>8</v>
      </c>
      <c r="T32" s="5">
        <f t="shared" si="7"/>
        <v>8</v>
      </c>
      <c r="U32" s="5"/>
      <c r="V32" s="5"/>
      <c r="W32" s="1"/>
      <c r="X32" s="1" t="e">
        <f t="shared" si="8"/>
        <v>#DIV/0!</v>
      </c>
      <c r="Y32" s="1" t="e">
        <f t="shared" si="9"/>
        <v>#DIV/0!</v>
      </c>
      <c r="Z32" s="1">
        <v>0.35880000000000001</v>
      </c>
      <c r="AA32" s="1">
        <v>1.0751999999999999</v>
      </c>
      <c r="AB32" s="1">
        <v>0.71639999999999993</v>
      </c>
      <c r="AC32" s="1">
        <v>1.0871999999999999</v>
      </c>
      <c r="AD32" s="1">
        <v>1.0871999999999999</v>
      </c>
      <c r="AE32" s="1">
        <v>0.3604</v>
      </c>
      <c r="AF32" s="1">
        <v>0.3604</v>
      </c>
      <c r="AG32" s="1">
        <v>1.4312</v>
      </c>
      <c r="AH32" s="1">
        <v>2.1446000000000001</v>
      </c>
      <c r="AI32" s="1">
        <v>2.3472</v>
      </c>
      <c r="AJ32" s="1"/>
      <c r="AK32" s="1">
        <f t="shared" si="10"/>
        <v>8</v>
      </c>
      <c r="AL32" s="1">
        <f t="shared" si="11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73</v>
      </c>
      <c r="B33" s="1" t="s">
        <v>37</v>
      </c>
      <c r="C33" s="1">
        <v>8.9269999999999996</v>
      </c>
      <c r="D33" s="1">
        <v>0.20599999999999999</v>
      </c>
      <c r="E33" s="1">
        <v>8.2189999999999994</v>
      </c>
      <c r="F33" s="1"/>
      <c r="G33" s="7">
        <v>1</v>
      </c>
      <c r="H33" s="1">
        <v>50</v>
      </c>
      <c r="I33" s="1" t="s">
        <v>38</v>
      </c>
      <c r="J33" s="1">
        <v>7.3</v>
      </c>
      <c r="K33" s="1">
        <f t="shared" si="3"/>
        <v>0.91899999999999959</v>
      </c>
      <c r="L33" s="1"/>
      <c r="M33" s="1"/>
      <c r="N33" s="1"/>
      <c r="O33" s="1">
        <v>10.9596</v>
      </c>
      <c r="P33" s="1"/>
      <c r="Q33" s="1">
        <f t="shared" si="4"/>
        <v>1.6437999999999999</v>
      </c>
      <c r="R33" s="5">
        <f t="shared" si="13"/>
        <v>7.1221999999999976</v>
      </c>
      <c r="S33" s="5">
        <f t="shared" si="6"/>
        <v>7.1221999999999976</v>
      </c>
      <c r="T33" s="5">
        <f t="shared" si="7"/>
        <v>7.1221999999999976</v>
      </c>
      <c r="U33" s="5"/>
      <c r="V33" s="5"/>
      <c r="W33" s="1"/>
      <c r="X33" s="1">
        <f t="shared" si="8"/>
        <v>10.999999999999998</v>
      </c>
      <c r="Y33" s="1">
        <f t="shared" si="9"/>
        <v>6.6672344567465629</v>
      </c>
      <c r="Z33" s="1">
        <v>1.8266</v>
      </c>
      <c r="AA33" s="1">
        <v>0.91460000000000008</v>
      </c>
      <c r="AB33" s="1">
        <v>0.73180000000000001</v>
      </c>
      <c r="AC33" s="1">
        <v>2.0326</v>
      </c>
      <c r="AD33" s="1">
        <v>2.0326</v>
      </c>
      <c r="AE33" s="1">
        <v>0</v>
      </c>
      <c r="AF33" s="1">
        <v>0</v>
      </c>
      <c r="AG33" s="1">
        <v>1.4652000000000001</v>
      </c>
      <c r="AH33" s="1">
        <v>1.6484000000000001</v>
      </c>
      <c r="AI33" s="1">
        <v>1.1020000000000001</v>
      </c>
      <c r="AJ33" s="1" t="s">
        <v>74</v>
      </c>
      <c r="AK33" s="1">
        <f t="shared" si="10"/>
        <v>7</v>
      </c>
      <c r="AL33" s="1">
        <f t="shared" si="11"/>
        <v>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20" t="s">
        <v>75</v>
      </c>
      <c r="B34" s="20" t="s">
        <v>43</v>
      </c>
      <c r="C34" s="20">
        <v>2177</v>
      </c>
      <c r="D34" s="20">
        <v>2112</v>
      </c>
      <c r="E34" s="20">
        <v>2312</v>
      </c>
      <c r="F34" s="20">
        <v>1662</v>
      </c>
      <c r="G34" s="21">
        <v>0.4</v>
      </c>
      <c r="H34" s="20">
        <v>45</v>
      </c>
      <c r="I34" s="20" t="s">
        <v>38</v>
      </c>
      <c r="J34" s="20">
        <v>2334</v>
      </c>
      <c r="K34" s="20">
        <f t="shared" si="3"/>
        <v>-22</v>
      </c>
      <c r="L34" s="20"/>
      <c r="M34" s="20"/>
      <c r="N34" s="20"/>
      <c r="O34" s="20">
        <v>1057.4074621600009</v>
      </c>
      <c r="P34" s="20">
        <v>1000</v>
      </c>
      <c r="Q34" s="20">
        <f t="shared" si="4"/>
        <v>462.4</v>
      </c>
      <c r="R34" s="22"/>
      <c r="S34" s="5">
        <f t="shared" si="6"/>
        <v>0</v>
      </c>
      <c r="T34" s="5">
        <f t="shared" si="7"/>
        <v>0</v>
      </c>
      <c r="U34" s="5"/>
      <c r="V34" s="22"/>
      <c r="W34" s="20"/>
      <c r="X34" s="1">
        <f t="shared" si="8"/>
        <v>8.043701258996542</v>
      </c>
      <c r="Y34" s="20">
        <f t="shared" si="9"/>
        <v>8.043701258996542</v>
      </c>
      <c r="Z34" s="20">
        <v>437.4</v>
      </c>
      <c r="AA34" s="20">
        <v>359.77600000000001</v>
      </c>
      <c r="AB34" s="20">
        <v>381.77600000000001</v>
      </c>
      <c r="AC34" s="20">
        <v>426.67320000000001</v>
      </c>
      <c r="AD34" s="20">
        <v>407.47320000000002</v>
      </c>
      <c r="AE34" s="20">
        <v>292.60000000000002</v>
      </c>
      <c r="AF34" s="20">
        <v>280</v>
      </c>
      <c r="AG34" s="20">
        <v>329.2</v>
      </c>
      <c r="AH34" s="20">
        <v>337.4</v>
      </c>
      <c r="AI34" s="20">
        <v>430</v>
      </c>
      <c r="AJ34" s="20" t="s">
        <v>76</v>
      </c>
      <c r="AK34" s="1">
        <f t="shared" si="10"/>
        <v>0</v>
      </c>
      <c r="AL34" s="1">
        <f t="shared" si="11"/>
        <v>0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77</v>
      </c>
      <c r="B35" s="1" t="s">
        <v>43</v>
      </c>
      <c r="C35" s="1">
        <v>249</v>
      </c>
      <c r="D35" s="1">
        <v>1010</v>
      </c>
      <c r="E35" s="1">
        <v>640.61500000000001</v>
      </c>
      <c r="F35" s="1">
        <v>445</v>
      </c>
      <c r="G35" s="7">
        <v>0.45</v>
      </c>
      <c r="H35" s="1">
        <v>50</v>
      </c>
      <c r="I35" s="1" t="s">
        <v>38</v>
      </c>
      <c r="J35" s="1">
        <v>640</v>
      </c>
      <c r="K35" s="1">
        <f t="shared" si="3"/>
        <v>0.61500000000000909</v>
      </c>
      <c r="L35" s="1"/>
      <c r="M35" s="1"/>
      <c r="N35" s="1"/>
      <c r="O35" s="1">
        <v>223.97018000000011</v>
      </c>
      <c r="P35" s="1"/>
      <c r="Q35" s="1">
        <f t="shared" si="4"/>
        <v>128.12299999999999</v>
      </c>
      <c r="R35" s="5">
        <f t="shared" si="13"/>
        <v>740.38281999999981</v>
      </c>
      <c r="S35" s="5">
        <f t="shared" si="6"/>
        <v>740.38281999999981</v>
      </c>
      <c r="T35" s="5">
        <f t="shared" si="7"/>
        <v>740.38281999999981</v>
      </c>
      <c r="U35" s="5"/>
      <c r="V35" s="5"/>
      <c r="W35" s="1"/>
      <c r="X35" s="1">
        <f t="shared" si="8"/>
        <v>11.000000000000002</v>
      </c>
      <c r="Y35" s="1">
        <f t="shared" si="9"/>
        <v>5.2213121765803185</v>
      </c>
      <c r="Z35" s="1">
        <v>102.123</v>
      </c>
      <c r="AA35" s="1">
        <v>98.2</v>
      </c>
      <c r="AB35" s="1">
        <v>109.6</v>
      </c>
      <c r="AC35" s="1">
        <v>98.6</v>
      </c>
      <c r="AD35" s="1">
        <v>78.2</v>
      </c>
      <c r="AE35" s="1">
        <v>72.599999999999994</v>
      </c>
      <c r="AF35" s="1">
        <v>70.400000000000006</v>
      </c>
      <c r="AG35" s="1">
        <v>74</v>
      </c>
      <c r="AH35" s="1">
        <v>76.8</v>
      </c>
      <c r="AI35" s="1">
        <v>74.8</v>
      </c>
      <c r="AJ35" s="1" t="s">
        <v>39</v>
      </c>
      <c r="AK35" s="1">
        <f t="shared" si="10"/>
        <v>333</v>
      </c>
      <c r="AL35" s="1">
        <f t="shared" si="11"/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20" t="s">
        <v>78</v>
      </c>
      <c r="B36" s="20" t="s">
        <v>43</v>
      </c>
      <c r="C36" s="20">
        <v>1912</v>
      </c>
      <c r="D36" s="20">
        <v>2130</v>
      </c>
      <c r="E36" s="20">
        <v>2047</v>
      </c>
      <c r="F36" s="20">
        <v>1667</v>
      </c>
      <c r="G36" s="21">
        <v>0.4</v>
      </c>
      <c r="H36" s="20">
        <v>45</v>
      </c>
      <c r="I36" s="20" t="s">
        <v>38</v>
      </c>
      <c r="J36" s="20">
        <v>2060</v>
      </c>
      <c r="K36" s="20">
        <f t="shared" si="3"/>
        <v>-13</v>
      </c>
      <c r="L36" s="20"/>
      <c r="M36" s="20"/>
      <c r="N36" s="20"/>
      <c r="O36" s="20">
        <v>714.71051999999963</v>
      </c>
      <c r="P36" s="20">
        <v>1000</v>
      </c>
      <c r="Q36" s="20">
        <f t="shared" si="4"/>
        <v>409.4</v>
      </c>
      <c r="R36" s="22"/>
      <c r="S36" s="5">
        <f t="shared" si="6"/>
        <v>0</v>
      </c>
      <c r="T36" s="5">
        <f t="shared" si="7"/>
        <v>0</v>
      </c>
      <c r="U36" s="5"/>
      <c r="V36" s="22"/>
      <c r="W36" s="20"/>
      <c r="X36" s="1">
        <f t="shared" si="8"/>
        <v>8.2601624816805082</v>
      </c>
      <c r="Y36" s="20">
        <f t="shared" si="9"/>
        <v>8.2601624816805082</v>
      </c>
      <c r="Z36" s="20">
        <v>396.8</v>
      </c>
      <c r="AA36" s="20">
        <v>336</v>
      </c>
      <c r="AB36" s="20">
        <v>356.6</v>
      </c>
      <c r="AC36" s="20">
        <v>395.4</v>
      </c>
      <c r="AD36" s="20">
        <v>369</v>
      </c>
      <c r="AE36" s="20">
        <v>227.4</v>
      </c>
      <c r="AF36" s="20">
        <v>214.2</v>
      </c>
      <c r="AG36" s="20">
        <v>285.60000000000002</v>
      </c>
      <c r="AH36" s="20">
        <v>305</v>
      </c>
      <c r="AI36" s="20">
        <v>202.4</v>
      </c>
      <c r="AJ36" s="20" t="s">
        <v>76</v>
      </c>
      <c r="AK36" s="1">
        <f t="shared" si="10"/>
        <v>0</v>
      </c>
      <c r="AL36" s="1">
        <f t="shared" si="11"/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79</v>
      </c>
      <c r="B37" s="1" t="s">
        <v>37</v>
      </c>
      <c r="C37" s="1">
        <v>541.03499999999997</v>
      </c>
      <c r="D37" s="1">
        <v>1086.788</v>
      </c>
      <c r="E37" s="1">
        <v>812.57100000000003</v>
      </c>
      <c r="F37" s="1">
        <v>768.27599999999995</v>
      </c>
      <c r="G37" s="7">
        <v>1</v>
      </c>
      <c r="H37" s="1">
        <v>45</v>
      </c>
      <c r="I37" s="1" t="s">
        <v>38</v>
      </c>
      <c r="J37" s="1">
        <v>770.13</v>
      </c>
      <c r="K37" s="1">
        <f t="shared" si="3"/>
        <v>42.441000000000031</v>
      </c>
      <c r="L37" s="1"/>
      <c r="M37" s="1"/>
      <c r="N37" s="1"/>
      <c r="O37" s="1">
        <v>523.16709943999979</v>
      </c>
      <c r="P37" s="1"/>
      <c r="Q37" s="1">
        <f t="shared" si="4"/>
        <v>162.51420000000002</v>
      </c>
      <c r="R37" s="5">
        <f t="shared" si="13"/>
        <v>496.21310056000027</v>
      </c>
      <c r="S37" s="5">
        <f t="shared" si="6"/>
        <v>496.21310056000027</v>
      </c>
      <c r="T37" s="5">
        <f t="shared" si="7"/>
        <v>296.21310056000027</v>
      </c>
      <c r="U37" s="5">
        <v>200</v>
      </c>
      <c r="V37" s="5"/>
      <c r="W37" s="1"/>
      <c r="X37" s="1">
        <f t="shared" si="8"/>
        <v>10.999999999999998</v>
      </c>
      <c r="Y37" s="1">
        <f t="shared" si="9"/>
        <v>7.9466477356440217</v>
      </c>
      <c r="Z37" s="1">
        <v>147.7216</v>
      </c>
      <c r="AA37" s="1">
        <v>142.75720000000001</v>
      </c>
      <c r="AB37" s="1">
        <v>148.31360000000001</v>
      </c>
      <c r="AC37" s="1">
        <v>150.9588</v>
      </c>
      <c r="AD37" s="1">
        <v>150.46360000000001</v>
      </c>
      <c r="AE37" s="1">
        <v>124.5386</v>
      </c>
      <c r="AF37" s="1">
        <v>127.209</v>
      </c>
      <c r="AG37" s="1">
        <v>125.30119999999999</v>
      </c>
      <c r="AH37" s="1">
        <v>130.17439999999999</v>
      </c>
      <c r="AI37" s="1">
        <v>191.11760000000001</v>
      </c>
      <c r="AJ37" s="1"/>
      <c r="AK37" s="1">
        <f t="shared" si="10"/>
        <v>296</v>
      </c>
      <c r="AL37" s="1">
        <f t="shared" si="11"/>
        <v>200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80</v>
      </c>
      <c r="B38" s="1" t="s">
        <v>43</v>
      </c>
      <c r="C38" s="1">
        <v>925</v>
      </c>
      <c r="D38" s="1">
        <v>684</v>
      </c>
      <c r="E38" s="1">
        <v>980</v>
      </c>
      <c r="F38" s="1">
        <v>411</v>
      </c>
      <c r="G38" s="7">
        <v>0.45</v>
      </c>
      <c r="H38" s="1">
        <v>45</v>
      </c>
      <c r="I38" s="1" t="s">
        <v>38</v>
      </c>
      <c r="J38" s="1">
        <v>988</v>
      </c>
      <c r="K38" s="1">
        <f t="shared" ref="K38:K69" si="15">E38-J38</f>
        <v>-8</v>
      </c>
      <c r="L38" s="1"/>
      <c r="M38" s="1"/>
      <c r="N38" s="1"/>
      <c r="O38" s="1">
        <v>898.3</v>
      </c>
      <c r="P38" s="1"/>
      <c r="Q38" s="1">
        <f t="shared" si="4"/>
        <v>196</v>
      </c>
      <c r="R38" s="5">
        <f t="shared" si="13"/>
        <v>846.7</v>
      </c>
      <c r="S38" s="5">
        <f t="shared" si="6"/>
        <v>846.7</v>
      </c>
      <c r="T38" s="5">
        <f t="shared" si="7"/>
        <v>846.7</v>
      </c>
      <c r="U38" s="5"/>
      <c r="V38" s="5"/>
      <c r="W38" s="1"/>
      <c r="X38" s="1">
        <f t="shared" si="8"/>
        <v>11</v>
      </c>
      <c r="Y38" s="1">
        <f t="shared" si="9"/>
        <v>6.6801020408163261</v>
      </c>
      <c r="Z38" s="1">
        <v>172.6</v>
      </c>
      <c r="AA38" s="1">
        <v>126.4</v>
      </c>
      <c r="AB38" s="1">
        <v>119.2</v>
      </c>
      <c r="AC38" s="1">
        <v>151.19999999999999</v>
      </c>
      <c r="AD38" s="1">
        <v>151.4</v>
      </c>
      <c r="AE38" s="1">
        <v>87</v>
      </c>
      <c r="AF38" s="1">
        <v>73.400000000000006</v>
      </c>
      <c r="AG38" s="1">
        <v>75</v>
      </c>
      <c r="AH38" s="1">
        <v>76.8</v>
      </c>
      <c r="AI38" s="1">
        <v>89.2</v>
      </c>
      <c r="AJ38" s="1"/>
      <c r="AK38" s="1">
        <f t="shared" si="10"/>
        <v>381</v>
      </c>
      <c r="AL38" s="1">
        <f t="shared" si="11"/>
        <v>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20" t="s">
        <v>81</v>
      </c>
      <c r="B39" s="20" t="s">
        <v>43</v>
      </c>
      <c r="C39" s="20">
        <v>669</v>
      </c>
      <c r="D39" s="20">
        <v>1410</v>
      </c>
      <c r="E39" s="20">
        <v>892</v>
      </c>
      <c r="F39" s="20">
        <v>1005</v>
      </c>
      <c r="G39" s="21">
        <v>0.35</v>
      </c>
      <c r="H39" s="20">
        <v>40</v>
      </c>
      <c r="I39" s="20" t="s">
        <v>38</v>
      </c>
      <c r="J39" s="20">
        <v>912</v>
      </c>
      <c r="K39" s="20">
        <f t="shared" si="15"/>
        <v>-20</v>
      </c>
      <c r="L39" s="20"/>
      <c r="M39" s="20"/>
      <c r="N39" s="20"/>
      <c r="O39" s="20">
        <v>449.07999999999993</v>
      </c>
      <c r="P39" s="20"/>
      <c r="Q39" s="20">
        <f t="shared" si="4"/>
        <v>178.4</v>
      </c>
      <c r="R39" s="22"/>
      <c r="S39" s="5">
        <f t="shared" si="6"/>
        <v>0</v>
      </c>
      <c r="T39" s="5">
        <f t="shared" si="7"/>
        <v>0</v>
      </c>
      <c r="U39" s="5"/>
      <c r="V39" s="22"/>
      <c r="W39" s="20"/>
      <c r="X39" s="1">
        <f t="shared" si="8"/>
        <v>8.1506726457399097</v>
      </c>
      <c r="Y39" s="20">
        <f t="shared" si="9"/>
        <v>8.1506726457399097</v>
      </c>
      <c r="Z39" s="20">
        <v>174.2</v>
      </c>
      <c r="AA39" s="20">
        <v>172</v>
      </c>
      <c r="AB39" s="20">
        <v>179.4</v>
      </c>
      <c r="AC39" s="20">
        <v>173.4</v>
      </c>
      <c r="AD39" s="20">
        <v>170.4</v>
      </c>
      <c r="AE39" s="20">
        <v>142.4</v>
      </c>
      <c r="AF39" s="20">
        <v>135</v>
      </c>
      <c r="AG39" s="20">
        <v>164.4</v>
      </c>
      <c r="AH39" s="20">
        <v>187.4</v>
      </c>
      <c r="AI39" s="20">
        <v>209.6</v>
      </c>
      <c r="AJ39" s="20" t="s">
        <v>82</v>
      </c>
      <c r="AK39" s="1">
        <f t="shared" si="10"/>
        <v>0</v>
      </c>
      <c r="AL39" s="1">
        <f t="shared" si="11"/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83</v>
      </c>
      <c r="B40" s="1" t="s">
        <v>37</v>
      </c>
      <c r="C40" s="1">
        <v>242.65299999999999</v>
      </c>
      <c r="D40" s="1">
        <v>148.4</v>
      </c>
      <c r="E40" s="1">
        <v>248.16399999999999</v>
      </c>
      <c r="F40" s="1">
        <v>118.151</v>
      </c>
      <c r="G40" s="7">
        <v>1</v>
      </c>
      <c r="H40" s="1">
        <v>40</v>
      </c>
      <c r="I40" s="1" t="s">
        <v>38</v>
      </c>
      <c r="J40" s="1">
        <v>254.45</v>
      </c>
      <c r="K40" s="1">
        <f t="shared" si="15"/>
        <v>-6.2860000000000014</v>
      </c>
      <c r="L40" s="1"/>
      <c r="M40" s="1"/>
      <c r="N40" s="1"/>
      <c r="O40" s="1">
        <v>311.3356</v>
      </c>
      <c r="P40" s="1"/>
      <c r="Q40" s="1">
        <f t="shared" si="4"/>
        <v>49.632799999999996</v>
      </c>
      <c r="R40" s="5">
        <f t="shared" si="13"/>
        <v>116.47419999999995</v>
      </c>
      <c r="S40" s="5">
        <f t="shared" si="6"/>
        <v>116.47419999999995</v>
      </c>
      <c r="T40" s="5">
        <f t="shared" si="7"/>
        <v>116.47419999999995</v>
      </c>
      <c r="U40" s="5"/>
      <c r="V40" s="5"/>
      <c r="W40" s="1"/>
      <c r="X40" s="1">
        <f t="shared" si="8"/>
        <v>11</v>
      </c>
      <c r="Y40" s="1">
        <f t="shared" si="9"/>
        <v>8.653281700810755</v>
      </c>
      <c r="Z40" s="1">
        <v>49.676400000000001</v>
      </c>
      <c r="AA40" s="1">
        <v>24.876999999999999</v>
      </c>
      <c r="AB40" s="1">
        <v>27.9084</v>
      </c>
      <c r="AC40" s="1">
        <v>44.984999999999999</v>
      </c>
      <c r="AD40" s="1">
        <v>42.290399999999998</v>
      </c>
      <c r="AE40" s="1">
        <v>28.288</v>
      </c>
      <c r="AF40" s="1">
        <v>27.354199999999999</v>
      </c>
      <c r="AG40" s="1">
        <v>33.732600000000012</v>
      </c>
      <c r="AH40" s="1">
        <v>40.486199999999997</v>
      </c>
      <c r="AI40" s="1">
        <v>58.863599999999998</v>
      </c>
      <c r="AJ40" s="1"/>
      <c r="AK40" s="1">
        <f t="shared" si="10"/>
        <v>116</v>
      </c>
      <c r="AL40" s="1">
        <f t="shared" si="11"/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84</v>
      </c>
      <c r="B41" s="1" t="s">
        <v>43</v>
      </c>
      <c r="C41" s="1">
        <v>298</v>
      </c>
      <c r="D41" s="1">
        <v>318</v>
      </c>
      <c r="E41" s="1">
        <v>290</v>
      </c>
      <c r="F41" s="1">
        <v>255</v>
      </c>
      <c r="G41" s="7">
        <v>0.4</v>
      </c>
      <c r="H41" s="1">
        <v>40</v>
      </c>
      <c r="I41" s="1" t="s">
        <v>38</v>
      </c>
      <c r="J41" s="1">
        <v>291</v>
      </c>
      <c r="K41" s="1">
        <f t="shared" si="15"/>
        <v>-1</v>
      </c>
      <c r="L41" s="1"/>
      <c r="M41" s="1"/>
      <c r="N41" s="1"/>
      <c r="O41" s="1">
        <v>181.79000000000011</v>
      </c>
      <c r="P41" s="1"/>
      <c r="Q41" s="1">
        <f t="shared" si="4"/>
        <v>58</v>
      </c>
      <c r="R41" s="5">
        <f t="shared" si="13"/>
        <v>201.20999999999992</v>
      </c>
      <c r="S41" s="5">
        <f t="shared" si="6"/>
        <v>201.20999999999992</v>
      </c>
      <c r="T41" s="5">
        <f t="shared" si="7"/>
        <v>201.20999999999992</v>
      </c>
      <c r="U41" s="5"/>
      <c r="V41" s="5"/>
      <c r="W41" s="1"/>
      <c r="X41" s="1">
        <f t="shared" si="8"/>
        <v>11</v>
      </c>
      <c r="Y41" s="1">
        <f t="shared" si="9"/>
        <v>7.5308620689655186</v>
      </c>
      <c r="Z41" s="1">
        <v>54.8</v>
      </c>
      <c r="AA41" s="1">
        <v>48.8</v>
      </c>
      <c r="AB41" s="1">
        <v>49.4</v>
      </c>
      <c r="AC41" s="1">
        <v>50</v>
      </c>
      <c r="AD41" s="1">
        <v>54.2</v>
      </c>
      <c r="AE41" s="1">
        <v>45.4</v>
      </c>
      <c r="AF41" s="1">
        <v>38.799999999999997</v>
      </c>
      <c r="AG41" s="1">
        <v>52.2</v>
      </c>
      <c r="AH41" s="1">
        <v>52.8</v>
      </c>
      <c r="AI41" s="1">
        <v>58.8</v>
      </c>
      <c r="AJ41" s="1"/>
      <c r="AK41" s="1">
        <f t="shared" si="10"/>
        <v>80</v>
      </c>
      <c r="AL41" s="1">
        <f t="shared" si="11"/>
        <v>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85</v>
      </c>
      <c r="B42" s="1" t="s">
        <v>43</v>
      </c>
      <c r="C42" s="1">
        <v>357</v>
      </c>
      <c r="D42" s="1">
        <v>378</v>
      </c>
      <c r="E42" s="1">
        <v>273</v>
      </c>
      <c r="F42" s="1">
        <v>371</v>
      </c>
      <c r="G42" s="7">
        <v>0.4</v>
      </c>
      <c r="H42" s="1">
        <v>45</v>
      </c>
      <c r="I42" s="1" t="s">
        <v>38</v>
      </c>
      <c r="J42" s="1">
        <v>275</v>
      </c>
      <c r="K42" s="1">
        <f t="shared" si="15"/>
        <v>-2</v>
      </c>
      <c r="L42" s="1"/>
      <c r="M42" s="1"/>
      <c r="N42" s="1"/>
      <c r="O42" s="1">
        <v>89.190880000000107</v>
      </c>
      <c r="P42" s="1"/>
      <c r="Q42" s="1">
        <f t="shared" si="4"/>
        <v>54.6</v>
      </c>
      <c r="R42" s="5">
        <f t="shared" si="13"/>
        <v>140.40911999999992</v>
      </c>
      <c r="S42" s="5">
        <f t="shared" si="6"/>
        <v>140.40911999999992</v>
      </c>
      <c r="T42" s="5">
        <f t="shared" si="7"/>
        <v>140.40911999999992</v>
      </c>
      <c r="U42" s="5"/>
      <c r="V42" s="5"/>
      <c r="W42" s="1"/>
      <c r="X42" s="1">
        <f t="shared" si="8"/>
        <v>11</v>
      </c>
      <c r="Y42" s="1">
        <f t="shared" si="9"/>
        <v>8.4284043956043977</v>
      </c>
      <c r="Z42" s="1">
        <v>56.6</v>
      </c>
      <c r="AA42" s="1">
        <v>58</v>
      </c>
      <c r="AB42" s="1">
        <v>54</v>
      </c>
      <c r="AC42" s="1">
        <v>57.6</v>
      </c>
      <c r="AD42" s="1">
        <v>62.2</v>
      </c>
      <c r="AE42" s="1">
        <v>46.8</v>
      </c>
      <c r="AF42" s="1">
        <v>42.6</v>
      </c>
      <c r="AG42" s="1">
        <v>54</v>
      </c>
      <c r="AH42" s="1">
        <v>52.4</v>
      </c>
      <c r="AI42" s="1">
        <v>51.2</v>
      </c>
      <c r="AJ42" s="19" t="s">
        <v>109</v>
      </c>
      <c r="AK42" s="1">
        <f t="shared" si="10"/>
        <v>56</v>
      </c>
      <c r="AL42" s="1">
        <f t="shared" si="11"/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86</v>
      </c>
      <c r="B43" s="1" t="s">
        <v>37</v>
      </c>
      <c r="C43" s="1">
        <v>373.20400000000001</v>
      </c>
      <c r="D43" s="1">
        <v>105.53700000000001</v>
      </c>
      <c r="E43" s="1">
        <v>369.14400000000001</v>
      </c>
      <c r="F43" s="1">
        <v>79.134</v>
      </c>
      <c r="G43" s="7">
        <v>1</v>
      </c>
      <c r="H43" s="1">
        <v>40</v>
      </c>
      <c r="I43" s="1" t="s">
        <v>38</v>
      </c>
      <c r="J43" s="1">
        <v>370.3</v>
      </c>
      <c r="K43" s="1">
        <f t="shared" si="15"/>
        <v>-1.1560000000000059</v>
      </c>
      <c r="L43" s="1"/>
      <c r="M43" s="1"/>
      <c r="N43" s="1"/>
      <c r="O43" s="1">
        <v>433.49040000000002</v>
      </c>
      <c r="P43" s="1"/>
      <c r="Q43" s="1">
        <f t="shared" si="4"/>
        <v>73.828800000000001</v>
      </c>
      <c r="R43" s="5">
        <f t="shared" si="13"/>
        <v>299.49239999999998</v>
      </c>
      <c r="S43" s="5">
        <f t="shared" si="6"/>
        <v>299.49239999999998</v>
      </c>
      <c r="T43" s="5">
        <f t="shared" si="7"/>
        <v>299.49239999999998</v>
      </c>
      <c r="U43" s="5"/>
      <c r="V43" s="5"/>
      <c r="W43" s="1"/>
      <c r="X43" s="1">
        <f t="shared" si="8"/>
        <v>11</v>
      </c>
      <c r="Y43" s="1">
        <f t="shared" si="9"/>
        <v>6.9434204538066453</v>
      </c>
      <c r="Z43" s="1">
        <v>75.746200000000002</v>
      </c>
      <c r="AA43" s="1">
        <v>33.912799999999997</v>
      </c>
      <c r="AB43" s="1">
        <v>36.382800000000003</v>
      </c>
      <c r="AC43" s="1">
        <v>56.770799999999987</v>
      </c>
      <c r="AD43" s="1">
        <v>55.597799999999992</v>
      </c>
      <c r="AE43" s="1">
        <v>38.049999999999997</v>
      </c>
      <c r="AF43" s="1">
        <v>38.468400000000003</v>
      </c>
      <c r="AG43" s="1">
        <v>53.13</v>
      </c>
      <c r="AH43" s="1">
        <v>60.408200000000001</v>
      </c>
      <c r="AI43" s="1">
        <v>63.978599999999993</v>
      </c>
      <c r="AJ43" s="1"/>
      <c r="AK43" s="1">
        <f t="shared" si="10"/>
        <v>299</v>
      </c>
      <c r="AL43" s="1">
        <f t="shared" si="11"/>
        <v>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20" t="s">
        <v>87</v>
      </c>
      <c r="B44" s="20" t="s">
        <v>43</v>
      </c>
      <c r="C44" s="20">
        <v>1154</v>
      </c>
      <c r="D44" s="20">
        <v>2088</v>
      </c>
      <c r="E44" s="20">
        <v>1644</v>
      </c>
      <c r="F44" s="20">
        <v>1275</v>
      </c>
      <c r="G44" s="21">
        <v>0.35</v>
      </c>
      <c r="H44" s="20">
        <v>40</v>
      </c>
      <c r="I44" s="20" t="s">
        <v>38</v>
      </c>
      <c r="J44" s="20">
        <v>1656</v>
      </c>
      <c r="K44" s="20">
        <f t="shared" si="15"/>
        <v>-12</v>
      </c>
      <c r="L44" s="20"/>
      <c r="M44" s="20"/>
      <c r="N44" s="20"/>
      <c r="O44" s="20">
        <v>1282.95084</v>
      </c>
      <c r="P44" s="20"/>
      <c r="Q44" s="20">
        <f t="shared" si="4"/>
        <v>328.8</v>
      </c>
      <c r="R44" s="22">
        <f>8*Q44-P44-O44-N44-F44</f>
        <v>72.44916000000012</v>
      </c>
      <c r="S44" s="5">
        <f>V44</f>
        <v>0</v>
      </c>
      <c r="T44" s="5">
        <f t="shared" si="7"/>
        <v>0</v>
      </c>
      <c r="U44" s="5"/>
      <c r="V44" s="22">
        <v>0</v>
      </c>
      <c r="W44" s="20" t="s">
        <v>151</v>
      </c>
      <c r="X44" s="1">
        <f t="shared" si="8"/>
        <v>7.7796558394160584</v>
      </c>
      <c r="Y44" s="20">
        <f t="shared" si="9"/>
        <v>7.7796558394160584</v>
      </c>
      <c r="Z44" s="20">
        <v>311.60000000000002</v>
      </c>
      <c r="AA44" s="20">
        <v>265.60000000000002</v>
      </c>
      <c r="AB44" s="20">
        <v>266.8</v>
      </c>
      <c r="AC44" s="20">
        <v>261.8</v>
      </c>
      <c r="AD44" s="20">
        <v>246.4</v>
      </c>
      <c r="AE44" s="20">
        <v>207.8</v>
      </c>
      <c r="AF44" s="20">
        <v>202</v>
      </c>
      <c r="AG44" s="20">
        <v>164.2</v>
      </c>
      <c r="AH44" s="20">
        <v>196</v>
      </c>
      <c r="AI44" s="20">
        <v>316.60000000000002</v>
      </c>
      <c r="AJ44" s="20" t="s">
        <v>157</v>
      </c>
      <c r="AK44" s="1">
        <f t="shared" si="10"/>
        <v>0</v>
      </c>
      <c r="AL44" s="1">
        <f t="shared" si="11"/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88</v>
      </c>
      <c r="B45" s="1" t="s">
        <v>43</v>
      </c>
      <c r="C45" s="1">
        <v>527</v>
      </c>
      <c r="D45" s="1">
        <v>810</v>
      </c>
      <c r="E45" s="1">
        <v>591</v>
      </c>
      <c r="F45" s="1">
        <v>637</v>
      </c>
      <c r="G45" s="7">
        <v>0.4</v>
      </c>
      <c r="H45" s="1">
        <v>40</v>
      </c>
      <c r="I45" s="1" t="s">
        <v>38</v>
      </c>
      <c r="J45" s="1">
        <v>600</v>
      </c>
      <c r="K45" s="1">
        <f t="shared" si="15"/>
        <v>-9</v>
      </c>
      <c r="L45" s="1"/>
      <c r="M45" s="1"/>
      <c r="N45" s="1"/>
      <c r="O45" s="1">
        <v>434.09999999999991</v>
      </c>
      <c r="P45" s="1"/>
      <c r="Q45" s="1">
        <f t="shared" si="4"/>
        <v>118.2</v>
      </c>
      <c r="R45" s="5">
        <f t="shared" si="13"/>
        <v>229.10000000000014</v>
      </c>
      <c r="S45" s="5">
        <f t="shared" si="6"/>
        <v>229.10000000000014</v>
      </c>
      <c r="T45" s="5">
        <f t="shared" si="7"/>
        <v>229.10000000000014</v>
      </c>
      <c r="U45" s="5"/>
      <c r="V45" s="5"/>
      <c r="W45" s="1"/>
      <c r="X45" s="1">
        <f t="shared" si="8"/>
        <v>11</v>
      </c>
      <c r="Y45" s="1">
        <f t="shared" si="9"/>
        <v>9.0617597292724188</v>
      </c>
      <c r="Z45" s="1">
        <v>122</v>
      </c>
      <c r="AA45" s="1">
        <v>111.2</v>
      </c>
      <c r="AB45" s="1">
        <v>109</v>
      </c>
      <c r="AC45" s="1">
        <v>27.4</v>
      </c>
      <c r="AD45" s="1">
        <v>8.6</v>
      </c>
      <c r="AE45" s="1">
        <v>100.2</v>
      </c>
      <c r="AF45" s="1">
        <v>119.4</v>
      </c>
      <c r="AG45" s="1">
        <v>24.8</v>
      </c>
      <c r="AH45" s="1">
        <v>3.8</v>
      </c>
      <c r="AI45" s="1">
        <v>56.6</v>
      </c>
      <c r="AJ45" s="1"/>
      <c r="AK45" s="1">
        <f t="shared" si="10"/>
        <v>92</v>
      </c>
      <c r="AL45" s="1">
        <f t="shared" si="11"/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89</v>
      </c>
      <c r="B46" s="1" t="s">
        <v>37</v>
      </c>
      <c r="C46" s="1">
        <v>650.76400000000001</v>
      </c>
      <c r="D46" s="1">
        <v>495.02600000000001</v>
      </c>
      <c r="E46" s="1">
        <v>456.33</v>
      </c>
      <c r="F46" s="1">
        <v>576.24099999999999</v>
      </c>
      <c r="G46" s="7">
        <v>1</v>
      </c>
      <c r="H46" s="1">
        <v>50</v>
      </c>
      <c r="I46" s="1" t="s">
        <v>38</v>
      </c>
      <c r="J46" s="1">
        <v>453.99</v>
      </c>
      <c r="K46" s="1">
        <f t="shared" si="15"/>
        <v>2.339999999999975</v>
      </c>
      <c r="L46" s="1"/>
      <c r="M46" s="1"/>
      <c r="N46" s="1"/>
      <c r="O46" s="1">
        <v>400.67079999999999</v>
      </c>
      <c r="P46" s="1"/>
      <c r="Q46" s="1">
        <f t="shared" si="4"/>
        <v>91.265999999999991</v>
      </c>
      <c r="R46" s="5">
        <f t="shared" si="13"/>
        <v>27.01419999999996</v>
      </c>
      <c r="S46" s="5">
        <f t="shared" si="6"/>
        <v>27.01419999999996</v>
      </c>
      <c r="T46" s="5">
        <f t="shared" si="7"/>
        <v>27.01419999999996</v>
      </c>
      <c r="U46" s="5"/>
      <c r="V46" s="5"/>
      <c r="W46" s="1"/>
      <c r="X46" s="1">
        <f t="shared" si="8"/>
        <v>11</v>
      </c>
      <c r="Y46" s="1">
        <f t="shared" si="9"/>
        <v>10.704005872942828</v>
      </c>
      <c r="Z46" s="1">
        <v>96.653800000000004</v>
      </c>
      <c r="AA46" s="1">
        <v>86.198999999999998</v>
      </c>
      <c r="AB46" s="1">
        <v>90.15</v>
      </c>
      <c r="AC46" s="1">
        <v>116.00700000000001</v>
      </c>
      <c r="AD46" s="1">
        <v>105.9666</v>
      </c>
      <c r="AE46" s="1">
        <v>76.930999999999997</v>
      </c>
      <c r="AF46" s="1">
        <v>89.316999999999993</v>
      </c>
      <c r="AG46" s="1">
        <v>101.3516</v>
      </c>
      <c r="AH46" s="1">
        <v>101.69799999999999</v>
      </c>
      <c r="AI46" s="1">
        <v>129.39320000000001</v>
      </c>
      <c r="AJ46" s="1"/>
      <c r="AK46" s="1">
        <f t="shared" si="10"/>
        <v>27</v>
      </c>
      <c r="AL46" s="1">
        <f t="shared" si="11"/>
        <v>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23" t="s">
        <v>90</v>
      </c>
      <c r="B47" s="23" t="s">
        <v>37</v>
      </c>
      <c r="C47" s="23">
        <v>1424.6279999999999</v>
      </c>
      <c r="D47" s="23">
        <v>563.17200000000003</v>
      </c>
      <c r="E47" s="23">
        <v>983.81100000000004</v>
      </c>
      <c r="F47" s="23">
        <v>856.66600000000005</v>
      </c>
      <c r="G47" s="24">
        <v>1</v>
      </c>
      <c r="H47" s="23">
        <v>50</v>
      </c>
      <c r="I47" s="23" t="s">
        <v>38</v>
      </c>
      <c r="J47" s="23">
        <v>969.2</v>
      </c>
      <c r="K47" s="23">
        <f t="shared" si="15"/>
        <v>14.61099999999999</v>
      </c>
      <c r="L47" s="23"/>
      <c r="M47" s="23"/>
      <c r="N47" s="23">
        <v>300</v>
      </c>
      <c r="O47" s="23">
        <v>365.10560000000009</v>
      </c>
      <c r="P47" s="23">
        <v>600</v>
      </c>
      <c r="Q47" s="23">
        <f t="shared" si="4"/>
        <v>196.76220000000001</v>
      </c>
      <c r="R47" s="25">
        <f>13*Q47-P47-O47-N47-F47</f>
        <v>436.13700000000006</v>
      </c>
      <c r="S47" s="5">
        <f>V47</f>
        <v>1000</v>
      </c>
      <c r="T47" s="5">
        <f t="shared" si="7"/>
        <v>400</v>
      </c>
      <c r="U47" s="5">
        <v>600</v>
      </c>
      <c r="V47" s="25">
        <v>1000</v>
      </c>
      <c r="W47" s="23" t="s">
        <v>153</v>
      </c>
      <c r="X47" s="1">
        <f t="shared" si="8"/>
        <v>15.865707945936769</v>
      </c>
      <c r="Y47" s="23">
        <f t="shared" si="9"/>
        <v>10.783430963874158</v>
      </c>
      <c r="Z47" s="23">
        <v>203.3066</v>
      </c>
      <c r="AA47" s="23">
        <v>162.19839999999999</v>
      </c>
      <c r="AB47" s="23">
        <v>159.99639999999999</v>
      </c>
      <c r="AC47" s="23">
        <v>209.96619999999999</v>
      </c>
      <c r="AD47" s="23">
        <v>211.04560000000001</v>
      </c>
      <c r="AE47" s="23">
        <v>164.97120000000001</v>
      </c>
      <c r="AF47" s="23">
        <v>175.92599999999999</v>
      </c>
      <c r="AG47" s="23">
        <v>190.5172</v>
      </c>
      <c r="AH47" s="23">
        <v>192.84719999999999</v>
      </c>
      <c r="AI47" s="23">
        <v>220.29839999999999</v>
      </c>
      <c r="AJ47" s="26" t="s">
        <v>150</v>
      </c>
      <c r="AK47" s="1">
        <f t="shared" si="10"/>
        <v>400</v>
      </c>
      <c r="AL47" s="1">
        <f t="shared" si="11"/>
        <v>600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3" t="s">
        <v>91</v>
      </c>
      <c r="B48" s="13" t="s">
        <v>37</v>
      </c>
      <c r="C48" s="13"/>
      <c r="D48" s="13"/>
      <c r="E48" s="13"/>
      <c r="F48" s="13"/>
      <c r="G48" s="14">
        <v>0</v>
      </c>
      <c r="H48" s="13">
        <v>40</v>
      </c>
      <c r="I48" s="13" t="s">
        <v>38</v>
      </c>
      <c r="J48" s="13"/>
      <c r="K48" s="13">
        <f t="shared" si="15"/>
        <v>0</v>
      </c>
      <c r="L48" s="13"/>
      <c r="M48" s="13"/>
      <c r="N48" s="13"/>
      <c r="O48" s="13">
        <v>0</v>
      </c>
      <c r="P48" s="13"/>
      <c r="Q48" s="13">
        <f t="shared" si="4"/>
        <v>0</v>
      </c>
      <c r="R48" s="15"/>
      <c r="S48" s="5">
        <f t="shared" si="6"/>
        <v>0</v>
      </c>
      <c r="T48" s="5">
        <f t="shared" si="7"/>
        <v>0</v>
      </c>
      <c r="U48" s="5"/>
      <c r="V48" s="15"/>
      <c r="W48" s="13"/>
      <c r="X48" s="1" t="e">
        <f t="shared" si="8"/>
        <v>#DIV/0!</v>
      </c>
      <c r="Y48" s="13" t="e">
        <f t="shared" si="9"/>
        <v>#DIV/0!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 t="s">
        <v>52</v>
      </c>
      <c r="AK48" s="1">
        <f t="shared" si="10"/>
        <v>0</v>
      </c>
      <c r="AL48" s="1">
        <f t="shared" si="11"/>
        <v>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92</v>
      </c>
      <c r="B49" s="1" t="s">
        <v>43</v>
      </c>
      <c r="C49" s="1">
        <v>884</v>
      </c>
      <c r="D49" s="1">
        <v>280</v>
      </c>
      <c r="E49" s="1">
        <v>663.68700000000001</v>
      </c>
      <c r="F49" s="1">
        <v>334</v>
      </c>
      <c r="G49" s="7">
        <v>0.45</v>
      </c>
      <c r="H49" s="1">
        <v>50</v>
      </c>
      <c r="I49" s="1" t="s">
        <v>38</v>
      </c>
      <c r="J49" s="1">
        <v>663</v>
      </c>
      <c r="K49" s="1">
        <f t="shared" si="15"/>
        <v>0.68700000000001182</v>
      </c>
      <c r="L49" s="1"/>
      <c r="M49" s="1"/>
      <c r="N49" s="1"/>
      <c r="O49" s="1">
        <v>554.79229999999995</v>
      </c>
      <c r="P49" s="1"/>
      <c r="Q49" s="1">
        <f t="shared" si="4"/>
        <v>132.73740000000001</v>
      </c>
      <c r="R49" s="5">
        <f t="shared" ref="R49:R71" si="16">11*Q49-P49-O49-N49-F49</f>
        <v>571.31910000000005</v>
      </c>
      <c r="S49" s="5">
        <f t="shared" si="6"/>
        <v>571.31910000000005</v>
      </c>
      <c r="T49" s="5">
        <f t="shared" si="7"/>
        <v>571.31910000000005</v>
      </c>
      <c r="U49" s="5"/>
      <c r="V49" s="5"/>
      <c r="W49" s="1"/>
      <c r="X49" s="1">
        <f t="shared" si="8"/>
        <v>11</v>
      </c>
      <c r="Y49" s="1">
        <f t="shared" si="9"/>
        <v>6.6958694384551745</v>
      </c>
      <c r="Z49" s="1">
        <v>118.53740000000001</v>
      </c>
      <c r="AA49" s="1">
        <v>83.4</v>
      </c>
      <c r="AB49" s="1">
        <v>84.8</v>
      </c>
      <c r="AC49" s="1">
        <v>130</v>
      </c>
      <c r="AD49" s="1">
        <v>129</v>
      </c>
      <c r="AE49" s="1">
        <v>72.8</v>
      </c>
      <c r="AF49" s="1">
        <v>66</v>
      </c>
      <c r="AG49" s="1">
        <v>75</v>
      </c>
      <c r="AH49" s="1">
        <v>89.2</v>
      </c>
      <c r="AI49" s="1">
        <v>91.8</v>
      </c>
      <c r="AJ49" s="1" t="s">
        <v>93</v>
      </c>
      <c r="AK49" s="1">
        <f t="shared" si="10"/>
        <v>257</v>
      </c>
      <c r="AL49" s="1">
        <f t="shared" si="11"/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6" t="s">
        <v>94</v>
      </c>
      <c r="B50" s="1" t="s">
        <v>37</v>
      </c>
      <c r="C50" s="1"/>
      <c r="D50" s="1"/>
      <c r="E50" s="1"/>
      <c r="F50" s="1"/>
      <c r="G50" s="7">
        <v>1</v>
      </c>
      <c r="H50" s="1">
        <v>40</v>
      </c>
      <c r="I50" s="1" t="s">
        <v>38</v>
      </c>
      <c r="J50" s="1"/>
      <c r="K50" s="1">
        <f t="shared" si="15"/>
        <v>0</v>
      </c>
      <c r="L50" s="1"/>
      <c r="M50" s="1"/>
      <c r="N50" s="1"/>
      <c r="O50" s="16"/>
      <c r="P50" s="1"/>
      <c r="Q50" s="1">
        <f t="shared" si="4"/>
        <v>0</v>
      </c>
      <c r="R50" s="17">
        <v>4</v>
      </c>
      <c r="S50" s="5">
        <f t="shared" si="6"/>
        <v>4</v>
      </c>
      <c r="T50" s="5">
        <f t="shared" si="7"/>
        <v>4</v>
      </c>
      <c r="U50" s="5"/>
      <c r="V50" s="5"/>
      <c r="W50" s="1"/>
      <c r="X50" s="1" t="e">
        <f t="shared" si="8"/>
        <v>#DIV/0!</v>
      </c>
      <c r="Y50" s="1" t="e">
        <f t="shared" si="9"/>
        <v>#DIV/0!</v>
      </c>
      <c r="Z50" s="1">
        <v>0</v>
      </c>
      <c r="AA50" s="1">
        <v>0</v>
      </c>
      <c r="AB50" s="1">
        <v>0</v>
      </c>
      <c r="AC50" s="1">
        <v>0</v>
      </c>
      <c r="AD50" s="1">
        <v>-0.85500000000000009</v>
      </c>
      <c r="AE50" s="1">
        <v>-1.115</v>
      </c>
      <c r="AF50" s="1">
        <v>-0.34399999999999997</v>
      </c>
      <c r="AG50" s="1">
        <v>-0.5806</v>
      </c>
      <c r="AH50" s="1">
        <v>-0.49659999999999999</v>
      </c>
      <c r="AI50" s="1">
        <v>0</v>
      </c>
      <c r="AJ50" s="16" t="s">
        <v>95</v>
      </c>
      <c r="AK50" s="1">
        <f t="shared" si="10"/>
        <v>4</v>
      </c>
      <c r="AL50" s="1">
        <f t="shared" si="11"/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96</v>
      </c>
      <c r="B51" s="1" t="s">
        <v>43</v>
      </c>
      <c r="C51" s="1">
        <v>134</v>
      </c>
      <c r="D51" s="1">
        <v>216</v>
      </c>
      <c r="E51" s="1">
        <v>171</v>
      </c>
      <c r="F51" s="1">
        <v>140</v>
      </c>
      <c r="G51" s="7">
        <v>0.4</v>
      </c>
      <c r="H51" s="1">
        <v>40</v>
      </c>
      <c r="I51" s="1" t="s">
        <v>38</v>
      </c>
      <c r="J51" s="1">
        <v>185</v>
      </c>
      <c r="K51" s="1">
        <f t="shared" si="15"/>
        <v>-14</v>
      </c>
      <c r="L51" s="1"/>
      <c r="M51" s="1"/>
      <c r="N51" s="1"/>
      <c r="O51" s="1">
        <v>52.084519999999998</v>
      </c>
      <c r="P51" s="1"/>
      <c r="Q51" s="1">
        <f t="shared" si="4"/>
        <v>34.200000000000003</v>
      </c>
      <c r="R51" s="5">
        <f t="shared" si="16"/>
        <v>184.11548000000005</v>
      </c>
      <c r="S51" s="5">
        <f t="shared" si="6"/>
        <v>184.11548000000005</v>
      </c>
      <c r="T51" s="5">
        <f t="shared" si="7"/>
        <v>184.11548000000005</v>
      </c>
      <c r="U51" s="5"/>
      <c r="V51" s="5"/>
      <c r="W51" s="1"/>
      <c r="X51" s="1">
        <f t="shared" si="8"/>
        <v>11</v>
      </c>
      <c r="Y51" s="1">
        <f t="shared" si="9"/>
        <v>5.6165064327485377</v>
      </c>
      <c r="Z51" s="1">
        <v>27.6</v>
      </c>
      <c r="AA51" s="1">
        <v>27.8</v>
      </c>
      <c r="AB51" s="1">
        <v>29.4</v>
      </c>
      <c r="AC51" s="1">
        <v>25.4</v>
      </c>
      <c r="AD51" s="1">
        <v>27.4</v>
      </c>
      <c r="AE51" s="1">
        <v>26.4</v>
      </c>
      <c r="AF51" s="1">
        <v>21.6</v>
      </c>
      <c r="AG51" s="1">
        <v>26.8</v>
      </c>
      <c r="AH51" s="1">
        <v>27.4</v>
      </c>
      <c r="AI51" s="1">
        <v>28.6</v>
      </c>
      <c r="AJ51" s="1"/>
      <c r="AK51" s="1">
        <f t="shared" si="10"/>
        <v>74</v>
      </c>
      <c r="AL51" s="1">
        <f t="shared" si="11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97</v>
      </c>
      <c r="B52" s="1" t="s">
        <v>43</v>
      </c>
      <c r="C52" s="1">
        <v>103</v>
      </c>
      <c r="D52" s="1">
        <v>42</v>
      </c>
      <c r="E52" s="1">
        <v>85</v>
      </c>
      <c r="F52" s="1">
        <v>47</v>
      </c>
      <c r="G52" s="7">
        <v>0.4</v>
      </c>
      <c r="H52" s="1">
        <v>40</v>
      </c>
      <c r="I52" s="1" t="s">
        <v>38</v>
      </c>
      <c r="J52" s="1">
        <v>86</v>
      </c>
      <c r="K52" s="1">
        <f t="shared" si="15"/>
        <v>-1</v>
      </c>
      <c r="L52" s="1"/>
      <c r="M52" s="1"/>
      <c r="N52" s="1"/>
      <c r="O52" s="1">
        <v>95.700000000000017</v>
      </c>
      <c r="P52" s="1"/>
      <c r="Q52" s="1">
        <f t="shared" si="4"/>
        <v>17</v>
      </c>
      <c r="R52" s="5">
        <f t="shared" si="16"/>
        <v>44.299999999999983</v>
      </c>
      <c r="S52" s="5">
        <f t="shared" si="6"/>
        <v>44.299999999999983</v>
      </c>
      <c r="T52" s="5">
        <f t="shared" si="7"/>
        <v>44.299999999999983</v>
      </c>
      <c r="U52" s="5"/>
      <c r="V52" s="5"/>
      <c r="W52" s="1"/>
      <c r="X52" s="1">
        <f t="shared" si="8"/>
        <v>11</v>
      </c>
      <c r="Y52" s="1">
        <f t="shared" si="9"/>
        <v>8.3941176470588239</v>
      </c>
      <c r="Z52" s="1">
        <v>16.600000000000001</v>
      </c>
      <c r="AA52" s="1">
        <v>10.199999999999999</v>
      </c>
      <c r="AB52" s="1">
        <v>10.6</v>
      </c>
      <c r="AC52" s="1">
        <v>16.8</v>
      </c>
      <c r="AD52" s="1">
        <v>15.6</v>
      </c>
      <c r="AE52" s="1">
        <v>13.8</v>
      </c>
      <c r="AF52" s="1">
        <v>14.2</v>
      </c>
      <c r="AG52" s="1">
        <v>15.6</v>
      </c>
      <c r="AH52" s="1">
        <v>15.4</v>
      </c>
      <c r="AI52" s="1">
        <v>19.2</v>
      </c>
      <c r="AJ52" s="1"/>
      <c r="AK52" s="1">
        <f t="shared" si="10"/>
        <v>18</v>
      </c>
      <c r="AL52" s="1">
        <f t="shared" si="11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98</v>
      </c>
      <c r="B53" s="1" t="s">
        <v>37</v>
      </c>
      <c r="C53" s="1">
        <v>740.64700000000005</v>
      </c>
      <c r="D53" s="1">
        <v>289.69799999999998</v>
      </c>
      <c r="E53" s="1">
        <v>543.39700000000005</v>
      </c>
      <c r="F53" s="1">
        <v>410.18099999999998</v>
      </c>
      <c r="G53" s="7">
        <v>1</v>
      </c>
      <c r="H53" s="1">
        <v>50</v>
      </c>
      <c r="I53" s="1" t="s">
        <v>38</v>
      </c>
      <c r="J53" s="1">
        <v>525.95000000000005</v>
      </c>
      <c r="K53" s="1">
        <f t="shared" si="15"/>
        <v>17.447000000000003</v>
      </c>
      <c r="L53" s="1"/>
      <c r="M53" s="1"/>
      <c r="N53" s="1"/>
      <c r="O53" s="1">
        <v>359.15259999999989</v>
      </c>
      <c r="P53" s="1">
        <v>400</v>
      </c>
      <c r="Q53" s="1">
        <f t="shared" si="4"/>
        <v>108.67940000000002</v>
      </c>
      <c r="R53" s="5">
        <f t="shared" si="16"/>
        <v>26.139800000000207</v>
      </c>
      <c r="S53" s="5">
        <f t="shared" si="6"/>
        <v>26.139800000000207</v>
      </c>
      <c r="T53" s="5">
        <f t="shared" si="7"/>
        <v>26.139800000000207</v>
      </c>
      <c r="U53" s="5"/>
      <c r="V53" s="5"/>
      <c r="W53" s="1"/>
      <c r="X53" s="1">
        <f t="shared" si="8"/>
        <v>11</v>
      </c>
      <c r="Y53" s="1">
        <f t="shared" si="9"/>
        <v>10.759477877132186</v>
      </c>
      <c r="Z53" s="1">
        <v>111.8436</v>
      </c>
      <c r="AA53" s="1">
        <v>75.621200000000002</v>
      </c>
      <c r="AB53" s="1">
        <v>82.491</v>
      </c>
      <c r="AC53" s="1">
        <v>105.28060000000001</v>
      </c>
      <c r="AD53" s="1">
        <v>96.541799999999995</v>
      </c>
      <c r="AE53" s="1">
        <v>102.5506</v>
      </c>
      <c r="AF53" s="1">
        <v>115.23180000000001</v>
      </c>
      <c r="AG53" s="1">
        <v>98.804000000000002</v>
      </c>
      <c r="AH53" s="1">
        <v>93.971199999999996</v>
      </c>
      <c r="AI53" s="1">
        <v>131.39859999999999</v>
      </c>
      <c r="AJ53" s="1"/>
      <c r="AK53" s="1">
        <f t="shared" si="10"/>
        <v>26</v>
      </c>
      <c r="AL53" s="1">
        <f t="shared" si="11"/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23" t="s">
        <v>99</v>
      </c>
      <c r="B54" s="23" t="s">
        <v>37</v>
      </c>
      <c r="C54" s="23">
        <v>1361.09</v>
      </c>
      <c r="D54" s="23">
        <v>664.63900000000001</v>
      </c>
      <c r="E54" s="23">
        <v>1042.9079999999999</v>
      </c>
      <c r="F54" s="23">
        <v>841.83399999999995</v>
      </c>
      <c r="G54" s="24">
        <v>1</v>
      </c>
      <c r="H54" s="23">
        <v>50</v>
      </c>
      <c r="I54" s="23" t="s">
        <v>38</v>
      </c>
      <c r="J54" s="23">
        <v>1024.9000000000001</v>
      </c>
      <c r="K54" s="23">
        <f t="shared" si="15"/>
        <v>18.007999999999811</v>
      </c>
      <c r="L54" s="23"/>
      <c r="M54" s="23"/>
      <c r="N54" s="23">
        <v>330</v>
      </c>
      <c r="O54" s="23">
        <v>425.40060000000022</v>
      </c>
      <c r="P54" s="23">
        <v>600</v>
      </c>
      <c r="Q54" s="23">
        <f t="shared" si="4"/>
        <v>208.58159999999998</v>
      </c>
      <c r="R54" s="25">
        <f>13*Q54-P54-O54-N54-F54</f>
        <v>514.32619999999963</v>
      </c>
      <c r="S54" s="5">
        <v>950</v>
      </c>
      <c r="T54" s="5">
        <f t="shared" si="7"/>
        <v>400</v>
      </c>
      <c r="U54" s="5">
        <v>550</v>
      </c>
      <c r="V54" s="25">
        <v>1000</v>
      </c>
      <c r="W54" s="23" t="s">
        <v>153</v>
      </c>
      <c r="X54" s="1">
        <f t="shared" si="8"/>
        <v>15.088745124210382</v>
      </c>
      <c r="Y54" s="23">
        <f t="shared" si="9"/>
        <v>10.534172717056538</v>
      </c>
      <c r="Z54" s="23">
        <v>211.32060000000001</v>
      </c>
      <c r="AA54" s="23">
        <v>164.87979999999999</v>
      </c>
      <c r="AB54" s="23">
        <v>167.715</v>
      </c>
      <c r="AC54" s="23">
        <v>214.267</v>
      </c>
      <c r="AD54" s="23">
        <v>210.7124</v>
      </c>
      <c r="AE54" s="23">
        <v>177.70599999999999</v>
      </c>
      <c r="AF54" s="23">
        <v>192.65700000000001</v>
      </c>
      <c r="AG54" s="23">
        <v>184.17339999999999</v>
      </c>
      <c r="AH54" s="23">
        <v>179.9264</v>
      </c>
      <c r="AI54" s="23">
        <v>220.13220000000001</v>
      </c>
      <c r="AJ54" s="26" t="s">
        <v>150</v>
      </c>
      <c r="AK54" s="1">
        <f t="shared" si="10"/>
        <v>400</v>
      </c>
      <c r="AL54" s="1">
        <f t="shared" si="11"/>
        <v>550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100</v>
      </c>
      <c r="B55" s="1" t="s">
        <v>37</v>
      </c>
      <c r="C55" s="1">
        <v>345.92099999999999</v>
      </c>
      <c r="D55" s="1">
        <v>54.688000000000002</v>
      </c>
      <c r="E55" s="1">
        <v>187.36699999999999</v>
      </c>
      <c r="F55" s="1">
        <v>192.80600000000001</v>
      </c>
      <c r="G55" s="7">
        <v>1</v>
      </c>
      <c r="H55" s="1">
        <v>50</v>
      </c>
      <c r="I55" s="1" t="s">
        <v>38</v>
      </c>
      <c r="J55" s="1">
        <v>178.8</v>
      </c>
      <c r="K55" s="1">
        <f t="shared" si="15"/>
        <v>8.5669999999999789</v>
      </c>
      <c r="L55" s="1"/>
      <c r="M55" s="1"/>
      <c r="N55" s="1"/>
      <c r="O55" s="1">
        <v>98.834199999999953</v>
      </c>
      <c r="P55" s="1">
        <v>100</v>
      </c>
      <c r="Q55" s="1">
        <f t="shared" si="4"/>
        <v>37.473399999999998</v>
      </c>
      <c r="R55" s="5">
        <f t="shared" si="16"/>
        <v>20.567200000000042</v>
      </c>
      <c r="S55" s="5">
        <f t="shared" si="6"/>
        <v>20.567200000000042</v>
      </c>
      <c r="T55" s="5">
        <f t="shared" si="7"/>
        <v>20.567200000000042</v>
      </c>
      <c r="U55" s="5"/>
      <c r="V55" s="5"/>
      <c r="W55" s="1"/>
      <c r="X55" s="1">
        <f t="shared" si="8"/>
        <v>11</v>
      </c>
      <c r="Y55" s="1">
        <f t="shared" si="9"/>
        <v>10.451152017164175</v>
      </c>
      <c r="Z55" s="1">
        <v>37.465200000000003</v>
      </c>
      <c r="AA55" s="1">
        <v>22.991</v>
      </c>
      <c r="AB55" s="1">
        <v>21.629799999999999</v>
      </c>
      <c r="AC55" s="1">
        <v>44.621400000000001</v>
      </c>
      <c r="AD55" s="1">
        <v>45.712599999999988</v>
      </c>
      <c r="AE55" s="1">
        <v>22.539000000000001</v>
      </c>
      <c r="AF55" s="1">
        <v>39.094999999999999</v>
      </c>
      <c r="AG55" s="1">
        <v>49.654600000000002</v>
      </c>
      <c r="AH55" s="1">
        <v>31.735800000000001</v>
      </c>
      <c r="AI55" s="1">
        <v>37.3566</v>
      </c>
      <c r="AJ55" s="1"/>
      <c r="AK55" s="1">
        <f t="shared" si="10"/>
        <v>21</v>
      </c>
      <c r="AL55" s="1">
        <f t="shared" si="11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101</v>
      </c>
      <c r="B56" s="1" t="s">
        <v>43</v>
      </c>
      <c r="C56" s="1">
        <v>325</v>
      </c>
      <c r="D56" s="1">
        <v>180</v>
      </c>
      <c r="E56" s="1">
        <v>298</v>
      </c>
      <c r="F56" s="1">
        <v>148</v>
      </c>
      <c r="G56" s="7">
        <v>0.4</v>
      </c>
      <c r="H56" s="1">
        <v>50</v>
      </c>
      <c r="I56" s="1" t="s">
        <v>38</v>
      </c>
      <c r="J56" s="1">
        <v>301</v>
      </c>
      <c r="K56" s="1">
        <f t="shared" si="15"/>
        <v>-3</v>
      </c>
      <c r="L56" s="1"/>
      <c r="M56" s="1"/>
      <c r="N56" s="1"/>
      <c r="O56" s="1">
        <v>164.9</v>
      </c>
      <c r="P56" s="1"/>
      <c r="Q56" s="1">
        <f t="shared" si="4"/>
        <v>59.6</v>
      </c>
      <c r="R56" s="5">
        <f t="shared" si="16"/>
        <v>342.70000000000005</v>
      </c>
      <c r="S56" s="5">
        <f t="shared" si="6"/>
        <v>342.70000000000005</v>
      </c>
      <c r="T56" s="5">
        <f t="shared" si="7"/>
        <v>342.70000000000005</v>
      </c>
      <c r="U56" s="5"/>
      <c r="V56" s="5"/>
      <c r="W56" s="1"/>
      <c r="X56" s="1">
        <f t="shared" si="8"/>
        <v>11</v>
      </c>
      <c r="Y56" s="1">
        <f t="shared" si="9"/>
        <v>5.2499999999999991</v>
      </c>
      <c r="Z56" s="1">
        <v>46.2</v>
      </c>
      <c r="AA56" s="1">
        <v>39.200000000000003</v>
      </c>
      <c r="AB56" s="1">
        <v>45.6</v>
      </c>
      <c r="AC56" s="1">
        <v>59.2</v>
      </c>
      <c r="AD56" s="1">
        <v>55</v>
      </c>
      <c r="AE56" s="1">
        <v>57</v>
      </c>
      <c r="AF56" s="1">
        <v>63.6</v>
      </c>
      <c r="AG56" s="1">
        <v>86.4</v>
      </c>
      <c r="AH56" s="1">
        <v>97.8</v>
      </c>
      <c r="AI56" s="1">
        <v>112.8</v>
      </c>
      <c r="AJ56" s="1" t="s">
        <v>102</v>
      </c>
      <c r="AK56" s="1">
        <f t="shared" si="10"/>
        <v>137</v>
      </c>
      <c r="AL56" s="1">
        <f t="shared" si="11"/>
        <v>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103</v>
      </c>
      <c r="B57" s="1" t="s">
        <v>43</v>
      </c>
      <c r="C57" s="1">
        <v>874</v>
      </c>
      <c r="D57" s="1">
        <v>942</v>
      </c>
      <c r="E57" s="1">
        <v>954</v>
      </c>
      <c r="F57" s="1">
        <v>732</v>
      </c>
      <c r="G57" s="7">
        <v>0.4</v>
      </c>
      <c r="H57" s="1">
        <v>40</v>
      </c>
      <c r="I57" s="1" t="s">
        <v>38</v>
      </c>
      <c r="J57" s="1">
        <v>965</v>
      </c>
      <c r="K57" s="1">
        <f t="shared" si="15"/>
        <v>-11</v>
      </c>
      <c r="L57" s="1"/>
      <c r="M57" s="1"/>
      <c r="N57" s="1"/>
      <c r="O57" s="1">
        <v>738.78116000000023</v>
      </c>
      <c r="P57" s="1">
        <v>250</v>
      </c>
      <c r="Q57" s="1">
        <f t="shared" si="4"/>
        <v>190.8</v>
      </c>
      <c r="R57" s="5">
        <f t="shared" si="16"/>
        <v>378.01883999999995</v>
      </c>
      <c r="S57" s="5">
        <f t="shared" si="6"/>
        <v>378.01883999999995</v>
      </c>
      <c r="T57" s="5">
        <f t="shared" si="7"/>
        <v>378.01883999999995</v>
      </c>
      <c r="U57" s="5"/>
      <c r="V57" s="5"/>
      <c r="W57" s="1"/>
      <c r="X57" s="1">
        <f t="shared" si="8"/>
        <v>11</v>
      </c>
      <c r="Y57" s="1">
        <f t="shared" si="9"/>
        <v>9.0187691823899385</v>
      </c>
      <c r="Z57" s="1">
        <v>193.4</v>
      </c>
      <c r="AA57" s="1">
        <v>153.19999999999999</v>
      </c>
      <c r="AB57" s="1">
        <v>161.19999999999999</v>
      </c>
      <c r="AC57" s="1">
        <v>178.2</v>
      </c>
      <c r="AD57" s="1">
        <v>167.4</v>
      </c>
      <c r="AE57" s="1">
        <v>172.4</v>
      </c>
      <c r="AF57" s="1">
        <v>174</v>
      </c>
      <c r="AG57" s="1">
        <v>181.2</v>
      </c>
      <c r="AH57" s="1">
        <v>189.8</v>
      </c>
      <c r="AI57" s="1">
        <v>224.8</v>
      </c>
      <c r="AJ57" s="1"/>
      <c r="AK57" s="1">
        <f t="shared" si="10"/>
        <v>151</v>
      </c>
      <c r="AL57" s="1">
        <f t="shared" si="11"/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104</v>
      </c>
      <c r="B58" s="1" t="s">
        <v>43</v>
      </c>
      <c r="C58" s="1">
        <v>680</v>
      </c>
      <c r="D58" s="1">
        <v>954</v>
      </c>
      <c r="E58" s="1">
        <v>837</v>
      </c>
      <c r="F58" s="1">
        <v>665</v>
      </c>
      <c r="G58" s="7">
        <v>0.4</v>
      </c>
      <c r="H58" s="1">
        <v>40</v>
      </c>
      <c r="I58" s="1" t="s">
        <v>38</v>
      </c>
      <c r="J58" s="1">
        <v>851</v>
      </c>
      <c r="K58" s="1">
        <f t="shared" si="15"/>
        <v>-14</v>
      </c>
      <c r="L58" s="1"/>
      <c r="M58" s="1"/>
      <c r="N58" s="1"/>
      <c r="O58" s="1">
        <v>642.21284000000014</v>
      </c>
      <c r="P58" s="1">
        <v>250</v>
      </c>
      <c r="Q58" s="1">
        <f t="shared" si="4"/>
        <v>167.4</v>
      </c>
      <c r="R58" s="5">
        <f t="shared" si="16"/>
        <v>284.18715999999995</v>
      </c>
      <c r="S58" s="5">
        <f t="shared" si="6"/>
        <v>284.18715999999995</v>
      </c>
      <c r="T58" s="5">
        <f t="shared" si="7"/>
        <v>284.18715999999995</v>
      </c>
      <c r="U58" s="5"/>
      <c r="V58" s="5"/>
      <c r="W58" s="1"/>
      <c r="X58" s="1">
        <f t="shared" si="8"/>
        <v>11</v>
      </c>
      <c r="Y58" s="1">
        <f t="shared" si="9"/>
        <v>9.3023467144563927</v>
      </c>
      <c r="Z58" s="1">
        <v>174</v>
      </c>
      <c r="AA58" s="1">
        <v>136</v>
      </c>
      <c r="AB58" s="1">
        <v>142.19999999999999</v>
      </c>
      <c r="AC58" s="1">
        <v>151.80000000000001</v>
      </c>
      <c r="AD58" s="1">
        <v>138.80000000000001</v>
      </c>
      <c r="AE58" s="1">
        <v>149.6</v>
      </c>
      <c r="AF58" s="1">
        <v>146.80000000000001</v>
      </c>
      <c r="AG58" s="1">
        <v>153</v>
      </c>
      <c r="AH58" s="1">
        <v>159</v>
      </c>
      <c r="AI58" s="1">
        <v>145.19999999999999</v>
      </c>
      <c r="AJ58" s="1"/>
      <c r="AK58" s="1">
        <f t="shared" si="10"/>
        <v>114</v>
      </c>
      <c r="AL58" s="1">
        <f t="shared" si="11"/>
        <v>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105</v>
      </c>
      <c r="B59" s="1" t="s">
        <v>37</v>
      </c>
      <c r="C59" s="1">
        <v>722.76800000000003</v>
      </c>
      <c r="D59" s="1">
        <v>241.84100000000001</v>
      </c>
      <c r="E59" s="1">
        <v>666.58600000000001</v>
      </c>
      <c r="F59" s="1">
        <v>249.12100000000001</v>
      </c>
      <c r="G59" s="7">
        <v>1</v>
      </c>
      <c r="H59" s="1">
        <v>40</v>
      </c>
      <c r="I59" s="1" t="s">
        <v>38</v>
      </c>
      <c r="J59" s="1">
        <v>656.15</v>
      </c>
      <c r="K59" s="1">
        <f t="shared" si="15"/>
        <v>10.436000000000035</v>
      </c>
      <c r="L59" s="1"/>
      <c r="M59" s="1"/>
      <c r="N59" s="1"/>
      <c r="O59" s="1">
        <v>344.27480000000008</v>
      </c>
      <c r="P59" s="1">
        <v>400</v>
      </c>
      <c r="Q59" s="1">
        <f t="shared" si="4"/>
        <v>133.31720000000001</v>
      </c>
      <c r="R59" s="5">
        <f t="shared" si="16"/>
        <v>473.09340000000009</v>
      </c>
      <c r="S59" s="5">
        <f t="shared" si="6"/>
        <v>473.09340000000009</v>
      </c>
      <c r="T59" s="5">
        <f t="shared" si="7"/>
        <v>273.09340000000009</v>
      </c>
      <c r="U59" s="5">
        <v>200</v>
      </c>
      <c r="V59" s="5"/>
      <c r="W59" s="1"/>
      <c r="X59" s="1">
        <f t="shared" si="8"/>
        <v>11</v>
      </c>
      <c r="Y59" s="1">
        <f t="shared" si="9"/>
        <v>7.4513701157840098</v>
      </c>
      <c r="Z59" s="1">
        <v>131.32759999999999</v>
      </c>
      <c r="AA59" s="1">
        <v>55.341999999999999</v>
      </c>
      <c r="AB59" s="1">
        <v>62.959600000000002</v>
      </c>
      <c r="AC59" s="1">
        <v>109.5812</v>
      </c>
      <c r="AD59" s="1">
        <v>103.8014</v>
      </c>
      <c r="AE59" s="1">
        <v>70.173400000000001</v>
      </c>
      <c r="AF59" s="1">
        <v>79.239200000000011</v>
      </c>
      <c r="AG59" s="1">
        <v>107.9682</v>
      </c>
      <c r="AH59" s="1">
        <v>109.43819999999999</v>
      </c>
      <c r="AI59" s="1">
        <v>139.9418</v>
      </c>
      <c r="AJ59" s="1"/>
      <c r="AK59" s="1">
        <f t="shared" si="10"/>
        <v>273</v>
      </c>
      <c r="AL59" s="1">
        <f t="shared" si="11"/>
        <v>200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106</v>
      </c>
      <c r="B60" s="1" t="s">
        <v>37</v>
      </c>
      <c r="C60" s="1">
        <v>544.68499999999995</v>
      </c>
      <c r="D60" s="1">
        <v>218.38499999999999</v>
      </c>
      <c r="E60" s="1">
        <v>476.5</v>
      </c>
      <c r="F60" s="1">
        <v>252.63300000000001</v>
      </c>
      <c r="G60" s="7">
        <v>1</v>
      </c>
      <c r="H60" s="1">
        <v>40</v>
      </c>
      <c r="I60" s="1" t="s">
        <v>38</v>
      </c>
      <c r="J60" s="1">
        <v>465.5</v>
      </c>
      <c r="K60" s="1">
        <f t="shared" si="15"/>
        <v>11</v>
      </c>
      <c r="L60" s="1"/>
      <c r="M60" s="1"/>
      <c r="N60" s="1"/>
      <c r="O60" s="1">
        <v>236.1888000000001</v>
      </c>
      <c r="P60" s="1">
        <v>300</v>
      </c>
      <c r="Q60" s="1">
        <f t="shared" si="4"/>
        <v>95.3</v>
      </c>
      <c r="R60" s="5">
        <f t="shared" si="16"/>
        <v>259.47819999999979</v>
      </c>
      <c r="S60" s="5">
        <f t="shared" si="6"/>
        <v>259.47819999999979</v>
      </c>
      <c r="T60" s="5">
        <f t="shared" si="7"/>
        <v>159.47819999999979</v>
      </c>
      <c r="U60" s="5">
        <v>100</v>
      </c>
      <c r="V60" s="5"/>
      <c r="W60" s="1"/>
      <c r="X60" s="1">
        <f t="shared" si="8"/>
        <v>11</v>
      </c>
      <c r="Y60" s="1">
        <f t="shared" si="9"/>
        <v>8.2772486883525733</v>
      </c>
      <c r="Z60" s="1">
        <v>92.804200000000009</v>
      </c>
      <c r="AA60" s="1">
        <v>44.697800000000001</v>
      </c>
      <c r="AB60" s="1">
        <v>54.285799999999988</v>
      </c>
      <c r="AC60" s="1">
        <v>87.9696</v>
      </c>
      <c r="AD60" s="1">
        <v>81.174800000000005</v>
      </c>
      <c r="AE60" s="1">
        <v>59.183999999999997</v>
      </c>
      <c r="AF60" s="1">
        <v>66.177999999999997</v>
      </c>
      <c r="AG60" s="1">
        <v>85.895200000000003</v>
      </c>
      <c r="AH60" s="1">
        <v>85.799599999999998</v>
      </c>
      <c r="AI60" s="1">
        <v>90.465000000000003</v>
      </c>
      <c r="AJ60" s="1"/>
      <c r="AK60" s="1">
        <f t="shared" si="10"/>
        <v>159</v>
      </c>
      <c r="AL60" s="1">
        <f t="shared" si="11"/>
        <v>100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107</v>
      </c>
      <c r="B61" s="1" t="s">
        <v>37</v>
      </c>
      <c r="C61" s="1">
        <v>512.97400000000005</v>
      </c>
      <c r="D61" s="1">
        <v>262.64299999999997</v>
      </c>
      <c r="E61" s="1">
        <v>423.57</v>
      </c>
      <c r="F61" s="1">
        <v>320.52600000000001</v>
      </c>
      <c r="G61" s="7">
        <v>1</v>
      </c>
      <c r="H61" s="1">
        <v>40</v>
      </c>
      <c r="I61" s="1" t="s">
        <v>38</v>
      </c>
      <c r="J61" s="1">
        <v>412.55</v>
      </c>
      <c r="K61" s="1">
        <f t="shared" si="15"/>
        <v>11.019999999999982</v>
      </c>
      <c r="L61" s="1"/>
      <c r="M61" s="1"/>
      <c r="N61" s="1"/>
      <c r="O61" s="1">
        <v>436.56849999999997</v>
      </c>
      <c r="P61" s="1"/>
      <c r="Q61" s="1">
        <f t="shared" si="4"/>
        <v>84.713999999999999</v>
      </c>
      <c r="R61" s="5">
        <f t="shared" si="16"/>
        <v>174.75950000000006</v>
      </c>
      <c r="S61" s="5">
        <f t="shared" si="6"/>
        <v>174.75950000000006</v>
      </c>
      <c r="T61" s="5">
        <f t="shared" si="7"/>
        <v>174.75950000000006</v>
      </c>
      <c r="U61" s="5"/>
      <c r="V61" s="5"/>
      <c r="W61" s="1"/>
      <c r="X61" s="1">
        <f t="shared" si="8"/>
        <v>11</v>
      </c>
      <c r="Y61" s="1">
        <f t="shared" si="9"/>
        <v>8.9370647118540028</v>
      </c>
      <c r="Z61" s="1">
        <v>83.599000000000004</v>
      </c>
      <c r="AA61" s="1">
        <v>46.813600000000001</v>
      </c>
      <c r="AB61" s="1">
        <v>56.564800000000012</v>
      </c>
      <c r="AC61" s="1">
        <v>89.796400000000006</v>
      </c>
      <c r="AD61" s="1">
        <v>79.983800000000002</v>
      </c>
      <c r="AE61" s="1">
        <v>65.110199999999992</v>
      </c>
      <c r="AF61" s="1">
        <v>82.846800000000002</v>
      </c>
      <c r="AG61" s="1">
        <v>103.5628</v>
      </c>
      <c r="AH61" s="1">
        <v>101.6918</v>
      </c>
      <c r="AI61" s="1">
        <v>130.1112</v>
      </c>
      <c r="AJ61" s="1"/>
      <c r="AK61" s="1">
        <f t="shared" si="10"/>
        <v>175</v>
      </c>
      <c r="AL61" s="1">
        <f t="shared" si="11"/>
        <v>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108</v>
      </c>
      <c r="B62" s="1" t="s">
        <v>37</v>
      </c>
      <c r="C62" s="1">
        <v>131.202</v>
      </c>
      <c r="D62" s="1">
        <v>150.42099999999999</v>
      </c>
      <c r="E62" s="1">
        <v>143.11199999999999</v>
      </c>
      <c r="F62" s="1">
        <v>120.607</v>
      </c>
      <c r="G62" s="7">
        <v>1</v>
      </c>
      <c r="H62" s="1">
        <v>30</v>
      </c>
      <c r="I62" s="1" t="s">
        <v>38</v>
      </c>
      <c r="J62" s="1">
        <v>139.65</v>
      </c>
      <c r="K62" s="1">
        <f t="shared" si="15"/>
        <v>3.4619999999999891</v>
      </c>
      <c r="L62" s="1"/>
      <c r="M62" s="1"/>
      <c r="N62" s="1"/>
      <c r="O62" s="1">
        <v>84.170699999999869</v>
      </c>
      <c r="P62" s="1"/>
      <c r="Q62" s="1">
        <f t="shared" si="4"/>
        <v>28.622399999999999</v>
      </c>
      <c r="R62" s="5">
        <f t="shared" si="16"/>
        <v>110.06870000000015</v>
      </c>
      <c r="S62" s="5">
        <f t="shared" si="6"/>
        <v>110.06870000000015</v>
      </c>
      <c r="T62" s="5">
        <f t="shared" si="7"/>
        <v>110.06870000000015</v>
      </c>
      <c r="U62" s="5"/>
      <c r="V62" s="5"/>
      <c r="W62" s="1"/>
      <c r="X62" s="1">
        <f t="shared" si="8"/>
        <v>11.000000000000002</v>
      </c>
      <c r="Y62" s="1">
        <f t="shared" si="9"/>
        <v>7.1544559505841532</v>
      </c>
      <c r="Z62" s="1">
        <v>24.971800000000002</v>
      </c>
      <c r="AA62" s="1">
        <v>23.262</v>
      </c>
      <c r="AB62" s="1">
        <v>23.810600000000001</v>
      </c>
      <c r="AC62" s="1">
        <v>23.6814</v>
      </c>
      <c r="AD62" s="1">
        <v>24.425999999999998</v>
      </c>
      <c r="AE62" s="1">
        <v>22.4282</v>
      </c>
      <c r="AF62" s="1">
        <v>21.6858</v>
      </c>
      <c r="AG62" s="1">
        <v>19.5198</v>
      </c>
      <c r="AH62" s="1">
        <v>20.670999999999999</v>
      </c>
      <c r="AI62" s="1">
        <v>21.215</v>
      </c>
      <c r="AJ62" s="1" t="s">
        <v>109</v>
      </c>
      <c r="AK62" s="1">
        <f t="shared" si="10"/>
        <v>110</v>
      </c>
      <c r="AL62" s="1">
        <f t="shared" si="11"/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110</v>
      </c>
      <c r="B63" s="1" t="s">
        <v>43</v>
      </c>
      <c r="C63" s="1">
        <v>45</v>
      </c>
      <c r="D63" s="1">
        <v>136</v>
      </c>
      <c r="E63" s="1">
        <v>103</v>
      </c>
      <c r="F63" s="1">
        <v>63</v>
      </c>
      <c r="G63" s="7">
        <v>0.6</v>
      </c>
      <c r="H63" s="1">
        <v>60</v>
      </c>
      <c r="I63" s="1" t="s">
        <v>38</v>
      </c>
      <c r="J63" s="1">
        <v>103</v>
      </c>
      <c r="K63" s="1">
        <f t="shared" si="15"/>
        <v>0</v>
      </c>
      <c r="L63" s="1"/>
      <c r="M63" s="1"/>
      <c r="N63" s="1"/>
      <c r="O63" s="1">
        <v>19.099999999999991</v>
      </c>
      <c r="P63" s="1"/>
      <c r="Q63" s="1">
        <f t="shared" si="4"/>
        <v>20.6</v>
      </c>
      <c r="R63" s="5">
        <f t="shared" si="16"/>
        <v>144.50000000000003</v>
      </c>
      <c r="S63" s="5">
        <f>V63</f>
        <v>100</v>
      </c>
      <c r="T63" s="5">
        <f t="shared" si="7"/>
        <v>100</v>
      </c>
      <c r="U63" s="5"/>
      <c r="V63" s="5">
        <v>100</v>
      </c>
      <c r="W63" s="1" t="s">
        <v>152</v>
      </c>
      <c r="X63" s="1">
        <f t="shared" si="8"/>
        <v>8.839805825242717</v>
      </c>
      <c r="Y63" s="1">
        <f t="shared" si="9"/>
        <v>3.9854368932038828</v>
      </c>
      <c r="Z63" s="1">
        <v>13.8</v>
      </c>
      <c r="AA63" s="1">
        <v>14</v>
      </c>
      <c r="AB63" s="1">
        <v>18.399999999999999</v>
      </c>
      <c r="AC63" s="1">
        <v>12.8</v>
      </c>
      <c r="AD63" s="1">
        <v>11.6</v>
      </c>
      <c r="AE63" s="1">
        <v>18</v>
      </c>
      <c r="AF63" s="1">
        <v>19.399999999999999</v>
      </c>
      <c r="AG63" s="1">
        <v>11.4</v>
      </c>
      <c r="AH63" s="1">
        <v>9.4</v>
      </c>
      <c r="AI63" s="1">
        <v>8.1999999999999993</v>
      </c>
      <c r="AJ63" s="1" t="s">
        <v>111</v>
      </c>
      <c r="AK63" s="1">
        <f t="shared" si="10"/>
        <v>60</v>
      </c>
      <c r="AL63" s="1">
        <f t="shared" si="11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112</v>
      </c>
      <c r="B64" s="1" t="s">
        <v>43</v>
      </c>
      <c r="C64" s="1">
        <v>148</v>
      </c>
      <c r="D64" s="1">
        <v>252</v>
      </c>
      <c r="E64" s="1">
        <v>135</v>
      </c>
      <c r="F64" s="1">
        <v>198</v>
      </c>
      <c r="G64" s="7">
        <v>0.35</v>
      </c>
      <c r="H64" s="1">
        <v>50</v>
      </c>
      <c r="I64" s="1" t="s">
        <v>38</v>
      </c>
      <c r="J64" s="1">
        <v>137</v>
      </c>
      <c r="K64" s="1">
        <f t="shared" si="15"/>
        <v>-2</v>
      </c>
      <c r="L64" s="1"/>
      <c r="M64" s="1"/>
      <c r="N64" s="1"/>
      <c r="O64" s="1">
        <v>36.500000000000028</v>
      </c>
      <c r="P64" s="1"/>
      <c r="Q64" s="1">
        <f t="shared" si="4"/>
        <v>27</v>
      </c>
      <c r="R64" s="5">
        <f t="shared" si="16"/>
        <v>62.5</v>
      </c>
      <c r="S64" s="5">
        <f t="shared" si="6"/>
        <v>62.5</v>
      </c>
      <c r="T64" s="5">
        <f t="shared" si="7"/>
        <v>62.5</v>
      </c>
      <c r="U64" s="5"/>
      <c r="V64" s="5"/>
      <c r="W64" s="1"/>
      <c r="X64" s="1">
        <f t="shared" si="8"/>
        <v>11</v>
      </c>
      <c r="Y64" s="1">
        <f t="shared" si="9"/>
        <v>8.6851851851851869</v>
      </c>
      <c r="Z64" s="1">
        <v>29.8</v>
      </c>
      <c r="AA64" s="1">
        <v>29.6</v>
      </c>
      <c r="AB64" s="1">
        <v>24.2</v>
      </c>
      <c r="AC64" s="1">
        <v>25</v>
      </c>
      <c r="AD64" s="1">
        <v>27.2</v>
      </c>
      <c r="AE64" s="1">
        <v>15.8</v>
      </c>
      <c r="AF64" s="1">
        <v>14.6</v>
      </c>
      <c r="AG64" s="1">
        <v>26.6</v>
      </c>
      <c r="AH64" s="1">
        <v>31.2</v>
      </c>
      <c r="AI64" s="1">
        <v>26.4</v>
      </c>
      <c r="AJ64" s="1"/>
      <c r="AK64" s="1">
        <f t="shared" si="10"/>
        <v>22</v>
      </c>
      <c r="AL64" s="1">
        <f t="shared" si="11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113</v>
      </c>
      <c r="B65" s="1" t="s">
        <v>43</v>
      </c>
      <c r="C65" s="1">
        <v>650</v>
      </c>
      <c r="D65" s="1">
        <v>430</v>
      </c>
      <c r="E65" s="1">
        <v>609</v>
      </c>
      <c r="F65" s="1">
        <v>289</v>
      </c>
      <c r="G65" s="7">
        <v>0.37</v>
      </c>
      <c r="H65" s="1">
        <v>50</v>
      </c>
      <c r="I65" s="1" t="s">
        <v>38</v>
      </c>
      <c r="J65" s="1">
        <v>612</v>
      </c>
      <c r="K65" s="1">
        <f t="shared" si="15"/>
        <v>-3</v>
      </c>
      <c r="L65" s="1"/>
      <c r="M65" s="1"/>
      <c r="N65" s="1"/>
      <c r="O65" s="1">
        <v>539.79999999999995</v>
      </c>
      <c r="P65" s="1"/>
      <c r="Q65" s="1">
        <f t="shared" si="4"/>
        <v>121.8</v>
      </c>
      <c r="R65" s="5">
        <f t="shared" si="16"/>
        <v>511</v>
      </c>
      <c r="S65" s="5">
        <f t="shared" si="6"/>
        <v>511</v>
      </c>
      <c r="T65" s="5">
        <f t="shared" si="7"/>
        <v>511</v>
      </c>
      <c r="U65" s="5"/>
      <c r="V65" s="5"/>
      <c r="W65" s="1"/>
      <c r="X65" s="1">
        <f t="shared" si="8"/>
        <v>11</v>
      </c>
      <c r="Y65" s="1">
        <f t="shared" si="9"/>
        <v>6.804597701149425</v>
      </c>
      <c r="Z65" s="1">
        <v>111.6</v>
      </c>
      <c r="AA65" s="1">
        <v>80.400000000000006</v>
      </c>
      <c r="AB65" s="1">
        <v>80.8</v>
      </c>
      <c r="AC65" s="1">
        <v>110.2</v>
      </c>
      <c r="AD65" s="1">
        <v>103.8</v>
      </c>
      <c r="AE65" s="1">
        <v>62.2</v>
      </c>
      <c r="AF65" s="1">
        <v>52.4</v>
      </c>
      <c r="AG65" s="1">
        <v>57.2</v>
      </c>
      <c r="AH65" s="1">
        <v>56.4</v>
      </c>
      <c r="AI65" s="1">
        <v>71.400000000000006</v>
      </c>
      <c r="AJ65" s="19" t="s">
        <v>93</v>
      </c>
      <c r="AK65" s="1">
        <f t="shared" si="10"/>
        <v>189</v>
      </c>
      <c r="AL65" s="1">
        <f t="shared" si="11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114</v>
      </c>
      <c r="B66" s="1" t="s">
        <v>43</v>
      </c>
      <c r="C66" s="1">
        <v>51</v>
      </c>
      <c r="D66" s="1">
        <v>30</v>
      </c>
      <c r="E66" s="1">
        <v>44</v>
      </c>
      <c r="F66" s="1">
        <v>24</v>
      </c>
      <c r="G66" s="7">
        <v>0.4</v>
      </c>
      <c r="H66" s="1">
        <v>30</v>
      </c>
      <c r="I66" s="1" t="s">
        <v>38</v>
      </c>
      <c r="J66" s="1">
        <v>44</v>
      </c>
      <c r="K66" s="1">
        <f t="shared" si="15"/>
        <v>0</v>
      </c>
      <c r="L66" s="1"/>
      <c r="M66" s="1"/>
      <c r="N66" s="1"/>
      <c r="O66" s="1">
        <v>30</v>
      </c>
      <c r="P66" s="1"/>
      <c r="Q66" s="1">
        <f t="shared" si="4"/>
        <v>8.8000000000000007</v>
      </c>
      <c r="R66" s="5">
        <f t="shared" si="16"/>
        <v>42.800000000000011</v>
      </c>
      <c r="S66" s="5">
        <f t="shared" si="6"/>
        <v>42.800000000000011</v>
      </c>
      <c r="T66" s="5">
        <f t="shared" si="7"/>
        <v>42.800000000000011</v>
      </c>
      <c r="U66" s="5"/>
      <c r="V66" s="5"/>
      <c r="W66" s="1"/>
      <c r="X66" s="1">
        <f t="shared" si="8"/>
        <v>11</v>
      </c>
      <c r="Y66" s="1">
        <f t="shared" si="9"/>
        <v>6.1363636363636358</v>
      </c>
      <c r="Z66" s="1">
        <v>6</v>
      </c>
      <c r="AA66" s="1">
        <v>6.8</v>
      </c>
      <c r="AB66" s="1">
        <v>8</v>
      </c>
      <c r="AC66" s="1">
        <v>8.6</v>
      </c>
      <c r="AD66" s="1">
        <v>8.6</v>
      </c>
      <c r="AE66" s="1">
        <v>11.6</v>
      </c>
      <c r="AF66" s="1">
        <v>10.4</v>
      </c>
      <c r="AG66" s="1">
        <v>10</v>
      </c>
      <c r="AH66" s="1">
        <v>11.4</v>
      </c>
      <c r="AI66" s="1">
        <v>6.2</v>
      </c>
      <c r="AJ66" s="1" t="s">
        <v>74</v>
      </c>
      <c r="AK66" s="1">
        <f t="shared" si="10"/>
        <v>17</v>
      </c>
      <c r="AL66" s="1">
        <f t="shared" si="11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115</v>
      </c>
      <c r="B67" s="1" t="s">
        <v>43</v>
      </c>
      <c r="C67" s="1">
        <v>74</v>
      </c>
      <c r="D67" s="1"/>
      <c r="E67" s="1">
        <v>50</v>
      </c>
      <c r="F67" s="1">
        <v>21</v>
      </c>
      <c r="G67" s="7">
        <v>0.6</v>
      </c>
      <c r="H67" s="1">
        <v>55</v>
      </c>
      <c r="I67" s="1" t="s">
        <v>38</v>
      </c>
      <c r="J67" s="1">
        <v>50</v>
      </c>
      <c r="K67" s="1">
        <f t="shared" si="15"/>
        <v>0</v>
      </c>
      <c r="L67" s="1"/>
      <c r="M67" s="1"/>
      <c r="N67" s="1"/>
      <c r="O67" s="1">
        <v>30</v>
      </c>
      <c r="P67" s="1"/>
      <c r="Q67" s="1">
        <f t="shared" si="4"/>
        <v>10</v>
      </c>
      <c r="R67" s="5">
        <f t="shared" si="16"/>
        <v>59</v>
      </c>
      <c r="S67" s="5">
        <f t="shared" si="6"/>
        <v>59</v>
      </c>
      <c r="T67" s="5">
        <f t="shared" si="7"/>
        <v>59</v>
      </c>
      <c r="U67" s="5"/>
      <c r="V67" s="5"/>
      <c r="W67" s="1"/>
      <c r="X67" s="1">
        <f t="shared" si="8"/>
        <v>11</v>
      </c>
      <c r="Y67" s="1">
        <f t="shared" si="9"/>
        <v>5.0999999999999996</v>
      </c>
      <c r="Z67" s="1">
        <v>4.2</v>
      </c>
      <c r="AA67" s="1">
        <v>4.4000000000000004</v>
      </c>
      <c r="AB67" s="1">
        <v>8.1999999999999993</v>
      </c>
      <c r="AC67" s="1">
        <v>8.8000000000000007</v>
      </c>
      <c r="AD67" s="1">
        <v>8.8000000000000007</v>
      </c>
      <c r="AE67" s="1">
        <v>5.8</v>
      </c>
      <c r="AF67" s="1">
        <v>6.4</v>
      </c>
      <c r="AG67" s="1">
        <v>14</v>
      </c>
      <c r="AH67" s="1">
        <v>15.2</v>
      </c>
      <c r="AI67" s="1">
        <v>14.2</v>
      </c>
      <c r="AJ67" s="1" t="s">
        <v>116</v>
      </c>
      <c r="AK67" s="1">
        <f t="shared" si="10"/>
        <v>35</v>
      </c>
      <c r="AL67" s="1">
        <f t="shared" si="11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117</v>
      </c>
      <c r="B68" s="1" t="s">
        <v>43</v>
      </c>
      <c r="C68" s="1">
        <v>142</v>
      </c>
      <c r="D68" s="1"/>
      <c r="E68" s="1">
        <v>58</v>
      </c>
      <c r="F68" s="1">
        <v>37</v>
      </c>
      <c r="G68" s="7">
        <v>0.45</v>
      </c>
      <c r="H68" s="1">
        <v>40</v>
      </c>
      <c r="I68" s="1" t="s">
        <v>38</v>
      </c>
      <c r="J68" s="1">
        <v>58</v>
      </c>
      <c r="K68" s="1">
        <f t="shared" si="15"/>
        <v>0</v>
      </c>
      <c r="L68" s="1"/>
      <c r="M68" s="1"/>
      <c r="N68" s="1"/>
      <c r="O68" s="1">
        <v>50</v>
      </c>
      <c r="P68" s="1"/>
      <c r="Q68" s="1">
        <f t="shared" si="4"/>
        <v>11.6</v>
      </c>
      <c r="R68" s="5">
        <f t="shared" si="16"/>
        <v>40.599999999999994</v>
      </c>
      <c r="S68" s="5">
        <f t="shared" si="6"/>
        <v>40.599999999999994</v>
      </c>
      <c r="T68" s="5">
        <f t="shared" si="7"/>
        <v>40.599999999999994</v>
      </c>
      <c r="U68" s="5"/>
      <c r="V68" s="5"/>
      <c r="W68" s="1"/>
      <c r="X68" s="1">
        <f t="shared" si="8"/>
        <v>11</v>
      </c>
      <c r="Y68" s="1">
        <f t="shared" si="9"/>
        <v>7.5</v>
      </c>
      <c r="Z68" s="1">
        <v>11.4</v>
      </c>
      <c r="AA68" s="1">
        <v>9.8000000000000007</v>
      </c>
      <c r="AB68" s="1">
        <v>6</v>
      </c>
      <c r="AC68" s="1">
        <v>8.4</v>
      </c>
      <c r="AD68" s="1">
        <v>16</v>
      </c>
      <c r="AE68" s="1">
        <v>13.2</v>
      </c>
      <c r="AF68" s="1">
        <v>7.8</v>
      </c>
      <c r="AG68" s="1">
        <v>14.6</v>
      </c>
      <c r="AH68" s="1">
        <v>14.2</v>
      </c>
      <c r="AI68" s="1">
        <v>11.2</v>
      </c>
      <c r="AJ68" s="1" t="s">
        <v>118</v>
      </c>
      <c r="AK68" s="1">
        <f t="shared" si="10"/>
        <v>18</v>
      </c>
      <c r="AL68" s="1">
        <f t="shared" si="11"/>
        <v>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119</v>
      </c>
      <c r="B69" s="1" t="s">
        <v>43</v>
      </c>
      <c r="C69" s="1">
        <v>173</v>
      </c>
      <c r="D69" s="1">
        <v>228</v>
      </c>
      <c r="E69" s="1">
        <v>128</v>
      </c>
      <c r="F69" s="1">
        <v>190</v>
      </c>
      <c r="G69" s="7">
        <v>0.4</v>
      </c>
      <c r="H69" s="1">
        <v>50</v>
      </c>
      <c r="I69" s="1" t="s">
        <v>38</v>
      </c>
      <c r="J69" s="1">
        <v>128</v>
      </c>
      <c r="K69" s="1">
        <f t="shared" si="15"/>
        <v>0</v>
      </c>
      <c r="L69" s="1"/>
      <c r="M69" s="1"/>
      <c r="N69" s="1"/>
      <c r="O69" s="1">
        <v>0</v>
      </c>
      <c r="P69" s="1"/>
      <c r="Q69" s="1">
        <f t="shared" si="4"/>
        <v>25.6</v>
      </c>
      <c r="R69" s="5">
        <f t="shared" si="16"/>
        <v>91.600000000000023</v>
      </c>
      <c r="S69" s="5">
        <f t="shared" si="6"/>
        <v>91.600000000000023</v>
      </c>
      <c r="T69" s="5">
        <f t="shared" si="7"/>
        <v>91.600000000000023</v>
      </c>
      <c r="U69" s="5"/>
      <c r="V69" s="5"/>
      <c r="W69" s="1"/>
      <c r="X69" s="1">
        <f t="shared" si="8"/>
        <v>11</v>
      </c>
      <c r="Y69" s="1">
        <f t="shared" si="9"/>
        <v>7.421875</v>
      </c>
      <c r="Z69" s="1">
        <v>24.4</v>
      </c>
      <c r="AA69" s="1">
        <v>28.2</v>
      </c>
      <c r="AB69" s="1">
        <v>27.8</v>
      </c>
      <c r="AC69" s="1">
        <v>28.4</v>
      </c>
      <c r="AD69" s="1">
        <v>30.6</v>
      </c>
      <c r="AE69" s="1">
        <v>27.6</v>
      </c>
      <c r="AF69" s="1">
        <v>16.8</v>
      </c>
      <c r="AG69" s="1">
        <v>19</v>
      </c>
      <c r="AH69" s="1">
        <v>31.8</v>
      </c>
      <c r="AI69" s="1">
        <v>39.799999999999997</v>
      </c>
      <c r="AJ69" s="1"/>
      <c r="AK69" s="1">
        <f t="shared" si="10"/>
        <v>37</v>
      </c>
      <c r="AL69" s="1">
        <f t="shared" si="11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120</v>
      </c>
      <c r="B70" s="1" t="s">
        <v>43</v>
      </c>
      <c r="C70" s="1">
        <v>12</v>
      </c>
      <c r="D70" s="1">
        <v>20</v>
      </c>
      <c r="E70" s="1">
        <v>7</v>
      </c>
      <c r="F70" s="1">
        <v>18</v>
      </c>
      <c r="G70" s="7">
        <v>0.4</v>
      </c>
      <c r="H70" s="1">
        <v>55</v>
      </c>
      <c r="I70" s="1" t="s">
        <v>38</v>
      </c>
      <c r="J70" s="1">
        <v>10</v>
      </c>
      <c r="K70" s="1">
        <f t="shared" ref="K70:K96" si="17">E70-J70</f>
        <v>-3</v>
      </c>
      <c r="L70" s="1"/>
      <c r="M70" s="1"/>
      <c r="N70" s="1"/>
      <c r="O70" s="1">
        <v>7.8000000000000007</v>
      </c>
      <c r="P70" s="1"/>
      <c r="Q70" s="1">
        <f t="shared" si="4"/>
        <v>1.4</v>
      </c>
      <c r="R70" s="5"/>
      <c r="S70" s="5">
        <f t="shared" si="6"/>
        <v>0</v>
      </c>
      <c r="T70" s="5">
        <f t="shared" si="7"/>
        <v>0</v>
      </c>
      <c r="U70" s="5"/>
      <c r="V70" s="5"/>
      <c r="W70" s="1"/>
      <c r="X70" s="1">
        <f t="shared" si="8"/>
        <v>18.428571428571431</v>
      </c>
      <c r="Y70" s="1">
        <f t="shared" si="9"/>
        <v>18.428571428571431</v>
      </c>
      <c r="Z70" s="1">
        <v>2.4</v>
      </c>
      <c r="AA70" s="1">
        <v>2</v>
      </c>
      <c r="AB70" s="1">
        <v>1.2</v>
      </c>
      <c r="AC70" s="1">
        <v>3</v>
      </c>
      <c r="AD70" s="1">
        <v>2.4</v>
      </c>
      <c r="AE70" s="1">
        <v>0</v>
      </c>
      <c r="AF70" s="1">
        <v>0</v>
      </c>
      <c r="AG70" s="1">
        <v>0.4</v>
      </c>
      <c r="AH70" s="1">
        <v>0.8</v>
      </c>
      <c r="AI70" s="1">
        <v>3.8</v>
      </c>
      <c r="AJ70" s="1" t="s">
        <v>49</v>
      </c>
      <c r="AK70" s="1">
        <f t="shared" si="10"/>
        <v>0</v>
      </c>
      <c r="AL70" s="1">
        <f t="shared" si="11"/>
        <v>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121</v>
      </c>
      <c r="B71" s="1" t="s">
        <v>37</v>
      </c>
      <c r="C71" s="1">
        <v>74.754999999999995</v>
      </c>
      <c r="D71" s="1">
        <v>550.14</v>
      </c>
      <c r="E71" s="1">
        <v>290.02300000000002</v>
      </c>
      <c r="F71" s="1">
        <v>211.09100000000001</v>
      </c>
      <c r="G71" s="7">
        <v>1</v>
      </c>
      <c r="H71" s="1">
        <v>55</v>
      </c>
      <c r="I71" s="1" t="s">
        <v>38</v>
      </c>
      <c r="J71" s="1">
        <v>291.7</v>
      </c>
      <c r="K71" s="1">
        <f t="shared" si="17"/>
        <v>-1.6769999999999641</v>
      </c>
      <c r="L71" s="1"/>
      <c r="M71" s="1"/>
      <c r="N71" s="1"/>
      <c r="O71" s="1">
        <v>0</v>
      </c>
      <c r="P71" s="1"/>
      <c r="Q71" s="1">
        <f t="shared" ref="Q71:Q96" si="18">E71/5</f>
        <v>58.004600000000003</v>
      </c>
      <c r="R71" s="5">
        <f t="shared" si="16"/>
        <v>426.95960000000002</v>
      </c>
      <c r="S71" s="5">
        <f>V71</f>
        <v>350</v>
      </c>
      <c r="T71" s="5">
        <f t="shared" ref="T71:T96" si="19">S71-U71</f>
        <v>150</v>
      </c>
      <c r="U71" s="5">
        <v>200</v>
      </c>
      <c r="V71" s="5">
        <v>350</v>
      </c>
      <c r="W71" s="1" t="s">
        <v>152</v>
      </c>
      <c r="X71" s="1">
        <f t="shared" ref="X71:X96" si="20">(F71+N71+O71+P71+S71)/Q71</f>
        <v>9.6732155725580373</v>
      </c>
      <c r="Y71" s="1">
        <f t="shared" ref="Y71:Y96" si="21">(F71+N71+O71+P71)/Q71</f>
        <v>3.6392113728911153</v>
      </c>
      <c r="Z71" s="1">
        <v>40.786799999999999</v>
      </c>
      <c r="AA71" s="1">
        <v>45.515799999999999</v>
      </c>
      <c r="AB71" s="1">
        <v>48.635800000000003</v>
      </c>
      <c r="AC71" s="1">
        <v>40.664400000000001</v>
      </c>
      <c r="AD71" s="1">
        <v>30.952200000000001</v>
      </c>
      <c r="AE71" s="1">
        <v>22.055399999999999</v>
      </c>
      <c r="AF71" s="1">
        <v>26.075399999999998</v>
      </c>
      <c r="AG71" s="1">
        <v>36.816800000000001</v>
      </c>
      <c r="AH71" s="1">
        <v>30.503</v>
      </c>
      <c r="AI71" s="1">
        <v>30.254999999999999</v>
      </c>
      <c r="AJ71" s="1" t="s">
        <v>39</v>
      </c>
      <c r="AK71" s="1">
        <f t="shared" ref="AK71:AK96" si="22">ROUND(G71*T71,0)</f>
        <v>150</v>
      </c>
      <c r="AL71" s="1">
        <f t="shared" ref="AL71:AL96" si="23">ROUND(G71*U71,0)</f>
        <v>200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3" t="s">
        <v>122</v>
      </c>
      <c r="B72" s="13" t="s">
        <v>43</v>
      </c>
      <c r="C72" s="13"/>
      <c r="D72" s="13"/>
      <c r="E72" s="13"/>
      <c r="F72" s="13"/>
      <c r="G72" s="14">
        <v>0</v>
      </c>
      <c r="H72" s="13">
        <v>40</v>
      </c>
      <c r="I72" s="13" t="s">
        <v>38</v>
      </c>
      <c r="J72" s="13"/>
      <c r="K72" s="13">
        <f t="shared" si="17"/>
        <v>0</v>
      </c>
      <c r="L72" s="13"/>
      <c r="M72" s="13"/>
      <c r="N72" s="13"/>
      <c r="O72" s="13">
        <v>0</v>
      </c>
      <c r="P72" s="13"/>
      <c r="Q72" s="13">
        <f t="shared" si="18"/>
        <v>0</v>
      </c>
      <c r="R72" s="15"/>
      <c r="S72" s="5">
        <f t="shared" ref="S72:S96" si="24">R72</f>
        <v>0</v>
      </c>
      <c r="T72" s="5">
        <f t="shared" si="19"/>
        <v>0</v>
      </c>
      <c r="U72" s="5"/>
      <c r="V72" s="15"/>
      <c r="W72" s="13"/>
      <c r="X72" s="1" t="e">
        <f t="shared" si="20"/>
        <v>#DIV/0!</v>
      </c>
      <c r="Y72" s="13" t="e">
        <f t="shared" si="21"/>
        <v>#DIV/0!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 t="s">
        <v>52</v>
      </c>
      <c r="AK72" s="1">
        <f t="shared" si="22"/>
        <v>0</v>
      </c>
      <c r="AL72" s="1">
        <f t="shared" si="23"/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3" t="s">
        <v>123</v>
      </c>
      <c r="B73" s="13" t="s">
        <v>43</v>
      </c>
      <c r="C73" s="13"/>
      <c r="D73" s="13"/>
      <c r="E73" s="13"/>
      <c r="F73" s="13"/>
      <c r="G73" s="14">
        <v>0</v>
      </c>
      <c r="H73" s="13">
        <v>35</v>
      </c>
      <c r="I73" s="13" t="s">
        <v>38</v>
      </c>
      <c r="J73" s="13"/>
      <c r="K73" s="13">
        <f t="shared" si="17"/>
        <v>0</v>
      </c>
      <c r="L73" s="13"/>
      <c r="M73" s="13"/>
      <c r="N73" s="13"/>
      <c r="O73" s="13">
        <v>0</v>
      </c>
      <c r="P73" s="13"/>
      <c r="Q73" s="13">
        <f t="shared" si="18"/>
        <v>0</v>
      </c>
      <c r="R73" s="15"/>
      <c r="S73" s="5">
        <f t="shared" si="24"/>
        <v>0</v>
      </c>
      <c r="T73" s="5">
        <f t="shared" si="19"/>
        <v>0</v>
      </c>
      <c r="U73" s="5"/>
      <c r="V73" s="15"/>
      <c r="W73" s="13"/>
      <c r="X73" s="1" t="e">
        <f t="shared" si="20"/>
        <v>#DIV/0!</v>
      </c>
      <c r="Y73" s="13" t="e">
        <f t="shared" si="21"/>
        <v>#DIV/0!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 t="s">
        <v>52</v>
      </c>
      <c r="AK73" s="1">
        <f t="shared" si="22"/>
        <v>0</v>
      </c>
      <c r="AL73" s="1">
        <f t="shared" si="23"/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23" t="s">
        <v>124</v>
      </c>
      <c r="B74" s="23" t="s">
        <v>37</v>
      </c>
      <c r="C74" s="23">
        <v>671.005</v>
      </c>
      <c r="D74" s="23">
        <v>627.87</v>
      </c>
      <c r="E74" s="23">
        <v>577.05700000000002</v>
      </c>
      <c r="F74" s="23">
        <v>638.53800000000001</v>
      </c>
      <c r="G74" s="24">
        <v>1</v>
      </c>
      <c r="H74" s="23">
        <v>60</v>
      </c>
      <c r="I74" s="23" t="s">
        <v>38</v>
      </c>
      <c r="J74" s="23">
        <v>575.44500000000005</v>
      </c>
      <c r="K74" s="23">
        <f t="shared" si="17"/>
        <v>1.6119999999999663</v>
      </c>
      <c r="L74" s="23"/>
      <c r="M74" s="23"/>
      <c r="N74" s="23">
        <v>200</v>
      </c>
      <c r="O74" s="23">
        <v>405.12898000000018</v>
      </c>
      <c r="P74" s="23"/>
      <c r="Q74" s="23">
        <f t="shared" si="18"/>
        <v>115.4114</v>
      </c>
      <c r="R74" s="25">
        <f t="shared" ref="R74:R76" si="25">13*Q74-P74-O74-N74-F74</f>
        <v>256.68121999999971</v>
      </c>
      <c r="S74" s="5">
        <v>480</v>
      </c>
      <c r="T74" s="5">
        <f t="shared" si="19"/>
        <v>280</v>
      </c>
      <c r="U74" s="5">
        <v>200</v>
      </c>
      <c r="V74" s="25">
        <v>500</v>
      </c>
      <c r="W74" s="23"/>
      <c r="X74" s="1">
        <f t="shared" si="20"/>
        <v>14.934980253250547</v>
      </c>
      <c r="Y74" s="23">
        <f t="shared" si="21"/>
        <v>10.775945703803959</v>
      </c>
      <c r="Z74" s="23">
        <v>118.6122</v>
      </c>
      <c r="AA74" s="23">
        <v>109.4522</v>
      </c>
      <c r="AB74" s="23">
        <v>111.2598</v>
      </c>
      <c r="AC74" s="23">
        <v>113.5886</v>
      </c>
      <c r="AD74" s="23">
        <v>118.2586</v>
      </c>
      <c r="AE74" s="23">
        <v>180.45400000000001</v>
      </c>
      <c r="AF74" s="23">
        <v>184.65479999999999</v>
      </c>
      <c r="AG74" s="23">
        <v>179.82859999999999</v>
      </c>
      <c r="AH74" s="23">
        <v>187.52539999999999</v>
      </c>
      <c r="AI74" s="23">
        <v>240.7962</v>
      </c>
      <c r="AJ74" s="26" t="s">
        <v>150</v>
      </c>
      <c r="AK74" s="1">
        <f t="shared" si="22"/>
        <v>280</v>
      </c>
      <c r="AL74" s="1">
        <f t="shared" si="23"/>
        <v>200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23" t="s">
        <v>125</v>
      </c>
      <c r="B75" s="23" t="s">
        <v>37</v>
      </c>
      <c r="C75" s="23">
        <v>1328.992</v>
      </c>
      <c r="D75" s="23">
        <v>1242.6199999999999</v>
      </c>
      <c r="E75" s="23">
        <v>1247.3579999999999</v>
      </c>
      <c r="F75" s="23">
        <v>1173.777</v>
      </c>
      <c r="G75" s="24">
        <v>1</v>
      </c>
      <c r="H75" s="23">
        <v>60</v>
      </c>
      <c r="I75" s="23" t="s">
        <v>38</v>
      </c>
      <c r="J75" s="23">
        <v>1253.75</v>
      </c>
      <c r="K75" s="23">
        <f t="shared" si="17"/>
        <v>-6.3920000000000528</v>
      </c>
      <c r="L75" s="23"/>
      <c r="M75" s="23"/>
      <c r="N75" s="23">
        <v>200</v>
      </c>
      <c r="O75" s="23">
        <v>442.24399999999991</v>
      </c>
      <c r="P75" s="23">
        <v>700</v>
      </c>
      <c r="Q75" s="23">
        <f t="shared" si="18"/>
        <v>249.4716</v>
      </c>
      <c r="R75" s="25">
        <f t="shared" si="25"/>
        <v>727.10980000000018</v>
      </c>
      <c r="S75" s="5">
        <f t="shared" si="24"/>
        <v>727.10980000000018</v>
      </c>
      <c r="T75" s="5">
        <f t="shared" si="19"/>
        <v>327.10980000000018</v>
      </c>
      <c r="U75" s="5">
        <v>400</v>
      </c>
      <c r="V75" s="25"/>
      <c r="W75" s="23"/>
      <c r="X75" s="1">
        <f t="shared" si="20"/>
        <v>13</v>
      </c>
      <c r="Y75" s="23">
        <f t="shared" si="21"/>
        <v>10.085400502502088</v>
      </c>
      <c r="Z75" s="23">
        <v>244.61600000000001</v>
      </c>
      <c r="AA75" s="23">
        <v>202.19239999999999</v>
      </c>
      <c r="AB75" s="23">
        <v>208.3768</v>
      </c>
      <c r="AC75" s="23">
        <v>271.72280000000001</v>
      </c>
      <c r="AD75" s="23">
        <v>262.4332</v>
      </c>
      <c r="AE75" s="23">
        <v>253.17660000000001</v>
      </c>
      <c r="AF75" s="23">
        <v>291.95780000000002</v>
      </c>
      <c r="AG75" s="23">
        <v>269.57499999999999</v>
      </c>
      <c r="AH75" s="23">
        <v>245.87639999999999</v>
      </c>
      <c r="AI75" s="23">
        <v>337.279</v>
      </c>
      <c r="AJ75" s="26" t="s">
        <v>150</v>
      </c>
      <c r="AK75" s="1">
        <f t="shared" si="22"/>
        <v>327</v>
      </c>
      <c r="AL75" s="1">
        <f t="shared" si="23"/>
        <v>400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23" t="s">
        <v>126</v>
      </c>
      <c r="B76" s="23" t="s">
        <v>37</v>
      </c>
      <c r="C76" s="23">
        <v>1043.086</v>
      </c>
      <c r="D76" s="23">
        <v>2427.5749999999998</v>
      </c>
      <c r="E76" s="23">
        <v>1822.972</v>
      </c>
      <c r="F76" s="23">
        <v>1454.1869999999999</v>
      </c>
      <c r="G76" s="24">
        <v>1</v>
      </c>
      <c r="H76" s="23">
        <v>60</v>
      </c>
      <c r="I76" s="23" t="s">
        <v>38</v>
      </c>
      <c r="J76" s="23">
        <v>1832.8</v>
      </c>
      <c r="K76" s="23">
        <f t="shared" si="17"/>
        <v>-9.8279999999999745</v>
      </c>
      <c r="L76" s="23"/>
      <c r="M76" s="23"/>
      <c r="N76" s="23">
        <v>250</v>
      </c>
      <c r="O76" s="23">
        <v>734.99020000000041</v>
      </c>
      <c r="P76" s="23">
        <v>1300</v>
      </c>
      <c r="Q76" s="23">
        <f t="shared" si="18"/>
        <v>364.59440000000001</v>
      </c>
      <c r="R76" s="25">
        <f t="shared" si="25"/>
        <v>1000.5500000000002</v>
      </c>
      <c r="S76" s="5">
        <f t="shared" si="24"/>
        <v>1000.5500000000002</v>
      </c>
      <c r="T76" s="5">
        <f t="shared" si="19"/>
        <v>400.55000000000018</v>
      </c>
      <c r="U76" s="5">
        <v>600</v>
      </c>
      <c r="V76" s="25"/>
      <c r="W76" s="23"/>
      <c r="X76" s="1">
        <f t="shared" si="20"/>
        <v>13</v>
      </c>
      <c r="Y76" s="23">
        <f t="shared" si="21"/>
        <v>10.255717586446748</v>
      </c>
      <c r="Z76" s="23">
        <v>359.72820000000002</v>
      </c>
      <c r="AA76" s="23">
        <v>262.61259999999999</v>
      </c>
      <c r="AB76" s="23">
        <v>290.464</v>
      </c>
      <c r="AC76" s="23">
        <v>367.08679999999998</v>
      </c>
      <c r="AD76" s="23">
        <v>354.08139999999997</v>
      </c>
      <c r="AE76" s="23">
        <v>503.34120000000001</v>
      </c>
      <c r="AF76" s="23">
        <v>619.58420000000001</v>
      </c>
      <c r="AG76" s="23">
        <v>691.99199999999996</v>
      </c>
      <c r="AH76" s="23">
        <v>658.73159999999996</v>
      </c>
      <c r="AI76" s="23">
        <v>864.74779999999987</v>
      </c>
      <c r="AJ76" s="26" t="s">
        <v>150</v>
      </c>
      <c r="AK76" s="1">
        <f t="shared" si="22"/>
        <v>401</v>
      </c>
      <c r="AL76" s="1">
        <f t="shared" si="23"/>
        <v>600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20" t="s">
        <v>127</v>
      </c>
      <c r="B77" s="20" t="s">
        <v>37</v>
      </c>
      <c r="C77" s="20">
        <v>3590.5590000000002</v>
      </c>
      <c r="D77" s="20">
        <v>2422.6</v>
      </c>
      <c r="E77" s="27">
        <f>2576.555+E22</f>
        <v>2586.433</v>
      </c>
      <c r="F77" s="20">
        <v>2969.2460000000001</v>
      </c>
      <c r="G77" s="21">
        <v>1</v>
      </c>
      <c r="H77" s="20">
        <v>60</v>
      </c>
      <c r="I77" s="20" t="s">
        <v>38</v>
      </c>
      <c r="J77" s="20">
        <v>2624.3</v>
      </c>
      <c r="K77" s="20">
        <f t="shared" si="17"/>
        <v>-37.867000000000189</v>
      </c>
      <c r="L77" s="20"/>
      <c r="M77" s="20"/>
      <c r="N77" s="20">
        <v>400</v>
      </c>
      <c r="O77" s="20">
        <v>506.69830000000047</v>
      </c>
      <c r="P77" s="20">
        <v>700</v>
      </c>
      <c r="Q77" s="20">
        <f t="shared" si="18"/>
        <v>517.28660000000002</v>
      </c>
      <c r="R77" s="22"/>
      <c r="S77" s="5">
        <f t="shared" si="24"/>
        <v>0</v>
      </c>
      <c r="T77" s="5">
        <f t="shared" si="19"/>
        <v>0</v>
      </c>
      <c r="U77" s="5"/>
      <c r="V77" s="22"/>
      <c r="W77" s="20"/>
      <c r="X77" s="1">
        <f t="shared" si="20"/>
        <v>8.8460522658039107</v>
      </c>
      <c r="Y77" s="20">
        <f t="shared" si="21"/>
        <v>8.8460522658039107</v>
      </c>
      <c r="Z77" s="20">
        <v>525.50740000000008</v>
      </c>
      <c r="AA77" s="20">
        <v>464.85340000000002</v>
      </c>
      <c r="AB77" s="20">
        <v>488.53980000000001</v>
      </c>
      <c r="AC77" s="20">
        <v>628.62279999999998</v>
      </c>
      <c r="AD77" s="20">
        <v>600.50159999999994</v>
      </c>
      <c r="AE77" s="20">
        <v>302.7996</v>
      </c>
      <c r="AF77" s="20">
        <v>283.36419999999998</v>
      </c>
      <c r="AG77" s="20">
        <v>297.041</v>
      </c>
      <c r="AH77" s="20">
        <v>307.69240000000002</v>
      </c>
      <c r="AI77" s="20">
        <v>319.66379999999998</v>
      </c>
      <c r="AJ77" s="20" t="s">
        <v>128</v>
      </c>
      <c r="AK77" s="1">
        <f t="shared" si="22"/>
        <v>0</v>
      </c>
      <c r="AL77" s="1">
        <f t="shared" si="23"/>
        <v>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3" t="s">
        <v>129</v>
      </c>
      <c r="B78" s="13" t="s">
        <v>37</v>
      </c>
      <c r="C78" s="13"/>
      <c r="D78" s="13"/>
      <c r="E78" s="13"/>
      <c r="F78" s="13"/>
      <c r="G78" s="14">
        <v>0</v>
      </c>
      <c r="H78" s="13">
        <v>55</v>
      </c>
      <c r="I78" s="13" t="s">
        <v>38</v>
      </c>
      <c r="J78" s="13"/>
      <c r="K78" s="13">
        <f t="shared" si="17"/>
        <v>0</v>
      </c>
      <c r="L78" s="13"/>
      <c r="M78" s="13"/>
      <c r="N78" s="13"/>
      <c r="O78" s="13">
        <v>0</v>
      </c>
      <c r="P78" s="13"/>
      <c r="Q78" s="13">
        <f t="shared" si="18"/>
        <v>0</v>
      </c>
      <c r="R78" s="15"/>
      <c r="S78" s="5">
        <f t="shared" si="24"/>
        <v>0</v>
      </c>
      <c r="T78" s="5">
        <f t="shared" si="19"/>
        <v>0</v>
      </c>
      <c r="U78" s="5"/>
      <c r="V78" s="15"/>
      <c r="W78" s="13"/>
      <c r="X78" s="1" t="e">
        <f t="shared" si="20"/>
        <v>#DIV/0!</v>
      </c>
      <c r="Y78" s="13" t="e">
        <f t="shared" si="21"/>
        <v>#DIV/0!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 t="s">
        <v>52</v>
      </c>
      <c r="AK78" s="1">
        <f t="shared" si="22"/>
        <v>0</v>
      </c>
      <c r="AL78" s="1">
        <f t="shared" si="23"/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3" t="s">
        <v>130</v>
      </c>
      <c r="B79" s="13" t="s">
        <v>37</v>
      </c>
      <c r="C79" s="13"/>
      <c r="D79" s="13"/>
      <c r="E79" s="13"/>
      <c r="F79" s="13"/>
      <c r="G79" s="14">
        <v>0</v>
      </c>
      <c r="H79" s="13">
        <v>55</v>
      </c>
      <c r="I79" s="13" t="s">
        <v>38</v>
      </c>
      <c r="J79" s="13"/>
      <c r="K79" s="13">
        <f t="shared" si="17"/>
        <v>0</v>
      </c>
      <c r="L79" s="13"/>
      <c r="M79" s="13"/>
      <c r="N79" s="13"/>
      <c r="O79" s="13">
        <v>0</v>
      </c>
      <c r="P79" s="13"/>
      <c r="Q79" s="13">
        <f t="shared" si="18"/>
        <v>0</v>
      </c>
      <c r="R79" s="15"/>
      <c r="S79" s="5">
        <f t="shared" si="24"/>
        <v>0</v>
      </c>
      <c r="T79" s="5">
        <f t="shared" si="19"/>
        <v>0</v>
      </c>
      <c r="U79" s="5"/>
      <c r="V79" s="15"/>
      <c r="W79" s="13"/>
      <c r="X79" s="1" t="e">
        <f t="shared" si="20"/>
        <v>#DIV/0!</v>
      </c>
      <c r="Y79" s="13" t="e">
        <f t="shared" si="21"/>
        <v>#DIV/0!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 t="s">
        <v>52</v>
      </c>
      <c r="AK79" s="1">
        <f t="shared" si="22"/>
        <v>0</v>
      </c>
      <c r="AL79" s="1">
        <f t="shared" si="23"/>
        <v>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3" t="s">
        <v>131</v>
      </c>
      <c r="B80" s="13" t="s">
        <v>37</v>
      </c>
      <c r="C80" s="13"/>
      <c r="D80" s="13"/>
      <c r="E80" s="13"/>
      <c r="F80" s="13"/>
      <c r="G80" s="14">
        <v>0</v>
      </c>
      <c r="H80" s="13">
        <v>55</v>
      </c>
      <c r="I80" s="13" t="s">
        <v>38</v>
      </c>
      <c r="J80" s="13"/>
      <c r="K80" s="13">
        <f t="shared" si="17"/>
        <v>0</v>
      </c>
      <c r="L80" s="13"/>
      <c r="M80" s="13"/>
      <c r="N80" s="13"/>
      <c r="O80" s="13">
        <v>0</v>
      </c>
      <c r="P80" s="13"/>
      <c r="Q80" s="13">
        <f t="shared" si="18"/>
        <v>0</v>
      </c>
      <c r="R80" s="15"/>
      <c r="S80" s="5">
        <f t="shared" si="24"/>
        <v>0</v>
      </c>
      <c r="T80" s="5">
        <f t="shared" si="19"/>
        <v>0</v>
      </c>
      <c r="U80" s="5"/>
      <c r="V80" s="15"/>
      <c r="W80" s="13"/>
      <c r="X80" s="1" t="e">
        <f t="shared" si="20"/>
        <v>#DIV/0!</v>
      </c>
      <c r="Y80" s="13" t="e">
        <f t="shared" si="21"/>
        <v>#DIV/0!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 t="s">
        <v>52</v>
      </c>
      <c r="AK80" s="1">
        <f t="shared" si="22"/>
        <v>0</v>
      </c>
      <c r="AL80" s="1">
        <f t="shared" si="23"/>
        <v>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132</v>
      </c>
      <c r="B81" s="1" t="s">
        <v>37</v>
      </c>
      <c r="C81" s="1">
        <v>83.566000000000003</v>
      </c>
      <c r="D81" s="1"/>
      <c r="E81" s="1">
        <v>51.552999999999997</v>
      </c>
      <c r="F81" s="1">
        <v>25.812000000000001</v>
      </c>
      <c r="G81" s="7">
        <v>1</v>
      </c>
      <c r="H81" s="1">
        <v>60</v>
      </c>
      <c r="I81" s="1" t="s">
        <v>38</v>
      </c>
      <c r="J81" s="1">
        <v>48.2</v>
      </c>
      <c r="K81" s="1">
        <f t="shared" si="17"/>
        <v>3.3529999999999944</v>
      </c>
      <c r="L81" s="1"/>
      <c r="M81" s="1"/>
      <c r="N81" s="1"/>
      <c r="O81" s="1">
        <v>65.349199999999982</v>
      </c>
      <c r="P81" s="1"/>
      <c r="Q81" s="1">
        <f t="shared" si="18"/>
        <v>10.310599999999999</v>
      </c>
      <c r="R81" s="5">
        <f>11*Q81-P81-O81-N81-F81</f>
        <v>22.255400000000005</v>
      </c>
      <c r="S81" s="5">
        <f>V81</f>
        <v>0</v>
      </c>
      <c r="T81" s="5">
        <f t="shared" si="19"/>
        <v>0</v>
      </c>
      <c r="U81" s="5"/>
      <c r="V81" s="5">
        <v>0</v>
      </c>
      <c r="W81" s="1" t="s">
        <v>152</v>
      </c>
      <c r="X81" s="1">
        <f t="shared" si="20"/>
        <v>8.8415029193257411</v>
      </c>
      <c r="Y81" s="1">
        <f t="shared" si="21"/>
        <v>8.8415029193257411</v>
      </c>
      <c r="Z81" s="1">
        <v>10.636799999999999</v>
      </c>
      <c r="AA81" s="1">
        <v>4.1880000000000006</v>
      </c>
      <c r="AB81" s="1">
        <v>5.1656000000000004</v>
      </c>
      <c r="AC81" s="1">
        <v>10.1516</v>
      </c>
      <c r="AD81" s="1">
        <v>9.6541999999999994</v>
      </c>
      <c r="AE81" s="1">
        <v>10.954599999999999</v>
      </c>
      <c r="AF81" s="1">
        <v>11.908799999999999</v>
      </c>
      <c r="AG81" s="1">
        <v>5.4480000000000004</v>
      </c>
      <c r="AH81" s="1">
        <v>5.2864000000000004</v>
      </c>
      <c r="AI81" s="1">
        <v>13.0128</v>
      </c>
      <c r="AJ81" s="1" t="s">
        <v>155</v>
      </c>
      <c r="AK81" s="1">
        <f t="shared" si="22"/>
        <v>0</v>
      </c>
      <c r="AL81" s="1">
        <f t="shared" si="23"/>
        <v>0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3" t="s">
        <v>133</v>
      </c>
      <c r="B82" s="13" t="s">
        <v>43</v>
      </c>
      <c r="C82" s="13"/>
      <c r="D82" s="13"/>
      <c r="E82" s="13"/>
      <c r="F82" s="13"/>
      <c r="G82" s="14">
        <v>0</v>
      </c>
      <c r="H82" s="13">
        <v>40</v>
      </c>
      <c r="I82" s="13" t="s">
        <v>38</v>
      </c>
      <c r="J82" s="13"/>
      <c r="K82" s="13">
        <f t="shared" si="17"/>
        <v>0</v>
      </c>
      <c r="L82" s="13"/>
      <c r="M82" s="13"/>
      <c r="N82" s="13"/>
      <c r="O82" s="13">
        <v>0</v>
      </c>
      <c r="P82" s="13"/>
      <c r="Q82" s="13">
        <f t="shared" si="18"/>
        <v>0</v>
      </c>
      <c r="R82" s="15"/>
      <c r="S82" s="5">
        <f t="shared" si="24"/>
        <v>0</v>
      </c>
      <c r="T82" s="5">
        <f t="shared" si="19"/>
        <v>0</v>
      </c>
      <c r="U82" s="5"/>
      <c r="V82" s="15"/>
      <c r="W82" s="13"/>
      <c r="X82" s="1" t="e">
        <f t="shared" si="20"/>
        <v>#DIV/0!</v>
      </c>
      <c r="Y82" s="13" t="e">
        <f t="shared" si="21"/>
        <v>#DIV/0!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 t="s">
        <v>52</v>
      </c>
      <c r="AK82" s="1">
        <f t="shared" si="22"/>
        <v>0</v>
      </c>
      <c r="AL82" s="1">
        <f t="shared" si="23"/>
        <v>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3" t="s">
        <v>134</v>
      </c>
      <c r="B83" s="13" t="s">
        <v>43</v>
      </c>
      <c r="C83" s="13"/>
      <c r="D83" s="13"/>
      <c r="E83" s="13"/>
      <c r="F83" s="13"/>
      <c r="G83" s="14">
        <v>0</v>
      </c>
      <c r="H83" s="13">
        <v>40</v>
      </c>
      <c r="I83" s="13" t="s">
        <v>38</v>
      </c>
      <c r="J83" s="13"/>
      <c r="K83" s="13">
        <f t="shared" si="17"/>
        <v>0</v>
      </c>
      <c r="L83" s="13"/>
      <c r="M83" s="13"/>
      <c r="N83" s="13"/>
      <c r="O83" s="13">
        <v>0</v>
      </c>
      <c r="P83" s="13"/>
      <c r="Q83" s="13">
        <f t="shared" si="18"/>
        <v>0</v>
      </c>
      <c r="R83" s="15"/>
      <c r="S83" s="5">
        <f t="shared" si="24"/>
        <v>0</v>
      </c>
      <c r="T83" s="5">
        <f t="shared" si="19"/>
        <v>0</v>
      </c>
      <c r="U83" s="5"/>
      <c r="V83" s="15"/>
      <c r="W83" s="13"/>
      <c r="X83" s="1" t="e">
        <f t="shared" si="20"/>
        <v>#DIV/0!</v>
      </c>
      <c r="Y83" s="13" t="e">
        <f t="shared" si="21"/>
        <v>#DIV/0!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 t="s">
        <v>52</v>
      </c>
      <c r="AK83" s="1">
        <f t="shared" si="22"/>
        <v>0</v>
      </c>
      <c r="AL83" s="1">
        <f t="shared" si="23"/>
        <v>0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135</v>
      </c>
      <c r="B84" s="1" t="s">
        <v>43</v>
      </c>
      <c r="C84" s="1">
        <v>347</v>
      </c>
      <c r="D84" s="1">
        <v>324</v>
      </c>
      <c r="E84" s="1">
        <v>326</v>
      </c>
      <c r="F84" s="1">
        <v>291</v>
      </c>
      <c r="G84" s="7">
        <v>0.3</v>
      </c>
      <c r="H84" s="1">
        <v>40</v>
      </c>
      <c r="I84" s="1" t="s">
        <v>38</v>
      </c>
      <c r="J84" s="1">
        <v>335</v>
      </c>
      <c r="K84" s="1">
        <f t="shared" si="17"/>
        <v>-9</v>
      </c>
      <c r="L84" s="1"/>
      <c r="M84" s="1"/>
      <c r="N84" s="1"/>
      <c r="O84" s="1">
        <v>283.26031999999981</v>
      </c>
      <c r="P84" s="1"/>
      <c r="Q84" s="1">
        <f t="shared" si="18"/>
        <v>65.2</v>
      </c>
      <c r="R84" s="5">
        <f t="shared" ref="R84:R90" si="26">11*Q84-P84-O84-N84-F84</f>
        <v>142.93968000000024</v>
      </c>
      <c r="S84" s="5">
        <f t="shared" si="24"/>
        <v>142.93968000000024</v>
      </c>
      <c r="T84" s="5">
        <f t="shared" si="19"/>
        <v>142.93968000000024</v>
      </c>
      <c r="U84" s="5"/>
      <c r="V84" s="5"/>
      <c r="W84" s="1"/>
      <c r="X84" s="1">
        <f t="shared" si="20"/>
        <v>11</v>
      </c>
      <c r="Y84" s="1">
        <f t="shared" si="21"/>
        <v>8.807673619631899</v>
      </c>
      <c r="Z84" s="1">
        <v>65.599999999999994</v>
      </c>
      <c r="AA84" s="1">
        <v>55.6</v>
      </c>
      <c r="AB84" s="1">
        <v>58.6</v>
      </c>
      <c r="AC84" s="1">
        <v>66.400000000000006</v>
      </c>
      <c r="AD84" s="1">
        <v>63.4</v>
      </c>
      <c r="AE84" s="1">
        <v>62.8</v>
      </c>
      <c r="AF84" s="1">
        <v>64</v>
      </c>
      <c r="AG84" s="1">
        <v>53.4</v>
      </c>
      <c r="AH84" s="1">
        <v>58.6</v>
      </c>
      <c r="AI84" s="1">
        <v>79.599999999999994</v>
      </c>
      <c r="AJ84" s="1"/>
      <c r="AK84" s="1">
        <f t="shared" si="22"/>
        <v>43</v>
      </c>
      <c r="AL84" s="1">
        <f t="shared" si="23"/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136</v>
      </c>
      <c r="B85" s="1" t="s">
        <v>43</v>
      </c>
      <c r="C85" s="1">
        <v>95</v>
      </c>
      <c r="D85" s="1"/>
      <c r="E85" s="1">
        <v>75</v>
      </c>
      <c r="F85" s="1"/>
      <c r="G85" s="7">
        <v>0.05</v>
      </c>
      <c r="H85" s="1">
        <v>120</v>
      </c>
      <c r="I85" s="1" t="s">
        <v>38</v>
      </c>
      <c r="J85" s="1">
        <v>90</v>
      </c>
      <c r="K85" s="1">
        <f t="shared" si="17"/>
        <v>-15</v>
      </c>
      <c r="L85" s="1"/>
      <c r="M85" s="1"/>
      <c r="N85" s="1"/>
      <c r="O85" s="1">
        <v>85</v>
      </c>
      <c r="P85" s="1"/>
      <c r="Q85" s="1">
        <f t="shared" si="18"/>
        <v>15</v>
      </c>
      <c r="R85" s="5">
        <f t="shared" si="26"/>
        <v>80</v>
      </c>
      <c r="S85" s="5">
        <f>V85</f>
        <v>0</v>
      </c>
      <c r="T85" s="5">
        <f t="shared" si="19"/>
        <v>0</v>
      </c>
      <c r="U85" s="5"/>
      <c r="V85" s="5">
        <v>0</v>
      </c>
      <c r="W85" s="1" t="s">
        <v>152</v>
      </c>
      <c r="X85" s="1">
        <f t="shared" si="20"/>
        <v>5.666666666666667</v>
      </c>
      <c r="Y85" s="1">
        <f t="shared" si="21"/>
        <v>5.666666666666667</v>
      </c>
      <c r="Z85" s="1">
        <v>15</v>
      </c>
      <c r="AA85" s="1">
        <v>6.6</v>
      </c>
      <c r="AB85" s="1">
        <v>2.6</v>
      </c>
      <c r="AC85" s="1">
        <v>16.2</v>
      </c>
      <c r="AD85" s="1">
        <v>27.8</v>
      </c>
      <c r="AE85" s="1">
        <v>14.6</v>
      </c>
      <c r="AF85" s="1">
        <v>4.4000000000000004</v>
      </c>
      <c r="AG85" s="1">
        <v>7.6</v>
      </c>
      <c r="AH85" s="1">
        <v>11</v>
      </c>
      <c r="AI85" s="1">
        <v>18.600000000000001</v>
      </c>
      <c r="AJ85" s="1" t="s">
        <v>155</v>
      </c>
      <c r="AK85" s="1">
        <f t="shared" si="22"/>
        <v>0</v>
      </c>
      <c r="AL85" s="1">
        <f t="shared" si="23"/>
        <v>0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23" t="s">
        <v>137</v>
      </c>
      <c r="B86" s="23" t="s">
        <v>37</v>
      </c>
      <c r="C86" s="23">
        <v>2933.4670000000001</v>
      </c>
      <c r="D86" s="23">
        <v>2199.0250000000001</v>
      </c>
      <c r="E86" s="23">
        <v>2710.268</v>
      </c>
      <c r="F86" s="23">
        <v>2129.8049999999998</v>
      </c>
      <c r="G86" s="24">
        <v>1</v>
      </c>
      <c r="H86" s="23">
        <v>40</v>
      </c>
      <c r="I86" s="23" t="s">
        <v>38</v>
      </c>
      <c r="J86" s="23">
        <v>2528.3000000000002</v>
      </c>
      <c r="K86" s="23">
        <f t="shared" si="17"/>
        <v>181.96799999999985</v>
      </c>
      <c r="L86" s="23"/>
      <c r="M86" s="23"/>
      <c r="N86" s="23"/>
      <c r="O86" s="23">
        <v>1044.020458840002</v>
      </c>
      <c r="P86" s="23">
        <v>1700</v>
      </c>
      <c r="Q86" s="23">
        <f t="shared" si="18"/>
        <v>542.05359999999996</v>
      </c>
      <c r="R86" s="25">
        <f>12*Q86-P86-O86-N86-F86</f>
        <v>1630.8177411599977</v>
      </c>
      <c r="S86" s="5">
        <f t="shared" si="24"/>
        <v>1630.8177411599977</v>
      </c>
      <c r="T86" s="5">
        <f t="shared" si="19"/>
        <v>715.81774115999769</v>
      </c>
      <c r="U86" s="5">
        <v>915</v>
      </c>
      <c r="V86" s="25"/>
      <c r="W86" s="23"/>
      <c r="X86" s="1">
        <f>(F86+N86+O86+P86+S86)/Q86</f>
        <v>11.999999999999998</v>
      </c>
      <c r="Y86" s="23">
        <f t="shared" si="21"/>
        <v>8.9914087072569977</v>
      </c>
      <c r="Z86" s="23">
        <v>542.65559999999994</v>
      </c>
      <c r="AA86" s="23">
        <v>438.75580000000002</v>
      </c>
      <c r="AB86" s="23">
        <v>460.75659999999999</v>
      </c>
      <c r="AC86" s="23">
        <v>545.02179999999998</v>
      </c>
      <c r="AD86" s="23">
        <v>519.3596</v>
      </c>
      <c r="AE86" s="23">
        <v>381.08159999999998</v>
      </c>
      <c r="AF86" s="23">
        <v>372.32139999999998</v>
      </c>
      <c r="AG86" s="23">
        <v>312.67779999999999</v>
      </c>
      <c r="AH86" s="23">
        <v>315.92559999999997</v>
      </c>
      <c r="AI86" s="23">
        <v>442.26620000000003</v>
      </c>
      <c r="AJ86" s="26" t="s">
        <v>149</v>
      </c>
      <c r="AK86" s="1">
        <f t="shared" si="22"/>
        <v>716</v>
      </c>
      <c r="AL86" s="1">
        <f t="shared" si="23"/>
        <v>915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138</v>
      </c>
      <c r="B87" s="1" t="s">
        <v>43</v>
      </c>
      <c r="C87" s="1">
        <v>441</v>
      </c>
      <c r="D87" s="1">
        <v>354</v>
      </c>
      <c r="E87" s="1">
        <v>385</v>
      </c>
      <c r="F87" s="1">
        <v>341</v>
      </c>
      <c r="G87" s="7">
        <v>0.3</v>
      </c>
      <c r="H87" s="1">
        <v>40</v>
      </c>
      <c r="I87" s="1" t="s">
        <v>38</v>
      </c>
      <c r="J87" s="1">
        <v>396</v>
      </c>
      <c r="K87" s="1">
        <f t="shared" si="17"/>
        <v>-11</v>
      </c>
      <c r="L87" s="1"/>
      <c r="M87" s="1"/>
      <c r="N87" s="1"/>
      <c r="O87" s="1">
        <v>357.62975999999992</v>
      </c>
      <c r="P87" s="1"/>
      <c r="Q87" s="1">
        <f t="shared" si="18"/>
        <v>77</v>
      </c>
      <c r="R87" s="5">
        <f t="shared" si="26"/>
        <v>148.37024000000008</v>
      </c>
      <c r="S87" s="5">
        <f t="shared" si="24"/>
        <v>148.37024000000008</v>
      </c>
      <c r="T87" s="5">
        <f t="shared" si="19"/>
        <v>148.37024000000008</v>
      </c>
      <c r="U87" s="5"/>
      <c r="V87" s="5"/>
      <c r="W87" s="1"/>
      <c r="X87" s="1">
        <f t="shared" si="20"/>
        <v>11</v>
      </c>
      <c r="Y87" s="1">
        <f t="shared" si="21"/>
        <v>9.0731137662337655</v>
      </c>
      <c r="Z87" s="1">
        <v>79.2</v>
      </c>
      <c r="AA87" s="1">
        <v>66</v>
      </c>
      <c r="AB87" s="1">
        <v>67.599999999999994</v>
      </c>
      <c r="AC87" s="1">
        <v>75.2</v>
      </c>
      <c r="AD87" s="1">
        <v>77.2</v>
      </c>
      <c r="AE87" s="1">
        <v>72.2</v>
      </c>
      <c r="AF87" s="1">
        <v>69</v>
      </c>
      <c r="AG87" s="1">
        <v>59.8</v>
      </c>
      <c r="AH87" s="1">
        <v>69.2</v>
      </c>
      <c r="AI87" s="1">
        <v>96.8</v>
      </c>
      <c r="AJ87" s="1"/>
      <c r="AK87" s="1">
        <f t="shared" si="22"/>
        <v>45</v>
      </c>
      <c r="AL87" s="1">
        <f t="shared" si="23"/>
        <v>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139</v>
      </c>
      <c r="B88" s="1" t="s">
        <v>43</v>
      </c>
      <c r="C88" s="1">
        <v>371</v>
      </c>
      <c r="D88" s="1">
        <v>318</v>
      </c>
      <c r="E88" s="1">
        <v>316</v>
      </c>
      <c r="F88" s="1">
        <v>315</v>
      </c>
      <c r="G88" s="7">
        <v>0.3</v>
      </c>
      <c r="H88" s="1">
        <v>40</v>
      </c>
      <c r="I88" s="1" t="s">
        <v>38</v>
      </c>
      <c r="J88" s="1">
        <v>324</v>
      </c>
      <c r="K88" s="1">
        <f t="shared" si="17"/>
        <v>-8</v>
      </c>
      <c r="L88" s="1"/>
      <c r="M88" s="1"/>
      <c r="N88" s="1"/>
      <c r="O88" s="1">
        <v>260.59744000000001</v>
      </c>
      <c r="P88" s="1"/>
      <c r="Q88" s="1">
        <f t="shared" si="18"/>
        <v>63.2</v>
      </c>
      <c r="R88" s="5">
        <f t="shared" si="26"/>
        <v>119.60256000000004</v>
      </c>
      <c r="S88" s="5">
        <f t="shared" si="24"/>
        <v>119.60256000000004</v>
      </c>
      <c r="T88" s="5">
        <f t="shared" si="19"/>
        <v>119.60256000000004</v>
      </c>
      <c r="U88" s="5"/>
      <c r="V88" s="5"/>
      <c r="W88" s="1"/>
      <c r="X88" s="1">
        <f t="shared" si="20"/>
        <v>11</v>
      </c>
      <c r="Y88" s="1">
        <f t="shared" si="21"/>
        <v>9.1075544303797464</v>
      </c>
      <c r="Z88" s="1">
        <v>65.599999999999994</v>
      </c>
      <c r="AA88" s="1">
        <v>57</v>
      </c>
      <c r="AB88" s="1">
        <v>59.4</v>
      </c>
      <c r="AC88" s="1">
        <v>68.8</v>
      </c>
      <c r="AD88" s="1">
        <v>66.400000000000006</v>
      </c>
      <c r="AE88" s="1">
        <v>58.8</v>
      </c>
      <c r="AF88" s="1">
        <v>58.8</v>
      </c>
      <c r="AG88" s="1">
        <v>51.6</v>
      </c>
      <c r="AH88" s="1">
        <v>58</v>
      </c>
      <c r="AI88" s="1">
        <v>73.599999999999994</v>
      </c>
      <c r="AJ88" s="1"/>
      <c r="AK88" s="1">
        <f t="shared" si="22"/>
        <v>36</v>
      </c>
      <c r="AL88" s="1">
        <f t="shared" si="23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140</v>
      </c>
      <c r="B89" s="1" t="s">
        <v>37</v>
      </c>
      <c r="C89" s="1">
        <v>81.200999999999993</v>
      </c>
      <c r="D89" s="1">
        <v>161.61699999999999</v>
      </c>
      <c r="E89" s="1">
        <v>97.052999999999997</v>
      </c>
      <c r="F89" s="1">
        <v>122.657</v>
      </c>
      <c r="G89" s="7">
        <v>1</v>
      </c>
      <c r="H89" s="1">
        <v>45</v>
      </c>
      <c r="I89" s="1" t="s">
        <v>38</v>
      </c>
      <c r="J89" s="1">
        <v>93.1</v>
      </c>
      <c r="K89" s="1">
        <f t="shared" si="17"/>
        <v>3.953000000000003</v>
      </c>
      <c r="L89" s="1"/>
      <c r="M89" s="1"/>
      <c r="N89" s="1"/>
      <c r="O89" s="1">
        <v>23.535638479999989</v>
      </c>
      <c r="P89" s="1"/>
      <c r="Q89" s="1">
        <f t="shared" si="18"/>
        <v>19.410599999999999</v>
      </c>
      <c r="R89" s="5">
        <f t="shared" si="26"/>
        <v>67.323961519999997</v>
      </c>
      <c r="S89" s="5">
        <f t="shared" si="24"/>
        <v>67.323961519999997</v>
      </c>
      <c r="T89" s="5">
        <f t="shared" si="19"/>
        <v>67.323961519999997</v>
      </c>
      <c r="U89" s="5"/>
      <c r="V89" s="5"/>
      <c r="W89" s="1"/>
      <c r="X89" s="1">
        <f t="shared" si="20"/>
        <v>11</v>
      </c>
      <c r="Y89" s="1">
        <f t="shared" si="21"/>
        <v>7.5315878169659864</v>
      </c>
      <c r="Z89" s="1">
        <v>18.307600000000001</v>
      </c>
      <c r="AA89" s="1">
        <v>19.4572</v>
      </c>
      <c r="AB89" s="1">
        <v>20.227</v>
      </c>
      <c r="AC89" s="1">
        <v>19.5596</v>
      </c>
      <c r="AD89" s="1">
        <v>16.898</v>
      </c>
      <c r="AE89" s="1">
        <v>15.0372</v>
      </c>
      <c r="AF89" s="1">
        <v>16.0806</v>
      </c>
      <c r="AG89" s="1">
        <v>13.6302</v>
      </c>
      <c r="AH89" s="1">
        <v>14.5838</v>
      </c>
      <c r="AI89" s="1">
        <v>20.734200000000001</v>
      </c>
      <c r="AJ89" s="1"/>
      <c r="AK89" s="1">
        <f t="shared" si="22"/>
        <v>67</v>
      </c>
      <c r="AL89" s="1">
        <f t="shared" si="23"/>
        <v>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141</v>
      </c>
      <c r="B90" s="1" t="s">
        <v>37</v>
      </c>
      <c r="C90" s="1">
        <v>489.79899999999998</v>
      </c>
      <c r="D90" s="1">
        <v>109.77</v>
      </c>
      <c r="E90" s="1">
        <v>345.03699999999998</v>
      </c>
      <c r="F90" s="1">
        <v>215.03299999999999</v>
      </c>
      <c r="G90" s="7">
        <v>1</v>
      </c>
      <c r="H90" s="1">
        <v>50</v>
      </c>
      <c r="I90" s="1" t="s">
        <v>38</v>
      </c>
      <c r="J90" s="1">
        <v>342.6</v>
      </c>
      <c r="K90" s="1">
        <f t="shared" si="17"/>
        <v>2.436999999999955</v>
      </c>
      <c r="L90" s="1"/>
      <c r="M90" s="1"/>
      <c r="N90" s="1"/>
      <c r="O90" s="1">
        <v>272.27100000000002</v>
      </c>
      <c r="P90" s="1">
        <v>240</v>
      </c>
      <c r="Q90" s="1">
        <f t="shared" si="18"/>
        <v>69.00739999999999</v>
      </c>
      <c r="R90" s="5">
        <f t="shared" si="26"/>
        <v>31.777399999999915</v>
      </c>
      <c r="S90" s="5">
        <f t="shared" si="24"/>
        <v>31.777399999999915</v>
      </c>
      <c r="T90" s="5">
        <f t="shared" si="19"/>
        <v>31.777399999999915</v>
      </c>
      <c r="U90" s="5"/>
      <c r="V90" s="5"/>
      <c r="W90" s="1"/>
      <c r="X90" s="1">
        <f t="shared" si="20"/>
        <v>11</v>
      </c>
      <c r="Y90" s="1">
        <f t="shared" si="21"/>
        <v>10.539507357181984</v>
      </c>
      <c r="Z90" s="1">
        <v>69.489999999999995</v>
      </c>
      <c r="AA90" s="1">
        <v>50.404400000000003</v>
      </c>
      <c r="AB90" s="1">
        <v>51.958199999999998</v>
      </c>
      <c r="AC90" s="1">
        <v>74.611199999999997</v>
      </c>
      <c r="AD90" s="1">
        <v>71.923599999999993</v>
      </c>
      <c r="AE90" s="1">
        <v>54.845199999999998</v>
      </c>
      <c r="AF90" s="1">
        <v>67.279799999999994</v>
      </c>
      <c r="AG90" s="1">
        <v>56.889599999999987</v>
      </c>
      <c r="AH90" s="1">
        <v>47.681800000000003</v>
      </c>
      <c r="AI90" s="1">
        <v>58.814200000000007</v>
      </c>
      <c r="AJ90" s="1"/>
      <c r="AK90" s="1">
        <f t="shared" si="22"/>
        <v>32</v>
      </c>
      <c r="AL90" s="1">
        <f t="shared" si="23"/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3" t="s">
        <v>142</v>
      </c>
      <c r="B91" s="13" t="s">
        <v>43</v>
      </c>
      <c r="C91" s="13"/>
      <c r="D91" s="13"/>
      <c r="E91" s="13"/>
      <c r="F91" s="13"/>
      <c r="G91" s="14">
        <v>0</v>
      </c>
      <c r="H91" s="13">
        <v>40</v>
      </c>
      <c r="I91" s="13" t="s">
        <v>38</v>
      </c>
      <c r="J91" s="13"/>
      <c r="K91" s="13">
        <f t="shared" si="17"/>
        <v>0</v>
      </c>
      <c r="L91" s="13"/>
      <c r="M91" s="13"/>
      <c r="N91" s="13"/>
      <c r="O91" s="13">
        <v>0</v>
      </c>
      <c r="P91" s="13"/>
      <c r="Q91" s="13">
        <f t="shared" si="18"/>
        <v>0</v>
      </c>
      <c r="R91" s="15"/>
      <c r="S91" s="5">
        <f t="shared" si="24"/>
        <v>0</v>
      </c>
      <c r="T91" s="5">
        <f t="shared" si="19"/>
        <v>0</v>
      </c>
      <c r="U91" s="5"/>
      <c r="V91" s="15"/>
      <c r="W91" s="13"/>
      <c r="X91" s="1" t="e">
        <f t="shared" si="20"/>
        <v>#DIV/0!</v>
      </c>
      <c r="Y91" s="13" t="e">
        <f t="shared" si="21"/>
        <v>#DIV/0!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 t="s">
        <v>52</v>
      </c>
      <c r="AK91" s="1">
        <f t="shared" si="22"/>
        <v>0</v>
      </c>
      <c r="AL91" s="1">
        <f t="shared" si="23"/>
        <v>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143</v>
      </c>
      <c r="B92" s="1" t="s">
        <v>43</v>
      </c>
      <c r="C92" s="1">
        <v>282</v>
      </c>
      <c r="D92" s="1">
        <v>204</v>
      </c>
      <c r="E92" s="1">
        <v>249</v>
      </c>
      <c r="F92" s="1">
        <v>205</v>
      </c>
      <c r="G92" s="7">
        <v>0.3</v>
      </c>
      <c r="H92" s="1">
        <v>40</v>
      </c>
      <c r="I92" s="1" t="s">
        <v>38</v>
      </c>
      <c r="J92" s="1">
        <v>254</v>
      </c>
      <c r="K92" s="1">
        <f t="shared" si="17"/>
        <v>-5</v>
      </c>
      <c r="L92" s="1"/>
      <c r="M92" s="1"/>
      <c r="N92" s="1"/>
      <c r="O92" s="1">
        <v>222.43620856000001</v>
      </c>
      <c r="P92" s="1"/>
      <c r="Q92" s="1">
        <f t="shared" si="18"/>
        <v>49.8</v>
      </c>
      <c r="R92" s="5">
        <f t="shared" ref="R92:R93" si="27">11*Q92-P92-O92-N92-F92</f>
        <v>120.36379143999994</v>
      </c>
      <c r="S92" s="5">
        <f t="shared" si="24"/>
        <v>120.36379143999994</v>
      </c>
      <c r="T92" s="5">
        <f t="shared" si="19"/>
        <v>120.36379143999994</v>
      </c>
      <c r="U92" s="5"/>
      <c r="V92" s="5"/>
      <c r="W92" s="1"/>
      <c r="X92" s="1">
        <f t="shared" si="20"/>
        <v>11</v>
      </c>
      <c r="Y92" s="1">
        <f t="shared" si="21"/>
        <v>8.5830563967871498</v>
      </c>
      <c r="Z92" s="1">
        <v>48.8</v>
      </c>
      <c r="AA92" s="1">
        <v>41.4</v>
      </c>
      <c r="AB92" s="1">
        <v>43</v>
      </c>
      <c r="AC92" s="1">
        <v>50.301200000000001</v>
      </c>
      <c r="AD92" s="1">
        <v>49.501199999999997</v>
      </c>
      <c r="AE92" s="1">
        <v>47.4</v>
      </c>
      <c r="AF92" s="1">
        <v>47.2</v>
      </c>
      <c r="AG92" s="1">
        <v>56.6</v>
      </c>
      <c r="AH92" s="1">
        <v>63</v>
      </c>
      <c r="AI92" s="1">
        <v>74.400000000000006</v>
      </c>
      <c r="AJ92" s="1"/>
      <c r="AK92" s="1">
        <f t="shared" si="22"/>
        <v>36</v>
      </c>
      <c r="AL92" s="1">
        <f t="shared" si="23"/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144</v>
      </c>
      <c r="B93" s="1" t="s">
        <v>43</v>
      </c>
      <c r="C93" s="1">
        <v>100</v>
      </c>
      <c r="D93" s="1"/>
      <c r="E93" s="1">
        <v>60</v>
      </c>
      <c r="F93" s="1"/>
      <c r="G93" s="7">
        <v>0.12</v>
      </c>
      <c r="H93" s="1">
        <v>45</v>
      </c>
      <c r="I93" s="1" t="s">
        <v>38</v>
      </c>
      <c r="J93" s="1">
        <v>78</v>
      </c>
      <c r="K93" s="1">
        <f t="shared" si="17"/>
        <v>-18</v>
      </c>
      <c r="L93" s="1"/>
      <c r="M93" s="1"/>
      <c r="N93" s="1"/>
      <c r="O93" s="1">
        <v>50</v>
      </c>
      <c r="P93" s="1"/>
      <c r="Q93" s="1">
        <f t="shared" si="18"/>
        <v>12</v>
      </c>
      <c r="R93" s="5">
        <f t="shared" si="27"/>
        <v>82</v>
      </c>
      <c r="S93" s="5">
        <f t="shared" ref="S93:S94" si="28">V93</f>
        <v>0</v>
      </c>
      <c r="T93" s="5">
        <f t="shared" si="19"/>
        <v>0</v>
      </c>
      <c r="U93" s="5"/>
      <c r="V93" s="5">
        <v>0</v>
      </c>
      <c r="W93" s="1" t="s">
        <v>152</v>
      </c>
      <c r="X93" s="1">
        <f t="shared" si="20"/>
        <v>4.166666666666667</v>
      </c>
      <c r="Y93" s="1">
        <f t="shared" si="21"/>
        <v>4.166666666666667</v>
      </c>
      <c r="Z93" s="1">
        <v>19.600000000000001</v>
      </c>
      <c r="AA93" s="1">
        <v>9.1999999999999993</v>
      </c>
      <c r="AB93" s="1">
        <v>1.6</v>
      </c>
      <c r="AC93" s="1">
        <v>25.8</v>
      </c>
      <c r="AD93" s="1">
        <v>28.8</v>
      </c>
      <c r="AE93" s="1">
        <v>3.6</v>
      </c>
      <c r="AF93" s="1">
        <v>0.6</v>
      </c>
      <c r="AG93" s="1">
        <v>17.2</v>
      </c>
      <c r="AH93" s="1">
        <v>17.2</v>
      </c>
      <c r="AI93" s="1">
        <v>0</v>
      </c>
      <c r="AJ93" s="1" t="s">
        <v>155</v>
      </c>
      <c r="AK93" s="1">
        <f t="shared" si="22"/>
        <v>0</v>
      </c>
      <c r="AL93" s="1">
        <f t="shared" si="23"/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145</v>
      </c>
      <c r="B94" s="1" t="s">
        <v>37</v>
      </c>
      <c r="C94" s="1">
        <v>43.18</v>
      </c>
      <c r="D94" s="1"/>
      <c r="E94" s="1">
        <v>13.920999999999999</v>
      </c>
      <c r="F94" s="1">
        <v>28.132000000000001</v>
      </c>
      <c r="G94" s="7">
        <v>1</v>
      </c>
      <c r="H94" s="1">
        <v>180</v>
      </c>
      <c r="I94" s="1" t="s">
        <v>38</v>
      </c>
      <c r="J94" s="1">
        <v>15.24</v>
      </c>
      <c r="K94" s="1">
        <f t="shared" si="17"/>
        <v>-1.3190000000000008</v>
      </c>
      <c r="L94" s="1"/>
      <c r="M94" s="1"/>
      <c r="N94" s="1"/>
      <c r="O94" s="1">
        <v>0</v>
      </c>
      <c r="P94" s="1"/>
      <c r="Q94" s="1">
        <f t="shared" si="18"/>
        <v>2.7841999999999998</v>
      </c>
      <c r="R94" s="5">
        <v>4</v>
      </c>
      <c r="S94" s="5">
        <f t="shared" si="28"/>
        <v>0</v>
      </c>
      <c r="T94" s="5">
        <f t="shared" si="19"/>
        <v>0</v>
      </c>
      <c r="U94" s="5"/>
      <c r="V94" s="5">
        <v>0</v>
      </c>
      <c r="W94" s="1" t="s">
        <v>52</v>
      </c>
      <c r="X94" s="1">
        <f t="shared" si="20"/>
        <v>10.10415918396667</v>
      </c>
      <c r="Y94" s="1">
        <f t="shared" si="21"/>
        <v>10.10415918396667</v>
      </c>
      <c r="Z94" s="1">
        <v>2.4834000000000001</v>
      </c>
      <c r="AA94" s="1">
        <v>6.9099999999999993</v>
      </c>
      <c r="AB94" s="1">
        <v>8.0177999999999994</v>
      </c>
      <c r="AC94" s="1">
        <v>1.3331999999999999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 t="s">
        <v>156</v>
      </c>
      <c r="AK94" s="1">
        <f t="shared" si="22"/>
        <v>0</v>
      </c>
      <c r="AL94" s="1">
        <f t="shared" si="23"/>
        <v>0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0" t="s">
        <v>146</v>
      </c>
      <c r="B95" s="10" t="s">
        <v>43</v>
      </c>
      <c r="C95" s="10"/>
      <c r="D95" s="10">
        <v>233</v>
      </c>
      <c r="E95" s="10">
        <v>59</v>
      </c>
      <c r="F95" s="10"/>
      <c r="G95" s="11">
        <v>0</v>
      </c>
      <c r="H95" s="10" t="e">
        <v>#N/A</v>
      </c>
      <c r="I95" s="10" t="s">
        <v>61</v>
      </c>
      <c r="J95" s="10">
        <v>60</v>
      </c>
      <c r="K95" s="10">
        <f t="shared" si="17"/>
        <v>-1</v>
      </c>
      <c r="L95" s="10"/>
      <c r="M95" s="10"/>
      <c r="N95" s="10"/>
      <c r="O95" s="10">
        <v>0</v>
      </c>
      <c r="P95" s="10"/>
      <c r="Q95" s="10">
        <f t="shared" si="18"/>
        <v>11.8</v>
      </c>
      <c r="R95" s="12"/>
      <c r="S95" s="5">
        <f t="shared" si="24"/>
        <v>0</v>
      </c>
      <c r="T95" s="5">
        <f t="shared" si="19"/>
        <v>0</v>
      </c>
      <c r="U95" s="5"/>
      <c r="V95" s="12"/>
      <c r="W95" s="10"/>
      <c r="X95" s="1">
        <f t="shared" si="20"/>
        <v>0</v>
      </c>
      <c r="Y95" s="10">
        <f t="shared" si="21"/>
        <v>0</v>
      </c>
      <c r="Z95" s="10">
        <v>10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 t="s">
        <v>147</v>
      </c>
      <c r="AK95" s="1">
        <f t="shared" si="22"/>
        <v>0</v>
      </c>
      <c r="AL95" s="1">
        <f t="shared" si="23"/>
        <v>0</v>
      </c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0" t="s">
        <v>148</v>
      </c>
      <c r="B96" s="10" t="s">
        <v>43</v>
      </c>
      <c r="C96" s="10"/>
      <c r="D96" s="10">
        <v>174</v>
      </c>
      <c r="E96" s="10">
        <v>113</v>
      </c>
      <c r="F96" s="10">
        <v>4</v>
      </c>
      <c r="G96" s="11">
        <v>0</v>
      </c>
      <c r="H96" s="10" t="e">
        <v>#N/A</v>
      </c>
      <c r="I96" s="10" t="s">
        <v>61</v>
      </c>
      <c r="J96" s="10">
        <v>159</v>
      </c>
      <c r="K96" s="10">
        <f t="shared" si="17"/>
        <v>-46</v>
      </c>
      <c r="L96" s="10"/>
      <c r="M96" s="10"/>
      <c r="N96" s="10"/>
      <c r="O96" s="10">
        <v>0</v>
      </c>
      <c r="P96" s="10"/>
      <c r="Q96" s="10">
        <f t="shared" si="18"/>
        <v>22.6</v>
      </c>
      <c r="R96" s="12"/>
      <c r="S96" s="5">
        <f t="shared" si="24"/>
        <v>0</v>
      </c>
      <c r="T96" s="5">
        <f t="shared" si="19"/>
        <v>0</v>
      </c>
      <c r="U96" s="5"/>
      <c r="V96" s="12"/>
      <c r="W96" s="10"/>
      <c r="X96" s="1">
        <f t="shared" si="20"/>
        <v>0.17699115044247787</v>
      </c>
      <c r="Y96" s="10">
        <f t="shared" si="21"/>
        <v>0.17699115044247787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 t="s">
        <v>147</v>
      </c>
      <c r="AK96" s="1">
        <f t="shared" si="22"/>
        <v>0</v>
      </c>
      <c r="AL96" s="1">
        <f t="shared" si="23"/>
        <v>0</v>
      </c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K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2025-05-22T13:00:24Z</dcterms:created>
  <dcterms:modified xsi:type="dcterms:W3CDTF">2025-05-23T08:53:41Z</dcterms:modified>
</cp:coreProperties>
</file>