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3"/>
  <sheetViews>
    <sheetView tabSelected="1" zoomScale="87" zoomScaleNormal="87" workbookViewId="0">
      <pane ySplit="9" topLeftCell="A173" activePane="bottomLeft" state="frozen"/>
      <selection pane="bottomLeft" activeCell="E194" sqref="E19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45934</v>
      </c>
      <c r="E3" s="7" t="inlineStr">
        <is>
          <t xml:space="preserve">Доставка: </t>
        </is>
      </c>
      <c r="F3" s="101" t="n"/>
      <c r="G3" s="101" t="n">
        <v>45937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RIGHT(D11:D178,4)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RIGHT(D12:D179,4)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RIGHT(D13:D179,4)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RIGHT(D14:D180,4)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160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RIGHT(D15:D181,4)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RIGHT(D16:D181,4)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80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RIGHT(D17:D181,4)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120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RIGHT(D18:D182,4)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RIGHT(D19:D183,4)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RIGHT(D20:D184,4)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480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RIGHT(D21:D185,4)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RIGHT(D22:D186,4)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2600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RIGHT(D23:D187,4)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RIGHT(D24:D188,4)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300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RIGHT(D25:D192,4)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RIGHT(D26:D192,4)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RIGHT(D27:D193,4)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RIGHT(D28:D196,4)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RIGHT(D29:D197,4)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RIGHT(D30:D198,4)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RIGHT(D31:D199,4)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RIGHT(D32:D200,4)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RIGHT(D33:D201,4)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RIGHT(D34:D199,4)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RIGHT(D35:D200,4)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RIGHT(D36:D200,4)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RIGHT(D37:D202,4)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120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RIGHT(D38:D200,4)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480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RIGHT(D39:D201,4)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RIGHT(D40:D204,4)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RIGHT(D41:D206,4)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RIGHT(D42:D207,4)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RIGHT(D43:D206,4)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RIGHT(D44:D207,4)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RIGHT(D45:D205,4)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RIGHT(D46:D204,4)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RIGHT(D47:D207,4)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RIGHT(D48:D208,4)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RIGHT(D49:D211,4)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RIGHT(D50:D216,4)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RIGHT(D51:D217,4)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240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RIGHT(D52:D218,4)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RIGHT(D53:D219,4)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240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RIGHT(D54:D220,4)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120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RIGHT(D55:D221,4)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RIGHT(D56:D219,4)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RIGHT(D57:D220,4)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RIGHT(D58:D218,4)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/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RIGHT(D59:D219,4)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RIGHT(D60:D219,4)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1100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RIGHT(D61:D220,4)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RIGHT(D62:D220,4)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RIGHT(D63:D221,4)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RIGHT(D64:D222,4)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RIGHT(D65:D224,4)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RIGHT(D66:D225,4)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RIGHT(D67:D225,4)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90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RIGHT(D68:D226,4)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RIGHT(D69:D227,4)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60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RIGHT(D70:D227,4)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RIGHT(D71:D227,4)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RIGHT(D72:D225,4)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900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RIGHT(D73:D226,4)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/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RIGHT(D74:D227,4)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110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RIGHT(D75:D227,4)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RIGHT(D76:D228,4)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RIGHT(D77:D229,4)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/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RIGHT(D78:D225,4)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RIGHT(D79:D226,4)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RIGHT(D80:D229,4)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RIGHT(D81:D230,4)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/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RIGHT(D82:D230,4)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RIGHT(D83:D231,4)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80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RIGHT(D84:D231,4)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120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RIGHT(D85:D232,4)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RIGHT(D86:D233,4)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400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RIGHT(D87:D234,4)</f>
        <v/>
      </c>
      <c r="B87" s="27" t="inlineStr">
        <is>
          <t>БОЯРСКАЯ ПМ п/к в/у 0.28кг_СНГ</t>
        </is>
      </c>
      <c r="C87" s="33" t="inlineStr">
        <is>
          <t>ШТ</t>
        </is>
      </c>
      <c r="D87" s="28" t="n">
        <v>1001301777332</v>
      </c>
      <c r="E87" s="24" t="n"/>
      <c r="F87" s="23" t="n">
        <v>0.28</v>
      </c>
      <c r="G87" s="23">
        <f>E87*F87</f>
        <v/>
      </c>
      <c r="H87" s="14" t="n"/>
      <c r="I87" s="14" t="n"/>
      <c r="J87" s="39" t="n"/>
    </row>
    <row r="88" ht="16.5" customHeight="1">
      <c r="A88" s="93">
        <f>RIGHT(D88:D234,4)</f>
        <v/>
      </c>
      <c r="B88" s="27" t="inlineStr">
        <is>
          <t>ВЕНСКАЯ САЛЯМИ п/к в/у 0.33кг 8шт.</t>
        </is>
      </c>
      <c r="C88" s="33" t="inlineStr">
        <is>
          <t>ШТ</t>
        </is>
      </c>
      <c r="D88" s="28" t="n">
        <v>1001300516785</v>
      </c>
      <c r="E88" s="24" t="n">
        <v>80</v>
      </c>
      <c r="F88" s="23" t="n"/>
      <c r="G88" s="23">
        <f>E88*0.33</f>
        <v/>
      </c>
      <c r="H88" s="14" t="n"/>
      <c r="I88" s="14" t="n"/>
      <c r="J88" s="39" t="n"/>
    </row>
    <row r="89" ht="16.5" customHeight="1">
      <c r="A89" s="93">
        <f>RIGHT(D89:D235,4)</f>
        <v/>
      </c>
      <c r="B89" s="96" t="inlineStr">
        <is>
          <t>БАЛЫКОВАЯ Коровино п/к в/у 0.84кг_50с</t>
        </is>
      </c>
      <c r="C89" s="33" t="inlineStr">
        <is>
          <t>ШТ</t>
        </is>
      </c>
      <c r="D89" s="28" t="n">
        <v>1001303637149</v>
      </c>
      <c r="E89" s="24" t="n">
        <v>30</v>
      </c>
      <c r="F89" s="23" t="n">
        <v>0.84</v>
      </c>
      <c r="G89" s="23">
        <f>F89*E89</f>
        <v/>
      </c>
      <c r="H89" s="14" t="n"/>
      <c r="I89" s="14" t="n">
        <v>50</v>
      </c>
      <c r="J89" s="39" t="n"/>
    </row>
    <row r="90" ht="16.5" customHeight="1">
      <c r="A90" s="93">
        <f>RIGHT(D90:D235,4)</f>
        <v/>
      </c>
      <c r="B90" s="27" t="inlineStr">
        <is>
          <t>ВЕНСКАЯ САЛЯМИ п/к в/у</t>
        </is>
      </c>
      <c r="C90" s="33" t="inlineStr">
        <is>
          <t>КГ</t>
        </is>
      </c>
      <c r="D90" s="28" t="n">
        <v>1001300516786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RIGHT(D91:D236,4)</f>
        <v/>
      </c>
      <c r="B91" s="27" t="inlineStr">
        <is>
          <t>КРАКОВСКАЯ п/к н/о мгс_30с</t>
        </is>
      </c>
      <c r="C91" s="33" t="inlineStr">
        <is>
          <t>КГ</t>
        </is>
      </c>
      <c r="D91" s="28" t="n">
        <v>1001040434903</v>
      </c>
      <c r="E91" s="24" t="n"/>
      <c r="F91" s="23" t="n"/>
      <c r="G91" s="23">
        <f>E91</f>
        <v/>
      </c>
      <c r="H91" s="14" t="n"/>
      <c r="I91" s="14" t="n"/>
      <c r="J91" s="39" t="n"/>
    </row>
    <row r="92" ht="16.5" customHeight="1">
      <c r="A92" s="93">
        <f>RIGHT(D92:D236,4)</f>
        <v/>
      </c>
      <c r="B92" s="27" t="inlineStr">
        <is>
          <t>БАЛЫКОВАЯ в/к в/у 0.84кг</t>
        </is>
      </c>
      <c r="C92" s="33" t="inlineStr">
        <is>
          <t>КГ</t>
        </is>
      </c>
      <c r="D92" s="28" t="n">
        <v>1001303637131</v>
      </c>
      <c r="E92" s="24" t="n"/>
      <c r="F92" s="23" t="n"/>
      <c r="G92" s="23">
        <f>E92</f>
        <v/>
      </c>
      <c r="H92" s="14" t="n"/>
      <c r="I92" s="14" t="n">
        <v>45</v>
      </c>
      <c r="J92" s="39" t="n"/>
    </row>
    <row r="93" ht="16.5" customHeight="1" thickBot="1">
      <c r="A93" s="93">
        <f>RIGHT(D93:D234,4)</f>
        <v/>
      </c>
      <c r="B93" s="27" t="inlineStr">
        <is>
          <t>САЛЯМИ Папа может п/к в/у 0.28кг_209к</t>
        </is>
      </c>
      <c r="C93" s="33" t="inlineStr">
        <is>
          <t>ШТ</t>
        </is>
      </c>
      <c r="D93" s="28" t="n">
        <v>1001303107241</v>
      </c>
      <c r="E93" s="24" t="n">
        <v>120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 thickBot="1" thickTop="1">
      <c r="A94" s="93">
        <f>RIGHT(D94:D237,4)</f>
        <v/>
      </c>
      <c r="B94" s="74" t="inlineStr">
        <is>
          <t>Варенокопченые колбасы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thickTop="1">
      <c r="A95" s="93">
        <f>RIGHT(D95:D238,4)</f>
        <v/>
      </c>
      <c r="B95" s="27" t="inlineStr">
        <is>
          <t>СЕРВЕЛАТ ЗЕРНИСТЫЙ ПМ в/к в/у 0.35кг_50с</t>
        </is>
      </c>
      <c r="C95" s="33" t="inlineStr">
        <is>
          <t>ШТ</t>
        </is>
      </c>
      <c r="D95" s="28" t="n">
        <v>1001300387154</v>
      </c>
      <c r="E95" s="24" t="n">
        <v>1200</v>
      </c>
      <c r="F95" s="23" t="n">
        <v>0.35</v>
      </c>
      <c r="G95" s="23">
        <f>E95*0.35</f>
        <v/>
      </c>
      <c r="H95" s="14" t="n"/>
      <c r="I95" s="14" t="n">
        <v>50</v>
      </c>
      <c r="J95" s="39" t="n"/>
    </row>
    <row r="96" ht="16.5" customHeight="1">
      <c r="A96" s="93">
        <f>RIGHT(D96:D240,4)</f>
        <v/>
      </c>
      <c r="B96" s="27" t="inlineStr">
        <is>
          <t>БАЛЫКОВАЯ в/к в/у 0.33кг 8шт.</t>
        </is>
      </c>
      <c r="C96" s="33" t="inlineStr">
        <is>
          <t>ШТ</t>
        </is>
      </c>
      <c r="D96" s="28" t="n">
        <v>1001303636793</v>
      </c>
      <c r="E96" s="24" t="n">
        <v>200</v>
      </c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RIGHT(D97:D241,4)</f>
        <v/>
      </c>
      <c r="B97" s="27" t="inlineStr">
        <is>
          <t>ОСТАНКИНСКАЯ в/к в/у 0.33кг 8шт.</t>
        </is>
      </c>
      <c r="C97" s="33" t="inlineStr">
        <is>
          <t>ШТ</t>
        </is>
      </c>
      <c r="D97" s="28" t="n">
        <v>1001302596795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RIGHT(D98:D241,4)</f>
        <v/>
      </c>
      <c r="B98" s="27" t="inlineStr">
        <is>
          <t>СЕРВЕЛАТ ЕВРОПЕЙСКИЙ в/к в/у 0,33кг 8шт.</t>
        </is>
      </c>
      <c r="C98" s="33" t="inlineStr">
        <is>
          <t>ШТ</t>
        </is>
      </c>
      <c r="D98" s="28" t="n">
        <v>1001300366807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КАРЕЛЬСКИЙ в/к в/у 0,28кг_209к</t>
        </is>
      </c>
      <c r="C99" s="33" t="inlineStr">
        <is>
          <t>ШТ</t>
        </is>
      </c>
      <c r="D99" s="28" t="n">
        <v>1001304507236</v>
      </c>
      <c r="E99" s="24" t="n">
        <v>800</v>
      </c>
      <c r="F99" s="23" t="n">
        <v>0.28</v>
      </c>
      <c r="G99" s="23">
        <f>E99*0.28</f>
        <v/>
      </c>
      <c r="H99" s="14" t="n">
        <v>2.24</v>
      </c>
      <c r="I99" s="14" t="n">
        <v>45</v>
      </c>
      <c r="J99" s="39" t="n"/>
    </row>
    <row r="100" ht="16.5" customHeight="1">
      <c r="A100" s="93">
        <f>RIGHT(D100:D243,4)</f>
        <v/>
      </c>
      <c r="B100" s="27" t="inlineStr">
        <is>
          <t>СЕРВЕЛАТ КРЕМЛЕВСКИЙ в/к в/у 0.33кг 8шт.</t>
        </is>
      </c>
      <c r="C100" s="33" t="inlineStr">
        <is>
          <t>ШТ</t>
        </is>
      </c>
      <c r="D100" s="28" t="n">
        <v>1001300456787</v>
      </c>
      <c r="E100" s="24" t="n">
        <v>40</v>
      </c>
      <c r="F100" s="23" t="n"/>
      <c r="G100" s="23">
        <f>E100*0.33</f>
        <v/>
      </c>
      <c r="H100" s="14" t="n"/>
      <c r="I100" s="14" t="n"/>
      <c r="J100" s="39" t="n"/>
    </row>
    <row r="101" ht="16.5" customHeight="1">
      <c r="A101" s="93">
        <f>RIGHT(D101:D244,4)</f>
        <v/>
      </c>
      <c r="B101" s="27" t="inlineStr">
        <is>
          <t>СЕРВЕЛАТ КРЕМЛЕВСКИЙ в/к в/у</t>
        </is>
      </c>
      <c r="C101" s="33" t="inlineStr">
        <is>
          <t>КГ</t>
        </is>
      </c>
      <c r="D101" s="28" t="n">
        <v>1001300456788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RIGHT(D102:D245,4)</f>
        <v/>
      </c>
      <c r="B102" s="27" t="inlineStr">
        <is>
          <t>СЕРВЕЛАТ ЗЕРНИСТЫЙ ПМ в/к в/у_50с</t>
        </is>
      </c>
      <c r="C102" s="33" t="inlineStr">
        <is>
          <t>КГ</t>
        </is>
      </c>
      <c r="D102" s="28" t="n">
        <v>1001300387157</v>
      </c>
      <c r="E102" s="24" t="n"/>
      <c r="F102" s="23" t="n"/>
      <c r="G102" s="23">
        <f>E102*1</f>
        <v/>
      </c>
      <c r="H102" s="14" t="n"/>
      <c r="I102" s="14" t="n"/>
      <c r="J102" s="39" t="n"/>
    </row>
    <row r="103" ht="16.5" customHeight="1">
      <c r="A103" s="93">
        <f>RIGHT(D103:D245,4)</f>
        <v/>
      </c>
      <c r="B103" s="27" t="inlineStr">
        <is>
          <t>СЕРВЕЛАТ ЕВРОПЕЙСКИЙ в/к в/у</t>
        </is>
      </c>
      <c r="C103" s="33" t="inlineStr">
        <is>
          <t>КГ</t>
        </is>
      </c>
      <c r="D103" s="28" t="n">
        <v>1001300366790</v>
      </c>
      <c r="E103" s="24" t="n"/>
      <c r="F103" s="23" t="n"/>
      <c r="G103" s="23">
        <f>E103*1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 0.35кг_50с</t>
        </is>
      </c>
      <c r="C104" s="33" t="inlineStr">
        <is>
          <t>ШТ</t>
        </is>
      </c>
      <c r="D104" s="28" t="n">
        <v>1001303987169</v>
      </c>
      <c r="E104" s="24" t="n">
        <v>1000</v>
      </c>
      <c r="F104" s="23" t="n">
        <v>0.35</v>
      </c>
      <c r="G104" s="23">
        <f>E104*F104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ПРЕМИУМ в/к в/у 0.33кг 8шт.</t>
        </is>
      </c>
      <c r="C105" s="33" t="inlineStr">
        <is>
          <t>ШТ</t>
        </is>
      </c>
      <c r="D105" s="28" t="n">
        <v>1001304096791</v>
      </c>
      <c r="E105" s="24" t="n"/>
      <c r="F105" s="23" t="n"/>
      <c r="G105" s="23">
        <f>E105*0.33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СЕРВЕЛАТ ОХОТНИЧИЙ ПМ в/к в/у_50с</t>
        </is>
      </c>
      <c r="C106" s="30" t="inlineStr">
        <is>
          <t>КГ</t>
        </is>
      </c>
      <c r="D106" s="28" t="n">
        <v>1001303987166</v>
      </c>
      <c r="E106" s="24" t="n">
        <v>100</v>
      </c>
      <c r="F106" s="23" t="n"/>
      <c r="G106" s="23">
        <f>E106*1</f>
        <v/>
      </c>
      <c r="H106" s="14" t="n"/>
      <c r="I106" s="14" t="n">
        <v>50</v>
      </c>
      <c r="J106" s="39" t="n"/>
    </row>
    <row r="107" ht="16.5" customHeight="1">
      <c r="A107" s="93">
        <f>RIGHT(D107:D247,4)</f>
        <v/>
      </c>
      <c r="B107" s="64" t="inlineStr">
        <is>
          <t>СЕРВЕЛАТ ШВЕЙЦАРСК. в/к с/н в/у 1/100*10</t>
        </is>
      </c>
      <c r="C107" s="33" t="inlineStr">
        <is>
          <t>ШТ</t>
        </is>
      </c>
      <c r="D107" s="28" t="n">
        <v>1001214196459</v>
      </c>
      <c r="E107" s="24" t="n">
        <v>200</v>
      </c>
      <c r="F107" s="23" t="n">
        <v>0.1</v>
      </c>
      <c r="G107" s="23">
        <f>E107*F107</f>
        <v/>
      </c>
      <c r="H107" s="14" t="n"/>
      <c r="I107" s="14" t="n"/>
      <c r="J107" s="39" t="n"/>
    </row>
    <row r="108" ht="16.5" customHeight="1">
      <c r="A108" s="93">
        <f>RIGHT(D108:D248,4)</f>
        <v/>
      </c>
      <c r="B108" s="64" t="inlineStr">
        <is>
          <t>МРАМОРНАЯ И БАЛЫКОВАЯ в/к с/н мгс 1/90</t>
        </is>
      </c>
      <c r="C108" s="33" t="inlineStr">
        <is>
          <t>ШТ</t>
        </is>
      </c>
      <c r="D108" s="28" t="n">
        <v>1001215576586</v>
      </c>
      <c r="E108" s="24" t="n"/>
      <c r="F108" s="23" t="n"/>
      <c r="G108" s="23">
        <f>E108*0.09</f>
        <v/>
      </c>
      <c r="H108" s="14" t="n"/>
      <c r="I108" s="14" t="n"/>
      <c r="J108" s="39" t="n"/>
    </row>
    <row r="109" ht="16.5" customHeight="1">
      <c r="A109" s="93">
        <f>RIGHT(D109:D246,4)</f>
        <v/>
      </c>
      <c r="B109" s="64" t="inlineStr">
        <is>
          <t>МЯСНОЕ АССОРТИ к/з с/н мгс 1/90 10шт.</t>
        </is>
      </c>
      <c r="C109" s="33" t="inlineStr">
        <is>
          <t>ШТ</t>
        </is>
      </c>
      <c r="D109" s="28" t="n">
        <v>1001225416228</v>
      </c>
      <c r="E109" s="24" t="n">
        <v>160</v>
      </c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RIGHT(D110:D247,4)</f>
        <v/>
      </c>
      <c r="B110" s="64" t="inlineStr">
        <is>
          <t>ШПИК С ЧЕСНОК.И ПЕРЦЕМ к/в в/у 0.3кг_50c</t>
        </is>
      </c>
      <c r="C110" s="33" t="inlineStr">
        <is>
          <t>ШТ</t>
        </is>
      </c>
      <c r="D110" s="28" t="n">
        <v>1001084227087</v>
      </c>
      <c r="E110" s="24" t="n">
        <v>120</v>
      </c>
      <c r="F110" s="23" t="n">
        <v>0.3</v>
      </c>
      <c r="G110" s="23">
        <f>F110*E110</f>
        <v/>
      </c>
      <c r="H110" s="14" t="n"/>
      <c r="I110" s="14" t="n"/>
      <c r="J110" s="39" t="n"/>
    </row>
    <row r="111" ht="16.5" customHeight="1">
      <c r="A111" s="93">
        <f>RIGHT(D111:D246,4)</f>
        <v/>
      </c>
      <c r="B111" s="27" t="inlineStr">
        <is>
          <t>СЕРВЕЛАТ ФИНСКИЙ в/к в/у_45с</t>
        </is>
      </c>
      <c r="C111" s="30" t="inlineStr">
        <is>
          <t>КГ</t>
        </is>
      </c>
      <c r="D111" s="28" t="n">
        <v>1001051875544</v>
      </c>
      <c r="E111" s="24" t="n">
        <v>100</v>
      </c>
      <c r="F111" s="23" t="n">
        <v>0.85</v>
      </c>
      <c r="G111" s="23">
        <f>E111*1</f>
        <v/>
      </c>
      <c r="H111" s="14" t="n">
        <v>5.1</v>
      </c>
      <c r="I111" s="14" t="n">
        <v>45</v>
      </c>
      <c r="J111" s="39" t="n"/>
    </row>
    <row r="112" ht="15.75" customHeight="1" thickBot="1">
      <c r="A112" s="93">
        <f>RIGHT(D112:D248,4)</f>
        <v/>
      </c>
      <c r="B112" s="27" t="inlineStr">
        <is>
          <t>СЕРВЕЛАТ ФИНСКИЙ в/к в/у срез 0.35кг_45c</t>
        </is>
      </c>
      <c r="C112" s="36" t="inlineStr">
        <is>
          <t>ШТ</t>
        </is>
      </c>
      <c r="D112" s="28" t="n">
        <v>1001301876697</v>
      </c>
      <c r="E112" s="24" t="n">
        <v>1400</v>
      </c>
      <c r="F112" s="23" t="n">
        <v>0.35</v>
      </c>
      <c r="G112" s="23">
        <f>E112*0.35</f>
        <v/>
      </c>
      <c r="H112" s="14" t="n">
        <v>2.8</v>
      </c>
      <c r="I112" s="14" t="n">
        <v>45</v>
      </c>
      <c r="J112" s="39" t="n"/>
    </row>
    <row r="113" ht="16.5" customHeight="1" thickBot="1" thickTop="1">
      <c r="A113" s="93">
        <f>RIGHT(D113:D249,4)</f>
        <v/>
      </c>
      <c r="B113" s="74" t="inlineStr">
        <is>
          <t>Сырокопченые колбасы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Height="1" thickTop="1">
      <c r="A114" s="93">
        <f>RIGHT(D114:D250,4)</f>
        <v/>
      </c>
      <c r="B114" s="27" t="inlineStr">
        <is>
          <t>АРОМАТНАЯ Папа может с/к в/у 1/250 8шт.</t>
        </is>
      </c>
      <c r="C114" s="33" t="inlineStr">
        <is>
          <t>ШТ</t>
        </is>
      </c>
      <c r="D114" s="28" t="n">
        <v>1001061975706</v>
      </c>
      <c r="E114" s="24" t="n">
        <v>400</v>
      </c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>
      <c r="A115" s="93">
        <f>RIGHT(D115:D251,4)</f>
        <v/>
      </c>
      <c r="B115" s="27" t="inlineStr">
        <is>
          <t>АРОМАТНАЯ с/к с/н в/у 1/100*8_60с</t>
        </is>
      </c>
      <c r="C115" s="33" t="inlineStr">
        <is>
          <t>ШТ</t>
        </is>
      </c>
      <c r="D115" s="28" t="n">
        <v>1001201976454</v>
      </c>
      <c r="E115" s="24" t="n">
        <v>750</v>
      </c>
      <c r="F115" s="23" t="n">
        <v>0.1</v>
      </c>
      <c r="G115" s="23">
        <f>E115*0.1</f>
        <v/>
      </c>
      <c r="H115" s="14" t="n">
        <v>0.8</v>
      </c>
      <c r="I115" s="14" t="n">
        <v>60</v>
      </c>
      <c r="J115" s="39" t="n"/>
    </row>
    <row r="116" ht="16.5" customHeight="1">
      <c r="A116" s="93">
        <f>RIGHT(D116:D252,4)</f>
        <v/>
      </c>
      <c r="B116" s="27" t="inlineStr">
        <is>
          <t xml:space="preserve"> ИТАЛЬЯНСКОЕ АССОРТИ с/в с/н мгс 1/90</t>
        </is>
      </c>
      <c r="C116" s="33" t="inlineStr">
        <is>
          <t>ШТ</t>
        </is>
      </c>
      <c r="D116" s="28" t="n">
        <v>1001205386222</v>
      </c>
      <c r="E116" s="24" t="n"/>
      <c r="F116" s="23" t="n"/>
      <c r="G116" s="23">
        <f>E116*0.09</f>
        <v/>
      </c>
      <c r="H116" s="14" t="n"/>
      <c r="I116" s="14" t="n"/>
      <c r="J116" s="39" t="n"/>
    </row>
    <row r="117" ht="16.5" customHeight="1">
      <c r="A117" s="93">
        <f>RIGHT(D117:D253,4)</f>
        <v/>
      </c>
      <c r="B117" s="27" t="inlineStr">
        <is>
          <t>ОХОТНИЧЬЯ Папа может с/к в/у 1/220 8шт.</t>
        </is>
      </c>
      <c r="C117" s="33" t="inlineStr">
        <is>
          <t>ШТ</t>
        </is>
      </c>
      <c r="D117" s="28" t="n">
        <v>1001060755931</v>
      </c>
      <c r="E117" s="24" t="n"/>
      <c r="F117" s="23" t="n">
        <v>0.22</v>
      </c>
      <c r="G117" s="23">
        <f>E117*0.22</f>
        <v/>
      </c>
      <c r="H117" s="14" t="n">
        <v>1.76</v>
      </c>
      <c r="I117" s="14" t="n">
        <v>120</v>
      </c>
      <c r="J117" s="39" t="n"/>
    </row>
    <row r="118" ht="16.5" customHeight="1">
      <c r="A118" s="93">
        <f>RIGHT(D118:D255,4)</f>
        <v/>
      </c>
      <c r="B118" s="27" t="inlineStr">
        <is>
          <t>ПОСОЛЬСКАЯ Папа может с/к в/у</t>
        </is>
      </c>
      <c r="C118" s="30" t="inlineStr">
        <is>
          <t>КГ</t>
        </is>
      </c>
      <c r="D118" s="28" t="n">
        <v>1001063145708</v>
      </c>
      <c r="E118" s="24" t="n"/>
      <c r="F118" s="23" t="n">
        <v>0.5125</v>
      </c>
      <c r="G118" s="23">
        <f>E118*1</f>
        <v/>
      </c>
      <c r="H118" s="14" t="n">
        <v>4.1</v>
      </c>
      <c r="I118" s="14" t="n">
        <v>120</v>
      </c>
      <c r="J118" s="39" t="n"/>
    </row>
    <row r="119" ht="16.5" customHeight="1">
      <c r="A119" s="93">
        <f>RIGHT(D119:D256,4)</f>
        <v/>
      </c>
      <c r="B119" s="27" t="inlineStr">
        <is>
          <t>АРОМАТНАЯ с/к в/у</t>
        </is>
      </c>
      <c r="C119" s="30" t="inlineStr">
        <is>
          <t>КГ</t>
        </is>
      </c>
      <c r="D119" s="28" t="n">
        <v>1001061971146</v>
      </c>
      <c r="E119" s="24" t="n"/>
      <c r="F119" s="23" t="n"/>
      <c r="G119" s="23">
        <f>E119</f>
        <v/>
      </c>
      <c r="H119" s="14" t="n"/>
      <c r="I119" s="14" t="n"/>
      <c r="J119" s="39" t="n"/>
    </row>
    <row r="120" ht="16.5" customHeight="1">
      <c r="A120" s="93">
        <f>RIGHT(D120:D257,4)</f>
        <v/>
      </c>
      <c r="B120" s="27" t="inlineStr">
        <is>
          <t>САЛЬЧИЧОН Папа может с/к в/у</t>
        </is>
      </c>
      <c r="C120" s="30" t="inlineStr">
        <is>
          <t>КГ</t>
        </is>
      </c>
      <c r="D120" s="28" t="n">
        <v>1001063237150</v>
      </c>
      <c r="E120" s="24" t="n"/>
      <c r="F120" s="23" t="n"/>
      <c r="G120" s="23">
        <f>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ПОСОЛЬСКАЯ ПМ с/к с/н в/у 1/100 10шт</t>
        </is>
      </c>
      <c r="C121" s="33" t="inlineStr">
        <is>
          <t>ШТ</t>
        </is>
      </c>
      <c r="D121" s="28" t="n">
        <v>1001203146834</v>
      </c>
      <c r="E121" s="24" t="n"/>
      <c r="F121" s="23" t="n"/>
      <c r="G121" s="23">
        <f>E121*0.1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СВИНИНА МАДЕРА с/к с/н в/у 1/100</t>
        </is>
      </c>
      <c r="C122" s="33" t="inlineStr">
        <is>
          <t>ШТ</t>
        </is>
      </c>
      <c r="D122" s="28" t="n">
        <v>1001234146448</v>
      </c>
      <c r="E122" s="24" t="n">
        <v>80</v>
      </c>
      <c r="F122" s="23" t="n">
        <v>0.1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НЕАПОЛИТАНСКИЙ ДУЭТ с/к с/н мгс 1/90</t>
        </is>
      </c>
      <c r="C123" s="33" t="inlineStr">
        <is>
          <t>ШТ</t>
        </is>
      </c>
      <c r="D123" s="28" t="n">
        <v>1001205376221</v>
      </c>
      <c r="E123" s="24" t="n">
        <v>400</v>
      </c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RIGHT(D124:D258,4)</f>
        <v/>
      </c>
      <c r="B124" s="27" t="inlineStr">
        <is>
          <t>САЛЯМИ ИТАЛЬЯНСКАЯ с/к в/у 1/150_60с</t>
        </is>
      </c>
      <c r="C124" s="33" t="inlineStr">
        <is>
          <t>ШТ</t>
        </is>
      </c>
      <c r="D124" s="28" t="n">
        <v>1001190765679</v>
      </c>
      <c r="E124" s="24" t="n">
        <v>160</v>
      </c>
      <c r="F124" s="23" t="n">
        <v>0.15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САЛЯМИ ИТАЛЬЯНСКАЯ с/к в/у 1/250*8_120c</t>
        </is>
      </c>
      <c r="C125" s="33" t="inlineStr">
        <is>
          <t>ШТ</t>
        </is>
      </c>
      <c r="D125" s="28" t="n">
        <v>1001060764993</v>
      </c>
      <c r="E125" s="24" t="n"/>
      <c r="F125" s="23" t="n">
        <v>0.25</v>
      </c>
      <c r="G125" s="23">
        <f>E125*0.25</f>
        <v/>
      </c>
      <c r="H125" s="14" t="n">
        <v>2</v>
      </c>
      <c r="I125" s="14" t="n">
        <v>120</v>
      </c>
      <c r="J125" s="39" t="n"/>
    </row>
    <row r="126" ht="16.5" customHeight="1">
      <c r="A126" s="93">
        <f>RIGHT(D126:D261,4)</f>
        <v/>
      </c>
      <c r="B126" s="27" t="inlineStr">
        <is>
          <t>МИЛАНО с/к с/н мгс 1/90 12шт.</t>
        </is>
      </c>
      <c r="C126" s="33" t="inlineStr">
        <is>
          <t>ШТ</t>
        </is>
      </c>
      <c r="D126" s="28" t="n">
        <v>1001203207105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ТОСКАНО с/к с/н мгс 1/90 12шт.</t>
        </is>
      </c>
      <c r="C127" s="33" t="inlineStr">
        <is>
          <t>ШТ</t>
        </is>
      </c>
      <c r="D127" s="28" t="n">
        <v>1001205447106</v>
      </c>
      <c r="E127" s="24" t="n"/>
      <c r="F127" s="23" t="n">
        <v>0.09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САН-РЕМО с/в с/н мгс 1/90 12шт.</t>
        </is>
      </c>
      <c r="C128" s="33" t="inlineStr">
        <is>
          <t>ШТ</t>
        </is>
      </c>
      <c r="D128" s="28" t="n">
        <v>1001205467107</v>
      </c>
      <c r="E128" s="24" t="n">
        <v>60</v>
      </c>
      <c r="F128" s="23" t="n">
        <v>0.09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RIGHT(D129:D264,4)</f>
        <v/>
      </c>
      <c r="B129" s="27" t="inlineStr">
        <is>
          <t>САЛЬЧИЧОН Останкино с/к в/у 1/220 8шт.</t>
        </is>
      </c>
      <c r="C129" s="33" t="inlineStr">
        <is>
          <t>ШТ</t>
        </is>
      </c>
      <c r="D129" s="28" t="n">
        <v>1001063237147</v>
      </c>
      <c r="E129" s="24" t="n">
        <v>40</v>
      </c>
      <c r="F129" s="23" t="n">
        <v>0.22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RIGHT(D130:D265,4)</f>
        <v/>
      </c>
      <c r="B130" s="27" t="inlineStr">
        <is>
          <t>САЛЬЧИЧОН Останкино с/к в/у 1/180</t>
        </is>
      </c>
      <c r="C130" s="33" t="inlineStr">
        <is>
          <t>ШТ</t>
        </is>
      </c>
      <c r="D130" s="28" t="n">
        <v>1001063237229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ТОСКАНО ПРЕМИУМ Останкино с/к в/у 1/180</t>
        </is>
      </c>
      <c r="C131" s="33" t="inlineStr">
        <is>
          <t>ШТ</t>
        </is>
      </c>
      <c r="D131" s="28" t="n">
        <v>1001066537225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RIGHT(D132:D266,4)</f>
        <v/>
      </c>
      <c r="B132" s="27" t="inlineStr">
        <is>
          <t>САЛЯМИ ФИНСКАЯ Папа может с/к в/у 1/180</t>
        </is>
      </c>
      <c r="C132" s="33" t="inlineStr">
        <is>
          <t>ШТ</t>
        </is>
      </c>
      <c r="D132" s="28" t="n">
        <v>1001063097227</v>
      </c>
      <c r="E132" s="24" t="n"/>
      <c r="F132" s="23" t="n">
        <v>0.18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RIGHT(D133:D267,4)</f>
        <v/>
      </c>
      <c r="B133" s="27" t="inlineStr">
        <is>
          <t>ЧОРИЗО ПРЕМИУМ Останкино с/к в/у 1/180</t>
        </is>
      </c>
      <c r="C133" s="33" t="inlineStr">
        <is>
          <t>ШТ</t>
        </is>
      </c>
      <c r="D133" s="28" t="n">
        <v>1001066527226</v>
      </c>
      <c r="E133" s="24" t="n"/>
      <c r="F133" s="23" t="n">
        <v>0.18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RIGHT(D134:D261,4)</f>
        <v/>
      </c>
      <c r="B134" s="27" t="inlineStr">
        <is>
          <t>ПРЕСИЖН с/к в/у 1/250 8шт.</t>
        </is>
      </c>
      <c r="C134" s="33" t="inlineStr">
        <is>
          <t>ШТ</t>
        </is>
      </c>
      <c r="D134" s="28" t="n">
        <v>1001062353684</v>
      </c>
      <c r="E134" s="24" t="n">
        <v>80</v>
      </c>
      <c r="F134" s="23" t="n">
        <v>0.25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RIGHT(D135:D261,4)</f>
        <v/>
      </c>
      <c r="B135" s="27" t="inlineStr">
        <is>
          <t>САЛЯМИ МЕЛКОЗЕРНЕНАЯ с/к в/у 1/120_60с</t>
        </is>
      </c>
      <c r="C135" s="33" t="inlineStr">
        <is>
          <t>ШТ</t>
        </is>
      </c>
      <c r="D135" s="28" t="n">
        <v>1001193115682</v>
      </c>
      <c r="E135" s="24" t="n">
        <v>1200</v>
      </c>
      <c r="F135" s="23" t="n">
        <v>0.12</v>
      </c>
      <c r="G135" s="23">
        <f>E135*0.12</f>
        <v/>
      </c>
      <c r="H135" s="14" t="n">
        <v>0.96</v>
      </c>
      <c r="I135" s="14" t="n">
        <v>60</v>
      </c>
      <c r="J135" s="39" t="n"/>
    </row>
    <row r="136" ht="16.5" customHeight="1">
      <c r="A136" s="93">
        <f>RIGHT(D136:D264,4)</f>
        <v/>
      </c>
      <c r="B136" s="27" t="inlineStr">
        <is>
          <t>ЭКСТРА Папа может с/к в/у_Л</t>
        </is>
      </c>
      <c r="C136" s="30" t="inlineStr">
        <is>
          <t>КГ</t>
        </is>
      </c>
      <c r="D136" s="28" t="n">
        <v>1001062504117</v>
      </c>
      <c r="E136" s="24" t="n">
        <v>50</v>
      </c>
      <c r="F136" s="23" t="n">
        <v>0.4875</v>
      </c>
      <c r="G136" s="23">
        <f>E136*1</f>
        <v/>
      </c>
      <c r="H136" s="14" t="n">
        <v>3.9</v>
      </c>
      <c r="I136" s="14" t="n">
        <v>120</v>
      </c>
      <c r="J136" s="39" t="n"/>
    </row>
    <row r="137" ht="16.5" customHeight="1">
      <c r="A137" s="93">
        <f>RIGHT(D137:D265,4)</f>
        <v/>
      </c>
      <c r="B137" s="27" t="inlineStr">
        <is>
          <t>ПРЕСИЖН с/к дек.спец.мгс</t>
        </is>
      </c>
      <c r="C137" s="30" t="inlineStr">
        <is>
          <t>КГ</t>
        </is>
      </c>
      <c r="D137" s="28" t="n">
        <v>1001062353680</v>
      </c>
      <c r="E137" s="24" t="n"/>
      <c r="F137" s="23" t="n"/>
      <c r="G137" s="23">
        <f>E137</f>
        <v/>
      </c>
      <c r="H137" s="14" t="n"/>
      <c r="I137" s="14" t="n"/>
      <c r="J137" s="39" t="n"/>
    </row>
    <row r="138" ht="16.5" customHeight="1">
      <c r="A138" s="93">
        <f>RIGHT(D138:D265,4)</f>
        <v/>
      </c>
      <c r="B138" s="27" t="inlineStr">
        <is>
          <t>ЭКСТРА Папа может с/к в/у 1/250 8шт.</t>
        </is>
      </c>
      <c r="C138" s="33" t="inlineStr">
        <is>
          <t>ШТ</t>
        </is>
      </c>
      <c r="D138" s="28" t="n">
        <v>1001062505483</v>
      </c>
      <c r="E138" s="24" t="n"/>
      <c r="F138" s="23" t="n">
        <v>0.25</v>
      </c>
      <c r="G138" s="23">
        <f>E138*0.25</f>
        <v/>
      </c>
      <c r="H138" s="14" t="n">
        <v>2</v>
      </c>
      <c r="I138" s="14" t="n">
        <v>120</v>
      </c>
      <c r="J138" s="39" t="n"/>
    </row>
    <row r="139" ht="16.5" customHeight="1" thickBot="1">
      <c r="A139" s="93">
        <f>RIGHT(D139:D266,4)</f>
        <v/>
      </c>
      <c r="B139" s="27" t="inlineStr">
        <is>
          <t>ЭКСТРА Папа может с/к с/н в/у 1/100_60с</t>
        </is>
      </c>
      <c r="C139" s="33" t="inlineStr">
        <is>
          <t>ШТ</t>
        </is>
      </c>
      <c r="D139" s="28" t="n">
        <v>1001202506453</v>
      </c>
      <c r="E139" s="24" t="n">
        <v>420</v>
      </c>
      <c r="F139" s="23" t="n">
        <v>0.1</v>
      </c>
      <c r="G139" s="23">
        <f>E139*0.1</f>
        <v/>
      </c>
      <c r="H139" s="14" t="n">
        <v>0.8</v>
      </c>
      <c r="I139" s="14" t="n">
        <v>60</v>
      </c>
      <c r="J139" s="39" t="n"/>
    </row>
    <row r="140" ht="16.5" customHeight="1" thickBot="1" thickTop="1">
      <c r="A140" s="93">
        <f>RIGHT(D140:D267,4)</f>
        <v/>
      </c>
      <c r="B140" s="74" t="inlineStr">
        <is>
          <t>Ветчины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thickTop="1">
      <c r="A141" s="93">
        <f>RIGHT(D141:D271,4)</f>
        <v/>
      </c>
      <c r="B141" s="29" t="inlineStr">
        <is>
          <t xml:space="preserve">ВЕТЧ.МРАМОРНАЯ в/у_45с </t>
        </is>
      </c>
      <c r="C141" s="32" t="inlineStr">
        <is>
          <t>КГ</t>
        </is>
      </c>
      <c r="D141" s="80" t="n">
        <v>1001092436470</v>
      </c>
      <c r="E141" s="24" t="n"/>
      <c r="F141" s="23" t="n"/>
      <c r="G141" s="23">
        <f>E141*1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ВЕТЧ.МРАМОРНАЯ в/у срез 0.3кг 6шт_45с</t>
        </is>
      </c>
      <c r="C142" s="32" t="inlineStr">
        <is>
          <t>ШТ</t>
        </is>
      </c>
      <c r="D142" s="80" t="n">
        <v>1001092436495</v>
      </c>
      <c r="E142" s="24" t="n">
        <v>330</v>
      </c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RIGHT(D143:D273,4)</f>
        <v/>
      </c>
      <c r="B143" s="29" t="inlineStr">
        <is>
          <t>ВЕТЧ.КЛАССИЧЕСКАЯ ПМ п/о 0.35кг 8шт_209к</t>
        </is>
      </c>
      <c r="C143" s="32" t="inlineStr">
        <is>
          <t>ШТ</t>
        </is>
      </c>
      <c r="D143" s="80" t="n">
        <v>1001095227235</v>
      </c>
      <c r="E143" s="24" t="n"/>
      <c r="F143" s="23" t="n">
        <v>0.35</v>
      </c>
      <c r="G143" s="23">
        <f>F143*E143</f>
        <v/>
      </c>
      <c r="H143" s="14" t="n"/>
      <c r="I143" s="14" t="n"/>
      <c r="J143" s="39" t="n"/>
    </row>
    <row r="144" ht="16.5" customHeight="1">
      <c r="A144" s="93">
        <f>RIGHT(D144:D274,4)</f>
        <v/>
      </c>
      <c r="B144" s="29" t="inlineStr">
        <is>
          <t>ВЕТЧ.РУБЛЕНАЯ ПМ в/у срез 0.3кг 6шт.</t>
        </is>
      </c>
      <c r="C144" s="32" t="inlineStr">
        <is>
          <t>ШТ</t>
        </is>
      </c>
      <c r="D144" s="80" t="n">
        <v>1001093316411</v>
      </c>
      <c r="E144" s="24" t="n"/>
      <c r="F144" s="23" t="n">
        <v>0.3</v>
      </c>
      <c r="G144" s="23">
        <f>F144*E144</f>
        <v/>
      </c>
      <c r="H144" s="14" t="n"/>
      <c r="I144" s="14" t="n"/>
      <c r="J144" s="39" t="n"/>
    </row>
    <row r="145" ht="16.5" customHeight="1">
      <c r="A145" s="93">
        <f>RIGHT(D145:D272,4)</f>
        <v/>
      </c>
      <c r="B145" s="29" t="inlineStr">
        <is>
          <t>ВЕТЧ.НЕЖНАЯ Коровино п/о_Маяк</t>
        </is>
      </c>
      <c r="C145" s="32" t="inlineStr">
        <is>
          <t>КГ</t>
        </is>
      </c>
      <c r="D145" s="80" t="n">
        <v>1001095716866</v>
      </c>
      <c r="E145" s="24" t="n"/>
      <c r="F145" s="23" t="n"/>
      <c r="G145" s="23">
        <f>E145*1</f>
        <v/>
      </c>
      <c r="H145" s="14" t="n"/>
      <c r="I145" s="14" t="n"/>
      <c r="J145" s="39" t="n"/>
    </row>
    <row r="146" ht="16.5" customHeight="1">
      <c r="A146" s="93">
        <f>RIGHT(D146:D269,4)</f>
        <v/>
      </c>
      <c r="B146" s="27" t="inlineStr">
        <is>
          <t>ВЕТЧ.МЯСНАЯ Папа может п/о 0.4кг 8шт.</t>
        </is>
      </c>
      <c r="C146" s="37" t="inlineStr">
        <is>
          <t>ШТ</t>
        </is>
      </c>
      <c r="D146" s="51" t="n">
        <v>1001094053215</v>
      </c>
      <c r="E146" s="24" t="n">
        <v>320</v>
      </c>
      <c r="F146" s="23" t="n">
        <v>0.4</v>
      </c>
      <c r="G146" s="23">
        <f>E146*0.4</f>
        <v/>
      </c>
      <c r="H146" s="14" t="n">
        <v>3.2</v>
      </c>
      <c r="I146" s="14" t="n">
        <v>60</v>
      </c>
      <c r="J146" s="39" t="n"/>
    </row>
    <row r="147" ht="16.5" customHeight="1" thickBot="1">
      <c r="A147" s="93">
        <f>RIGHT(D147:D270,4)</f>
        <v/>
      </c>
      <c r="B147" s="27" t="inlineStr">
        <is>
          <t>ВЕТЧ.ФИЛЕЙНАЯ ПМ п/о 0,4кг 8шт.</t>
        </is>
      </c>
      <c r="C147" s="37" t="inlineStr">
        <is>
          <t>ШТ</t>
        </is>
      </c>
      <c r="D147" s="51" t="n">
        <v>1001092687245</v>
      </c>
      <c r="E147" s="24" t="n"/>
      <c r="F147" s="23" t="n">
        <v>0.4</v>
      </c>
      <c r="G147" s="23">
        <f>E147*0.4</f>
        <v/>
      </c>
      <c r="H147" s="14" t="n"/>
      <c r="I147" s="14" t="n"/>
      <c r="J147" s="39" t="n"/>
    </row>
    <row r="148" ht="16.5" customHeight="1" thickBot="1" thickTop="1">
      <c r="A148" s="93">
        <f>RIGHT(D148:D272,4)</f>
        <v/>
      </c>
      <c r="B148" s="74" t="inlineStr">
        <is>
          <t>Копчености варенокопченые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thickTop="1">
      <c r="A149" s="93">
        <f>RIGHT(D149:D275,4)</f>
        <v/>
      </c>
      <c r="B149" s="47" t="inlineStr">
        <is>
          <t>СВИНИНА ПО-ДОМ. к/в мл/к в/у 0.3кг_50с</t>
        </is>
      </c>
      <c r="C149" s="35" t="inlineStr">
        <is>
          <t>ШТ</t>
        </is>
      </c>
      <c r="D149" s="28" t="n">
        <v>1001084217090</v>
      </c>
      <c r="E149" s="24" t="n">
        <v>240</v>
      </c>
      <c r="F149" s="23" t="n">
        <v>0.3</v>
      </c>
      <c r="G149" s="23">
        <f>E149*F149</f>
        <v/>
      </c>
      <c r="H149" s="14" t="n"/>
      <c r="I149" s="14" t="n">
        <v>50</v>
      </c>
      <c r="J149" s="39" t="n"/>
    </row>
    <row r="150" ht="16.5" customHeight="1">
      <c r="A150" s="93">
        <f>RIGHT(D150:D276,4)</f>
        <v/>
      </c>
      <c r="B150" s="47" t="inlineStr">
        <is>
          <t>ШЕЙКА КОПЧЕНАЯ к/в мл/к в/у 300*6</t>
        </is>
      </c>
      <c r="C150" s="35" t="inlineStr">
        <is>
          <t>ШТ</t>
        </is>
      </c>
      <c r="D150" s="28" t="n">
        <v>1001083424691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RIGHT(D151:D277,4)</f>
        <v/>
      </c>
      <c r="B151" s="47" t="inlineStr">
        <is>
          <t>ГРУДИНКА ПРЕМИУМ к/в мл/к в/у 0,3кг_50с</t>
        </is>
      </c>
      <c r="C151" s="35" t="inlineStr">
        <is>
          <t>ШТ</t>
        </is>
      </c>
      <c r="D151" s="28" t="n">
        <v>1001085637187</v>
      </c>
      <c r="E151" s="24" t="n">
        <v>240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RIGHT(D152:D278,4)</f>
        <v/>
      </c>
      <c r="B152" s="47" t="inlineStr">
        <is>
          <t>ГРУДИНКА ПРЕМИУМ к/в с/н в/у 1/150 8шт.</t>
        </is>
      </c>
      <c r="C152" s="35" t="inlineStr">
        <is>
          <t>ШТ</t>
        </is>
      </c>
      <c r="D152" s="28" t="n">
        <v>1001225636201</v>
      </c>
      <c r="E152" s="24" t="n"/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RIGHT(D153:D278,4)</f>
        <v/>
      </c>
      <c r="B153" s="47" t="inlineStr">
        <is>
          <t>ДЫМОВИЦА ИЗ ОКОРОКА к/в мл/к в/у 0.3кг</t>
        </is>
      </c>
      <c r="C153" s="35" t="inlineStr">
        <is>
          <t>ШТ</t>
        </is>
      </c>
      <c r="D153" s="28" t="n">
        <v>1001080216842</v>
      </c>
      <c r="E153" s="24" t="n">
        <v>160</v>
      </c>
      <c r="F153" s="23" t="n">
        <v>0.3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RIGHT(D154:D278,4)</f>
        <v/>
      </c>
      <c r="B154" s="47" t="inlineStr">
        <is>
          <t>ШПИК С ЧЕСНОК.И ПЕРЦЕМ к/в в/у 0.3кг_45c</t>
        </is>
      </c>
      <c r="C154" s="35" t="inlineStr">
        <is>
          <t>ШТ</t>
        </is>
      </c>
      <c r="D154" s="28" t="n">
        <v>1001084226492</v>
      </c>
      <c r="E154" s="24" t="n"/>
      <c r="F154" s="23" t="n">
        <v>0.3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КОРЕЙКА ПО-ОСТ.к/в в/с с/н в/у 1/150_45с</t>
        </is>
      </c>
      <c r="C155" s="35" t="inlineStr">
        <is>
          <t>ШТ</t>
        </is>
      </c>
      <c r="D155" s="28" t="n">
        <v>1001220286279</v>
      </c>
      <c r="E155" s="24" t="n">
        <v>360</v>
      </c>
      <c r="F155" s="23" t="n">
        <v>0.15</v>
      </c>
      <c r="G155" s="23">
        <f>F155*E155</f>
        <v/>
      </c>
      <c r="H155" s="14" t="n"/>
      <c r="I155" s="14" t="n"/>
      <c r="J155" s="92" t="n"/>
    </row>
    <row r="156" ht="16.5" customHeight="1">
      <c r="A156" s="93">
        <f>RIGHT(D156:D277,4)</f>
        <v/>
      </c>
      <c r="B156" s="47" t="inlineStr">
        <is>
          <t>КОЛБ.СНЭКИ Папа может в/к мгс 1/70_5</t>
        </is>
      </c>
      <c r="C156" s="35" t="inlineStr">
        <is>
          <t>ШТ</t>
        </is>
      </c>
      <c r="D156" s="28" t="n">
        <v>1001053944786</v>
      </c>
      <c r="E156" s="24" t="n"/>
      <c r="F156" s="23" t="n">
        <v>0.07000000000000001</v>
      </c>
      <c r="G156" s="23">
        <f>F156*E156</f>
        <v/>
      </c>
      <c r="H156" s="14" t="n"/>
      <c r="I156" s="14" t="n"/>
      <c r="J156" s="92" t="n"/>
    </row>
    <row r="157" ht="16.5" customHeight="1">
      <c r="A157" s="93">
        <f>RIGHT(D157:D278,4)</f>
        <v/>
      </c>
      <c r="B157" s="47" t="inlineStr">
        <is>
          <t>ПЕППЕРОНИ с/к с/н мгс 1*2_HRC</t>
        </is>
      </c>
      <c r="C157" s="35" t="inlineStr">
        <is>
          <t>КГ</t>
        </is>
      </c>
      <c r="D157" s="28" t="n">
        <v>1001204447052</v>
      </c>
      <c r="E157" s="24" t="n"/>
      <c r="F157" s="23" t="n">
        <v>1</v>
      </c>
      <c r="G157" s="23">
        <f>E157</f>
        <v/>
      </c>
      <c r="H157" s="14" t="n"/>
      <c r="I157" s="14" t="n"/>
      <c r="J157" s="92" t="n"/>
    </row>
    <row r="158" ht="16.5" customHeight="1">
      <c r="A158" s="93">
        <f>RIGHT(D158:D278,4)</f>
        <v/>
      </c>
      <c r="B158" s="47" t="inlineStr">
        <is>
          <t>БЕКОН ДЛЯ КУЛИНАРИИ с/к с/н мгс 1*2_HRC</t>
        </is>
      </c>
      <c r="C158" s="35" t="inlineStr">
        <is>
          <t>КГ</t>
        </is>
      </c>
      <c r="D158" s="28" t="n">
        <v>1001223297053</v>
      </c>
      <c r="E158" s="24" t="n"/>
      <c r="F158" s="23" t="n">
        <v>1</v>
      </c>
      <c r="G158" s="23">
        <f>E158</f>
        <v/>
      </c>
      <c r="H158" s="14" t="n"/>
      <c r="I158" s="14" t="n"/>
      <c r="J158" s="92" t="n"/>
    </row>
    <row r="159" ht="16.5" customHeight="1">
      <c r="A159" s="93">
        <f>RIGHT(D159:D278,4)</f>
        <v/>
      </c>
      <c r="B159" s="27" t="inlineStr">
        <is>
          <t>БЕКОН Папа может с/к с/н в/у 1/140_50с</t>
        </is>
      </c>
      <c r="C159" s="33" t="inlineStr">
        <is>
          <t>ШТ</t>
        </is>
      </c>
      <c r="D159" s="28" t="n">
        <v>1001223297092</v>
      </c>
      <c r="E159" s="24" t="n">
        <v>240</v>
      </c>
      <c r="F159" s="23" t="n">
        <v>0.14</v>
      </c>
      <c r="G159" s="23">
        <f>F159*E159</f>
        <v/>
      </c>
      <c r="H159" s="14" t="n"/>
      <c r="I159" s="14" t="n"/>
      <c r="J159" s="39" t="n"/>
    </row>
    <row r="160" ht="16.5" customHeight="1">
      <c r="A160" s="93">
        <f>RIGHT(D160:D279,4)</f>
        <v/>
      </c>
      <c r="B160" s="27" t="inlineStr">
        <is>
          <t>БЕКОН Останкино с/к с/н в/у 1/180_50с</t>
        </is>
      </c>
      <c r="C160" s="33" t="inlineStr">
        <is>
          <t>ШТ</t>
        </is>
      </c>
      <c r="D160" s="28" t="n">
        <v>1001223297103</v>
      </c>
      <c r="E160" s="24" t="n"/>
      <c r="F160" s="23" t="n">
        <v>0.18</v>
      </c>
      <c r="G160" s="23">
        <f>F160*E160</f>
        <v/>
      </c>
      <c r="H160" s="14" t="n"/>
      <c r="I160" s="14" t="n"/>
      <c r="J160" s="92" t="n"/>
    </row>
    <row r="161" ht="16.5" customHeight="1" thickBot="1">
      <c r="A161" s="93">
        <f>RIGHT(D161:D276,4)</f>
        <v/>
      </c>
      <c r="B161" s="47" t="inlineStr">
        <is>
          <t>БЕКОН с/к с/н в/у 1/180 10шт.</t>
        </is>
      </c>
      <c r="C161" s="35" t="inlineStr">
        <is>
          <t>ШТ</t>
        </is>
      </c>
      <c r="D161" s="28" t="n">
        <v>1001223296919</v>
      </c>
      <c r="E161" s="24" t="n"/>
      <c r="F161" s="23" t="n"/>
      <c r="G161" s="23">
        <f>E161*0.18</f>
        <v/>
      </c>
      <c r="H161" s="14" t="n"/>
      <c r="I161" s="14" t="n"/>
      <c r="J161" s="92" t="n"/>
    </row>
    <row r="162" ht="16.5" customHeight="1" thickBot="1" thickTop="1">
      <c r="A162" s="93">
        <f>RIGHT(D162:D277,4)</f>
        <v/>
      </c>
      <c r="B162" s="74" t="inlineStr">
        <is>
          <t>Паштеты</t>
        </is>
      </c>
      <c r="C162" s="74" t="n"/>
      <c r="D162" s="74" t="n"/>
      <c r="E162" s="74" t="n"/>
      <c r="F162" s="73" t="n"/>
      <c r="G162" s="74" t="n"/>
      <c r="H162" s="74" t="n"/>
      <c r="I162" s="74" t="n"/>
      <c r="J162" s="75" t="n"/>
    </row>
    <row r="163" ht="16.5" customHeight="1" thickBot="1" thickTop="1">
      <c r="A163" s="93">
        <f>RIGHT(D163:D280,4)</f>
        <v/>
      </c>
      <c r="B163" s="74" t="inlineStr">
        <is>
          <t>Пельмени</t>
        </is>
      </c>
      <c r="C163" s="74" t="n"/>
      <c r="D163" s="74" t="n"/>
      <c r="E163" s="74" t="n"/>
      <c r="F163" s="73" t="n"/>
      <c r="G163" s="74" t="n"/>
      <c r="H163" s="74" t="n"/>
      <c r="I163" s="74" t="n"/>
      <c r="J163" s="75" t="n"/>
    </row>
    <row r="164" ht="16.5" customHeight="1" thickTop="1">
      <c r="A164" s="93">
        <f>RIGHT(D164:D281,4)</f>
        <v/>
      </c>
      <c r="B164" s="47" t="inlineStr">
        <is>
          <t>ОСТАН.ТРАДИЦ. пельм кор.0.5кг зам._120с</t>
        </is>
      </c>
      <c r="C164" s="33" t="inlineStr">
        <is>
          <t>ШТ</t>
        </is>
      </c>
      <c r="D164" s="28" t="n">
        <v>1002112606314</v>
      </c>
      <c r="E164" s="24" t="n"/>
      <c r="F164" s="23" t="n">
        <v>0.5</v>
      </c>
      <c r="G164" s="23">
        <f>E164*0.5</f>
        <v/>
      </c>
      <c r="H164" s="14" t="n">
        <v>8</v>
      </c>
      <c r="I164" s="72" t="n">
        <v>120</v>
      </c>
      <c r="J164" s="39" t="n"/>
    </row>
    <row r="165" ht="16.5" customHeight="1">
      <c r="A165" s="93">
        <f>RIGHT(D165:D282,4)</f>
        <v/>
      </c>
      <c r="B165" s="47" t="inlineStr">
        <is>
          <t xml:space="preserve">ПЕЛЬМ.С АДЖИКОЙ пл.0.45кг зам. </t>
        </is>
      </c>
      <c r="C165" s="33" t="inlineStr">
        <is>
          <t>ШТ</t>
        </is>
      </c>
      <c r="D165" s="28" t="n">
        <v>1002115036155</v>
      </c>
      <c r="E165" s="24" t="n"/>
      <c r="F165" s="23" t="n"/>
      <c r="G165" s="23">
        <f>E165*0.45</f>
        <v/>
      </c>
      <c r="H165" s="14" t="n"/>
      <c r="I165" s="72" t="n"/>
      <c r="J165" s="39" t="n"/>
    </row>
    <row r="166" ht="16.5" customHeight="1">
      <c r="A166" s="93">
        <f>RIGHT(D166:D283,4)</f>
        <v/>
      </c>
      <c r="B166" s="47" t="inlineStr">
        <is>
          <t xml:space="preserve">ПЕЛЬМ.С БЕЛ.ГРИБАМИ пл.0.45кг зам. </t>
        </is>
      </c>
      <c r="C166" s="33" t="inlineStr">
        <is>
          <t>ШТ</t>
        </is>
      </c>
      <c r="D166" s="28" t="n">
        <v>1002115056157</v>
      </c>
      <c r="E166" s="24" t="n"/>
      <c r="F166" s="23" t="n"/>
      <c r="G166" s="23">
        <f>E166*0.45</f>
        <v/>
      </c>
      <c r="H166" s="14" t="n"/>
      <c r="I166" s="72" t="n"/>
      <c r="J166" s="39" t="n"/>
    </row>
    <row r="167" ht="16.5" customHeight="1" thickBot="1">
      <c r="A167" s="93">
        <f>RIGHT(D167:D282,4)</f>
        <v/>
      </c>
      <c r="B167" s="47" t="inlineStr">
        <is>
          <t>ОСТАН.ТРАДИЦ.пельм пл.0.9кг зам._120с</t>
        </is>
      </c>
      <c r="C167" s="36" t="inlineStr">
        <is>
          <t>ШТ</t>
        </is>
      </c>
      <c r="D167" s="28" t="n">
        <v>1002112606313</v>
      </c>
      <c r="E167" s="24" t="n"/>
      <c r="F167" s="23" t="n">
        <v>0.9</v>
      </c>
      <c r="G167" s="23">
        <f>E167*0.9</f>
        <v/>
      </c>
      <c r="H167" s="14" t="n">
        <v>9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Полуфабрикаты с картофелем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Height="1" thickBot="1" thickTop="1">
      <c r="A169" s="93">
        <f>RIGHT(D169:D284,4)</f>
        <v/>
      </c>
      <c r="B169" s="47" t="inlineStr">
        <is>
          <t>С КАРТОФЕЛЕМ вареники кор.0.5кг зам_120</t>
        </is>
      </c>
      <c r="C169" s="36" t="inlineStr">
        <is>
          <t>ШТ</t>
        </is>
      </c>
      <c r="D169" s="28" t="n">
        <v>1002151784945</v>
      </c>
      <c r="E169" s="24" t="n"/>
      <c r="F169" s="23" t="n">
        <v>0.5</v>
      </c>
      <c r="G169" s="23">
        <f>E169*0.5</f>
        <v/>
      </c>
      <c r="H169" s="14" t="n">
        <v>8</v>
      </c>
      <c r="I169" s="72" t="n">
        <v>120</v>
      </c>
      <c r="J169" s="39" t="n"/>
    </row>
    <row r="170" ht="16.5" customHeight="1" thickBot="1" thickTop="1">
      <c r="A170" s="93">
        <f>RIGHT(D170:D285,4)</f>
        <v/>
      </c>
      <c r="B170" s="74" t="inlineStr">
        <is>
          <t>Блины</t>
        </is>
      </c>
      <c r="C170" s="74" t="n"/>
      <c r="D170" s="74" t="n"/>
      <c r="E170" s="74" t="n"/>
      <c r="F170" s="73" t="n"/>
      <c r="G170" s="74" t="n"/>
      <c r="H170" s="74" t="n"/>
      <c r="I170" s="74" t="n"/>
      <c r="J170" s="75" t="n"/>
    </row>
    <row r="171" ht="16.5" customFormat="1" customHeight="1" s="88" thickBot="1" thickTop="1">
      <c r="A171" s="93">
        <f>RIGHT(D171:D286,4)</f>
        <v/>
      </c>
      <c r="B171" s="89" t="inlineStr">
        <is>
          <t>С КУРИЦЕЙ И ГРИБАМИ 1/420 10шт.зам.</t>
        </is>
      </c>
      <c r="C171" s="90" t="inlineStr">
        <is>
          <t>ШТ</t>
        </is>
      </c>
      <c r="D171" s="83" t="n">
        <v>1002133974956</v>
      </c>
      <c r="E171" s="84" t="n"/>
      <c r="F171" s="85" t="n">
        <v>0.42</v>
      </c>
      <c r="G171" s="85">
        <f>E171*0.42</f>
        <v/>
      </c>
      <c r="H171" s="86" t="n">
        <v>4.2</v>
      </c>
      <c r="I171" s="91" t="n">
        <v>120</v>
      </c>
      <c r="J171" s="86" t="n"/>
      <c r="K171" s="87" t="n"/>
    </row>
    <row r="172" ht="16.5" customHeight="1" thickTop="1">
      <c r="A172" s="93">
        <f>RIGHT(D172:D287,4)</f>
        <v/>
      </c>
      <c r="B172" s="47" t="inlineStr">
        <is>
          <t>БЛИНЧ.С МЯСОМ пл.1/420 10шт.зам.</t>
        </is>
      </c>
      <c r="C172" s="33" t="inlineStr">
        <is>
          <t>ШТ</t>
        </is>
      </c>
      <c r="D172" s="28" t="n">
        <v>1002131151762</v>
      </c>
      <c r="E172" s="24" t="n"/>
      <c r="F172" s="23" t="n">
        <v>0.42</v>
      </c>
      <c r="G172" s="23">
        <f>E172*0.42</f>
        <v/>
      </c>
      <c r="H172" s="14" t="n">
        <v>4.2</v>
      </c>
      <c r="I172" s="72" t="n">
        <v>120</v>
      </c>
      <c r="J172" s="39" t="n"/>
    </row>
    <row r="173" ht="16.5" customHeight="1" thickBot="1">
      <c r="A173" s="93">
        <f>RIGHT(D173:D288,4)</f>
        <v/>
      </c>
      <c r="B173" s="47" t="inlineStr">
        <is>
          <t>БЛИНЧ. С ТВОРОГОМ 1/420 12шт.зам.</t>
        </is>
      </c>
      <c r="C173" s="36" t="inlineStr">
        <is>
          <t>ШТ</t>
        </is>
      </c>
      <c r="D173" s="28" t="n">
        <v>1002131181764</v>
      </c>
      <c r="E173" s="24" t="n"/>
      <c r="F173" s="23" t="n">
        <v>0.42</v>
      </c>
      <c r="G173" s="23">
        <f>E173*0.42</f>
        <v/>
      </c>
      <c r="H173" s="14" t="n">
        <v>4.2</v>
      </c>
      <c r="I173" s="72" t="n">
        <v>120</v>
      </c>
      <c r="J173" s="39" t="n"/>
    </row>
    <row r="174" ht="16.5" customHeight="1" thickBot="1" thickTop="1">
      <c r="A174" s="93">
        <f>RIGHT(D174:D289,4)</f>
        <v/>
      </c>
      <c r="B174" s="74" t="inlineStr">
        <is>
          <t>Консервы мясные</t>
        </is>
      </c>
      <c r="C174" s="74" t="n"/>
      <c r="D174" s="74" t="n"/>
      <c r="E174" s="74" t="n"/>
      <c r="F174" s="73" t="n"/>
      <c r="G174" s="74" t="n"/>
      <c r="H174" s="74" t="n"/>
      <c r="I174" s="74" t="n"/>
      <c r="J174" s="75" t="n"/>
    </row>
    <row r="175" ht="16.5" customHeight="1" thickBot="1" thickTop="1">
      <c r="A175" s="93">
        <f>RIGHT(D175:D290,4)</f>
        <v/>
      </c>
      <c r="B175" s="74" t="inlineStr">
        <is>
          <t>Мясокостные замороженные</t>
        </is>
      </c>
      <c r="C175" s="74" t="n"/>
      <c r="D175" s="74" t="n"/>
      <c r="E175" s="74" t="n"/>
      <c r="F175" s="73" t="n"/>
      <c r="G175" s="74" t="n"/>
      <c r="H175" s="74" t="n"/>
      <c r="I175" s="74" t="n"/>
      <c r="J175" s="75" t="n"/>
    </row>
    <row r="176" ht="16.5" customHeight="1" thickBot="1" thickTop="1">
      <c r="A176" s="93">
        <f>RIGHT(D176:D291,4)</f>
        <v/>
      </c>
      <c r="B176" s="47" t="inlineStr">
        <is>
          <t xml:space="preserve"> РАГУ СВИНОЕ 1кг 8шт.зам_120с </t>
        </is>
      </c>
      <c r="C176" s="36" t="inlineStr">
        <is>
          <t>ШТ</t>
        </is>
      </c>
      <c r="D176" s="68" t="inlineStr">
        <is>
          <t>1002162156004</t>
        </is>
      </c>
      <c r="E176" s="24" t="n"/>
      <c r="F176" s="23" t="n">
        <v>1</v>
      </c>
      <c r="G176" s="23">
        <f>E176*1</f>
        <v/>
      </c>
      <c r="H176" s="14" t="n">
        <v>8</v>
      </c>
      <c r="I176" s="72" t="n">
        <v>120</v>
      </c>
      <c r="J176" s="39" t="n"/>
    </row>
    <row r="177" ht="15.75" customHeight="1" thickTop="1">
      <c r="A177" s="93">
        <f>RIGHT(D177:D292,4)</f>
        <v/>
      </c>
      <c r="B177" s="47" t="inlineStr">
        <is>
          <t>ШАШЛЫК ИЗ СВИНИНЫ зам.</t>
        </is>
      </c>
      <c r="C177" s="30" t="inlineStr">
        <is>
          <t>КГ</t>
        </is>
      </c>
      <c r="D177" s="68" t="inlineStr">
        <is>
          <t>1002162215417</t>
        </is>
      </c>
      <c r="E177" s="24" t="n"/>
      <c r="F177" s="23" t="n">
        <v>2</v>
      </c>
      <c r="G177" s="23">
        <f>E177*1</f>
        <v/>
      </c>
      <c r="H177" s="14" t="n">
        <v>6</v>
      </c>
      <c r="I177" s="72" t="n">
        <v>90</v>
      </c>
      <c r="J177" s="39" t="n"/>
    </row>
    <row r="178" ht="15.75" customHeight="1" thickBot="1">
      <c r="A178" s="93">
        <f>RIGHT(D178:D293,4)</f>
        <v/>
      </c>
      <c r="B178" s="47" t="inlineStr">
        <is>
          <t>РЕБРЫШКИ ОБЫКНОВЕННЫЕ 1кг 12шт.зам.</t>
        </is>
      </c>
      <c r="C178" s="36" t="inlineStr">
        <is>
          <t>ШТ</t>
        </is>
      </c>
      <c r="D178" s="69" t="inlineStr">
        <is>
          <t>1002162166019</t>
        </is>
      </c>
      <c r="E178" s="24" t="n"/>
      <c r="F178" s="23" t="n">
        <v>1</v>
      </c>
      <c r="G178" s="23">
        <f>E178*1</f>
        <v/>
      </c>
      <c r="H178" s="14" t="n">
        <v>12</v>
      </c>
      <c r="I178" s="72" t="n">
        <v>120</v>
      </c>
      <c r="J178" s="39" t="n"/>
    </row>
    <row r="179" ht="16.5" customHeight="1" thickBot="1" thickTop="1">
      <c r="A179" s="77" t="n"/>
      <c r="B179" s="77" t="inlineStr">
        <is>
          <t>ВСЕГО:</t>
        </is>
      </c>
      <c r="C179" s="16" t="n"/>
      <c r="D179" s="48" t="n"/>
      <c r="E179" s="17">
        <f>SUM(E5:E178)</f>
        <v/>
      </c>
      <c r="F179" s="17">
        <f>SUM(F10:F178)</f>
        <v/>
      </c>
      <c r="G179" s="17">
        <f>SUM(G11:G178)</f>
        <v/>
      </c>
      <c r="H179" s="17">
        <f>SUM(H10:H175)</f>
        <v/>
      </c>
      <c r="I179" s="17" t="n"/>
      <c r="J179" s="17" t="n"/>
    </row>
    <row r="180" ht="15.75" customHeight="1" thickTop="1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  <row r="1702">
      <c r="B1702" s="53" t="n"/>
      <c r="C1702" s="18" t="n"/>
      <c r="D1702" s="52" t="n"/>
      <c r="F1702" s="19" t="n"/>
      <c r="G1702" s="19" t="n"/>
      <c r="H1702" s="20" t="n"/>
      <c r="I1702" s="20" t="n"/>
      <c r="J1702" s="21" t="n"/>
    </row>
    <row r="1703">
      <c r="B1703" s="53" t="n"/>
      <c r="C1703" s="18" t="n"/>
      <c r="D1703" s="52" t="n"/>
      <c r="F1703" s="19" t="n"/>
      <c r="G1703" s="19" t="n"/>
      <c r="H1703" s="20" t="n"/>
      <c r="I1703" s="20" t="n"/>
      <c r="J1703" s="21" t="n"/>
    </row>
  </sheetData>
  <autoFilter ref="A9:J179"/>
  <mergeCells count="2">
    <mergeCell ref="E1:J1"/>
    <mergeCell ref="G3:J3"/>
  </mergeCells>
  <dataValidations disablePrompts="1" count="2">
    <dataValidation sqref="B172" showDropDown="0" showInputMessage="1" showErrorMessage="1" allowBlank="0" type="textLength" operator="lessThanOrEqual">
      <formula1>40</formula1>
    </dataValidation>
    <dataValidation sqref="D176:D17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2025-10-09T12:08:34Z</dcterms:modified>
  <cp:lastModifiedBy>Uaer4</cp:lastModifiedBy>
  <cp:lastPrinted>2023-11-08T08:22:20Z</cp:lastPrinted>
</cp:coreProperties>
</file>