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75591F7-F5FF-4577-B951-11A1DE2368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08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Y256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Y247" i="1" s="1"/>
  <c r="P241" i="1"/>
  <c r="X239" i="1"/>
  <c r="X238" i="1"/>
  <c r="BO237" i="1"/>
  <c r="BM237" i="1"/>
  <c r="Y237" i="1"/>
  <c r="Y238" i="1" s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Y217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Y150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Y151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H508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Y128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Y64" i="1"/>
  <c r="X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Y32" i="1" s="1"/>
  <c r="P26" i="1"/>
  <c r="X24" i="1"/>
  <c r="X498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9" i="1" l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08" i="1"/>
  <c r="BP56" i="1"/>
  <c r="BN56" i="1"/>
  <c r="Z56" i="1"/>
  <c r="BP68" i="1"/>
  <c r="BN68" i="1"/>
  <c r="Z68" i="1"/>
  <c r="Z70" i="1" s="1"/>
  <c r="BP76" i="1"/>
  <c r="BN76" i="1"/>
  <c r="Z76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Z118" i="1" s="1"/>
  <c r="BP132" i="1"/>
  <c r="BN132" i="1"/>
  <c r="Z132" i="1"/>
  <c r="Z133" i="1" s="1"/>
  <c r="Y134" i="1"/>
  <c r="Y139" i="1"/>
  <c r="BP136" i="1"/>
  <c r="BN136" i="1"/>
  <c r="Z136" i="1"/>
  <c r="Z138" i="1" s="1"/>
  <c r="BP160" i="1"/>
  <c r="BN160" i="1"/>
  <c r="Z160" i="1"/>
  <c r="Z168" i="1" s="1"/>
  <c r="BP164" i="1"/>
  <c r="BN164" i="1"/>
  <c r="Z164" i="1"/>
  <c r="Y168" i="1"/>
  <c r="BP172" i="1"/>
  <c r="BN172" i="1"/>
  <c r="Z172" i="1"/>
  <c r="Z174" i="1" s="1"/>
  <c r="BP193" i="1"/>
  <c r="BN193" i="1"/>
  <c r="Z193" i="1"/>
  <c r="Z200" i="1" s="1"/>
  <c r="BP197" i="1"/>
  <c r="BN197" i="1"/>
  <c r="Z197" i="1"/>
  <c r="BP205" i="1"/>
  <c r="BN205" i="1"/>
  <c r="Z205" i="1"/>
  <c r="BP209" i="1"/>
  <c r="BN209" i="1"/>
  <c r="Z209" i="1"/>
  <c r="BP222" i="1"/>
  <c r="BN222" i="1"/>
  <c r="Z222" i="1"/>
  <c r="Z230" i="1" s="1"/>
  <c r="Y230" i="1"/>
  <c r="BP225" i="1"/>
  <c r="BN225" i="1"/>
  <c r="Z225" i="1"/>
  <c r="BP27" i="1"/>
  <c r="Y500" i="1" s="1"/>
  <c r="BN27" i="1"/>
  <c r="Y499" i="1" s="1"/>
  <c r="Y501" i="1" s="1"/>
  <c r="Z27" i="1"/>
  <c r="Z32" i="1" s="1"/>
  <c r="BP31" i="1"/>
  <c r="BN31" i="1"/>
  <c r="Z31" i="1"/>
  <c r="Y33" i="1"/>
  <c r="Y36" i="1"/>
  <c r="Y502" i="1" s="1"/>
  <c r="BP35" i="1"/>
  <c r="BN35" i="1"/>
  <c r="Z35" i="1"/>
  <c r="Z36" i="1" s="1"/>
  <c r="Y37" i="1"/>
  <c r="C508" i="1"/>
  <c r="Y44" i="1"/>
  <c r="BP41" i="1"/>
  <c r="BN41" i="1"/>
  <c r="Z41" i="1"/>
  <c r="Z44" i="1" s="1"/>
  <c r="BP54" i="1"/>
  <c r="BN54" i="1"/>
  <c r="Z54" i="1"/>
  <c r="Y58" i="1"/>
  <c r="Z64" i="1"/>
  <c r="BP62" i="1"/>
  <c r="BN62" i="1"/>
  <c r="Z62" i="1"/>
  <c r="Y71" i="1"/>
  <c r="Y70" i="1"/>
  <c r="Z78" i="1"/>
  <c r="BP74" i="1"/>
  <c r="BN74" i="1"/>
  <c r="Z74" i="1"/>
  <c r="Y78" i="1"/>
  <c r="BP82" i="1"/>
  <c r="BN82" i="1"/>
  <c r="Z82" i="1"/>
  <c r="Z83" i="1" s="1"/>
  <c r="Y84" i="1"/>
  <c r="E508" i="1"/>
  <c r="Y90" i="1"/>
  <c r="BP87" i="1"/>
  <c r="BN87" i="1"/>
  <c r="Z87" i="1"/>
  <c r="Z90" i="1" s="1"/>
  <c r="Y97" i="1"/>
  <c r="BP96" i="1"/>
  <c r="BN96" i="1"/>
  <c r="Z96" i="1"/>
  <c r="Y98" i="1"/>
  <c r="F508" i="1"/>
  <c r="Y106" i="1"/>
  <c r="BP101" i="1"/>
  <c r="BN101" i="1"/>
  <c r="Z101" i="1"/>
  <c r="Z105" i="1" s="1"/>
  <c r="Y105" i="1"/>
  <c r="BP109" i="1"/>
  <c r="BN109" i="1"/>
  <c r="Z109" i="1"/>
  <c r="Z111" i="1" s="1"/>
  <c r="Y118" i="1"/>
  <c r="BP117" i="1"/>
  <c r="BN117" i="1"/>
  <c r="Z117" i="1"/>
  <c r="Y119" i="1"/>
  <c r="Y122" i="1"/>
  <c r="BP121" i="1"/>
  <c r="BN121" i="1"/>
  <c r="Z121" i="1"/>
  <c r="Z122" i="1" s="1"/>
  <c r="Y123" i="1"/>
  <c r="G508" i="1"/>
  <c r="Y129" i="1"/>
  <c r="BP126" i="1"/>
  <c r="BN126" i="1"/>
  <c r="Z126" i="1"/>
  <c r="Z128" i="1" s="1"/>
  <c r="Y133" i="1"/>
  <c r="Y138" i="1"/>
  <c r="BP148" i="1"/>
  <c r="BN148" i="1"/>
  <c r="Z148" i="1"/>
  <c r="Z150" i="1" s="1"/>
  <c r="Y169" i="1"/>
  <c r="BP162" i="1"/>
  <c r="BN162" i="1"/>
  <c r="Z162" i="1"/>
  <c r="BP166" i="1"/>
  <c r="BN166" i="1"/>
  <c r="Z166" i="1"/>
  <c r="Y175" i="1"/>
  <c r="Y174" i="1"/>
  <c r="BP183" i="1"/>
  <c r="BN183" i="1"/>
  <c r="Z183" i="1"/>
  <c r="Z184" i="1" s="1"/>
  <c r="Y185" i="1"/>
  <c r="Y190" i="1"/>
  <c r="BP187" i="1"/>
  <c r="BN187" i="1"/>
  <c r="Z187" i="1"/>
  <c r="Z189" i="1" s="1"/>
  <c r="Y200" i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Z217" i="1" s="1"/>
  <c r="BP224" i="1"/>
  <c r="BN224" i="1"/>
  <c r="Z224" i="1"/>
  <c r="BP227" i="1"/>
  <c r="BN227" i="1"/>
  <c r="Z227" i="1"/>
  <c r="Y239" i="1"/>
  <c r="Y246" i="1"/>
  <c r="Y255" i="1"/>
  <c r="Y264" i="1"/>
  <c r="Y271" i="1"/>
  <c r="Y276" i="1"/>
  <c r="Y279" i="1"/>
  <c r="BP278" i="1"/>
  <c r="BN278" i="1"/>
  <c r="Z278" i="1"/>
  <c r="Z279" i="1" s="1"/>
  <c r="Y280" i="1"/>
  <c r="Y284" i="1"/>
  <c r="BP283" i="1"/>
  <c r="BN283" i="1"/>
  <c r="Z283" i="1"/>
  <c r="Z284" i="1" s="1"/>
  <c r="Y285" i="1"/>
  <c r="R508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Z337" i="1" s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BP412" i="1"/>
  <c r="BN412" i="1"/>
  <c r="Z412" i="1"/>
  <c r="Z415" i="1" s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L508" i="1"/>
  <c r="U508" i="1"/>
  <c r="H9" i="1"/>
  <c r="B508" i="1"/>
  <c r="X499" i="1"/>
  <c r="X500" i="1"/>
  <c r="X502" i="1"/>
  <c r="Y24" i="1"/>
  <c r="Y145" i="1"/>
  <c r="I508" i="1"/>
  <c r="Y157" i="1"/>
  <c r="J508" i="1"/>
  <c r="Y184" i="1"/>
  <c r="K508" i="1"/>
  <c r="Y231" i="1"/>
  <c r="Z237" i="1"/>
  <c r="Z238" i="1" s="1"/>
  <c r="BN237" i="1"/>
  <c r="BP237" i="1"/>
  <c r="Z241" i="1"/>
  <c r="BN241" i="1"/>
  <c r="BP241" i="1"/>
  <c r="Z242" i="1"/>
  <c r="BN242" i="1"/>
  <c r="Z244" i="1"/>
  <c r="BN244" i="1"/>
  <c r="Z251" i="1"/>
  <c r="Z255" i="1" s="1"/>
  <c r="BN251" i="1"/>
  <c r="Z253" i="1"/>
  <c r="BN253" i="1"/>
  <c r="M508" i="1"/>
  <c r="Z261" i="1"/>
  <c r="Z263" i="1" s="1"/>
  <c r="BN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Y324" i="1"/>
  <c r="BP328" i="1"/>
  <c r="BN328" i="1"/>
  <c r="Z328" i="1"/>
  <c r="Z330" i="1" s="1"/>
  <c r="S508" i="1"/>
  <c r="Y337" i="1"/>
  <c r="BP343" i="1"/>
  <c r="BN343" i="1"/>
  <c r="Z343" i="1"/>
  <c r="Z349" i="1" s="1"/>
  <c r="BP347" i="1"/>
  <c r="BN347" i="1"/>
  <c r="Z347" i="1"/>
  <c r="Y354" i="1"/>
  <c r="Y359" i="1"/>
  <c r="Y363" i="1"/>
  <c r="BP362" i="1"/>
  <c r="BN362" i="1"/>
  <c r="Z362" i="1"/>
  <c r="Z363" i="1" s="1"/>
  <c r="Y364" i="1"/>
  <c r="Y370" i="1"/>
  <c r="BP367" i="1"/>
  <c r="BN367" i="1"/>
  <c r="Z367" i="1"/>
  <c r="Z370" i="1" s="1"/>
  <c r="Y379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W508" i="1"/>
  <c r="Y415" i="1"/>
  <c r="BP414" i="1"/>
  <c r="BN414" i="1"/>
  <c r="Z414" i="1"/>
  <c r="Y416" i="1"/>
  <c r="X508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08" i="1"/>
  <c r="Y441" i="1"/>
  <c r="BP430" i="1"/>
  <c r="BN430" i="1"/>
  <c r="Z430" i="1"/>
  <c r="BP436" i="1"/>
  <c r="BN436" i="1"/>
  <c r="Z436" i="1"/>
  <c r="BP440" i="1"/>
  <c r="BN440" i="1"/>
  <c r="Z440" i="1"/>
  <c r="Y442" i="1"/>
  <c r="Y447" i="1"/>
  <c r="BP444" i="1"/>
  <c r="BN444" i="1"/>
  <c r="Z444" i="1"/>
  <c r="Y448" i="1"/>
  <c r="BP452" i="1"/>
  <c r="BN452" i="1"/>
  <c r="Z452" i="1"/>
  <c r="Y456" i="1"/>
  <c r="BP460" i="1"/>
  <c r="BN460" i="1"/>
  <c r="Z460" i="1"/>
  <c r="Z462" i="1" s="1"/>
  <c r="Y462" i="1"/>
  <c r="Q508" i="1"/>
  <c r="Y508" i="1"/>
  <c r="Y338" i="1"/>
  <c r="T508" i="1"/>
  <c r="Y350" i="1"/>
  <c r="V508" i="1"/>
  <c r="Y398" i="1"/>
  <c r="Y409" i="1"/>
  <c r="BP438" i="1"/>
  <c r="BN438" i="1"/>
  <c r="Z438" i="1"/>
  <c r="BP446" i="1"/>
  <c r="BN446" i="1"/>
  <c r="Z446" i="1"/>
  <c r="Y457" i="1"/>
  <c r="BP450" i="1"/>
  <c r="BN450" i="1"/>
  <c r="Z450" i="1"/>
  <c r="BP454" i="1"/>
  <c r="BN454" i="1"/>
  <c r="Z454" i="1"/>
  <c r="Y463" i="1"/>
  <c r="BP468" i="1"/>
  <c r="BN468" i="1"/>
  <c r="Z468" i="1"/>
  <c r="Z471" i="1" s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Z456" i="1" l="1"/>
  <c r="Z447" i="1"/>
  <c r="Z311" i="1"/>
  <c r="Z246" i="1"/>
  <c r="X501" i="1"/>
  <c r="Z477" i="1"/>
  <c r="Z441" i="1"/>
  <c r="Z270" i="1"/>
  <c r="Y498" i="1"/>
  <c r="Z303" i="1"/>
  <c r="Z293" i="1"/>
  <c r="Z212" i="1"/>
  <c r="Z58" i="1"/>
  <c r="Z503" i="1" s="1"/>
</calcChain>
</file>

<file path=xl/sharedStrings.xml><?xml version="1.0" encoding="utf-8"?>
<sst xmlns="http://schemas.openxmlformats.org/spreadsheetml/2006/main" count="2191" uniqueCount="798">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</sst>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79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45936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0.41666666666666669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1123.2</v>
      </c>
      <c r="Y41" s="544">
        <f>IFERROR(IF(X41="",0,CEILING((X41/$H41),1)*$H41),"")</f>
        <v>1123.2</v>
      </c>
      <c r="Z41" s="36">
        <f>IFERROR(IF(Y41=0,"",ROUNDUP(Y41/H41,0)*0.01898),"")</f>
        <v>1.9739200000000001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1168.4399999999998</v>
      </c>
      <c r="BN41" s="64">
        <f>IFERROR(Y41*I41/H41,"0")</f>
        <v>1168.4399999999998</v>
      </c>
      <c r="BO41" s="64">
        <f>IFERROR(1/J41*(X41/H41),"0")</f>
        <v>1.625</v>
      </c>
      <c r="BP41" s="64">
        <f>IFERROR(1/J41*(Y41/H41),"0")</f>
        <v>1.625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104</v>
      </c>
      <c r="Y44" s="545">
        <f>IFERROR(Y41/H41,"0")+IFERROR(Y42/H42,"0")+IFERROR(Y43/H43,"0")</f>
        <v>104</v>
      </c>
      <c r="Z44" s="545">
        <f>IFERROR(IF(Z41="",0,Z41),"0")+IFERROR(IF(Z42="",0,Z42),"0")+IFERROR(IF(Z43="",0,Z43),"0")</f>
        <v>1.9739200000000001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1123.2</v>
      </c>
      <c r="Y45" s="545">
        <f>IFERROR(SUM(Y41:Y43),"0")</f>
        <v>1123.2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448</v>
      </c>
      <c r="Y52" s="544">
        <f t="shared" ref="Y52:Y57" si="6">IFERROR(IF(X52="",0,CEILING((X52/$H52),1)*$H52),"")</f>
        <v>448</v>
      </c>
      <c r="Z52" s="36">
        <f>IFERROR(IF(Y52=0,"",ROUNDUP(Y52/H52,0)*0.01898),"")</f>
        <v>0.75919999999999999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465.4</v>
      </c>
      <c r="BN52" s="64">
        <f t="shared" ref="BN52:BN57" si="8">IFERROR(Y52*I52/H52,"0")</f>
        <v>465.4</v>
      </c>
      <c r="BO52" s="64">
        <f t="shared" ref="BO52:BO57" si="9">IFERROR(1/J52*(X52/H52),"0")</f>
        <v>0.625</v>
      </c>
      <c r="BP52" s="64">
        <f t="shared" ref="BP52:BP57" si="10">IFERROR(1/J52*(Y52/H52),"0")</f>
        <v>0.625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691.2</v>
      </c>
      <c r="Y53" s="544">
        <f t="shared" si="6"/>
        <v>691.2</v>
      </c>
      <c r="Z53" s="36">
        <f>IFERROR(IF(Y53=0,"",ROUNDUP(Y53/H53,0)*0.01898),"")</f>
        <v>1.21472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719.04</v>
      </c>
      <c r="BN53" s="64">
        <f t="shared" si="8"/>
        <v>719.04</v>
      </c>
      <c r="BO53" s="64">
        <f t="shared" si="9"/>
        <v>1</v>
      </c>
      <c r="BP53" s="64">
        <f t="shared" si="10"/>
        <v>1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104</v>
      </c>
      <c r="Y58" s="545">
        <f>IFERROR(Y52/H52,"0")+IFERROR(Y53/H53,"0")+IFERROR(Y54/H54,"0")+IFERROR(Y55/H55,"0")+IFERROR(Y56/H56,"0")+IFERROR(Y57/H57,"0")</f>
        <v>104</v>
      </c>
      <c r="Z58" s="545">
        <f>IFERROR(IF(Z52="",0,Z52),"0")+IFERROR(IF(Z53="",0,Z53),"0")+IFERROR(IF(Z54="",0,Z54),"0")+IFERROR(IF(Z55="",0,Z55),"0")+IFERROR(IF(Z56="",0,Z56),"0")+IFERROR(IF(Z57="",0,Z57),"0")</f>
        <v>1.9739200000000001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1139.2</v>
      </c>
      <c r="Y59" s="545">
        <f>IFERROR(SUM(Y52:Y57),"0")</f>
        <v>1139.2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518.4</v>
      </c>
      <c r="Y61" s="544">
        <f>IFERROR(IF(X61="",0,CEILING((X61/$H61),1)*$H61),"")</f>
        <v>518.40000000000009</v>
      </c>
      <c r="Z61" s="36">
        <f>IFERROR(IF(Y61=0,"",ROUNDUP(Y61/H61,0)*0.01898),"")</f>
        <v>0.91104000000000007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539.27999999999986</v>
      </c>
      <c r="BN61" s="64">
        <f>IFERROR(Y61*I61/H61,"0")</f>
        <v>539.28000000000009</v>
      </c>
      <c r="BO61" s="64">
        <f>IFERROR(1/J61*(X61/H61),"0")</f>
        <v>0.74999999999999989</v>
      </c>
      <c r="BP61" s="64">
        <f>IFERROR(1/J61*(Y61/H61),"0")</f>
        <v>0.75000000000000011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47.999999999999993</v>
      </c>
      <c r="Y64" s="545">
        <f>IFERROR(Y61/H61,"0")+IFERROR(Y62/H62,"0")+IFERROR(Y63/H63,"0")</f>
        <v>48.000000000000007</v>
      </c>
      <c r="Z64" s="545">
        <f>IFERROR(IF(Z61="",0,Z61),"0")+IFERROR(IF(Z62="",0,Z62),"0")+IFERROR(IF(Z63="",0,Z63),"0")</f>
        <v>0.91104000000000007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518.4</v>
      </c>
      <c r="Y65" s="545">
        <f>IFERROR(SUM(Y61:Y63),"0")</f>
        <v>518.40000000000009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124.8</v>
      </c>
      <c r="Y81" s="544">
        <f>IFERROR(IF(X81="",0,CEILING((X81/$H81),1)*$H81),"")</f>
        <v>124.8</v>
      </c>
      <c r="Z81" s="36">
        <f>IFERROR(IF(Y81=0,"",ROUNDUP(Y81/H81,0)*0.01898),"")</f>
        <v>0.30368000000000001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131.76</v>
      </c>
      <c r="BN81" s="64">
        <f>IFERROR(Y81*I81/H81,"0")</f>
        <v>131.76</v>
      </c>
      <c r="BO81" s="64">
        <f>IFERROR(1/J81*(X81/H81),"0")</f>
        <v>0.25</v>
      </c>
      <c r="BP81" s="64">
        <f>IFERROR(1/J81*(Y81/H81),"0")</f>
        <v>0.25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16</v>
      </c>
      <c r="Y83" s="545">
        <f>IFERROR(Y81/H81,"0")+IFERROR(Y82/H82,"0")</f>
        <v>16</v>
      </c>
      <c r="Z83" s="545">
        <f>IFERROR(IF(Z81="",0,Z81),"0")+IFERROR(IF(Z82="",0,Z82),"0")</f>
        <v>0.30368000000000001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124.8</v>
      </c>
      <c r="Y84" s="545">
        <f>IFERROR(SUM(Y81:Y82),"0")</f>
        <v>124.8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518.4</v>
      </c>
      <c r="Y87" s="544">
        <f>IFERROR(IF(X87="",0,CEILING((X87/$H87),1)*$H87),"")</f>
        <v>518.40000000000009</v>
      </c>
      <c r="Z87" s="36">
        <f>IFERROR(IF(Y87=0,"",ROUNDUP(Y87/H87,0)*0.01898),"")</f>
        <v>0.91104000000000007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539.27999999999986</v>
      </c>
      <c r="BN87" s="64">
        <f>IFERROR(Y87*I87/H87,"0")</f>
        <v>539.28000000000009</v>
      </c>
      <c r="BO87" s="64">
        <f>IFERROR(1/J87*(X87/H87),"0")</f>
        <v>0.74999999999999989</v>
      </c>
      <c r="BP87" s="64">
        <f>IFERROR(1/J87*(Y87/H87),"0")</f>
        <v>0.75000000000000011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47.999999999999993</v>
      </c>
      <c r="Y90" s="545">
        <f>IFERROR(Y87/H87,"0")+IFERROR(Y88/H88,"0")+IFERROR(Y89/H89,"0")</f>
        <v>48.000000000000007</v>
      </c>
      <c r="Z90" s="545">
        <f>IFERROR(IF(Z87="",0,Z87),"0")+IFERROR(IF(Z88="",0,Z88),"0")+IFERROR(IF(Z89="",0,Z89),"0")</f>
        <v>0.91104000000000007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518.4</v>
      </c>
      <c r="Y91" s="545">
        <f>IFERROR(SUM(Y87:Y89),"0")</f>
        <v>518.40000000000009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259.2</v>
      </c>
      <c r="Y93" s="544">
        <f>IFERROR(IF(X93="",0,CEILING((X93/$H93),1)*$H93),"")</f>
        <v>259.2</v>
      </c>
      <c r="Z93" s="36">
        <f>IFERROR(IF(Y93=0,"",ROUNDUP(Y93/H93,0)*0.01898),"")</f>
        <v>0.60736000000000001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275.80799999999999</v>
      </c>
      <c r="BN93" s="64">
        <f>IFERROR(Y93*I93/H93,"0")</f>
        <v>275.80799999999999</v>
      </c>
      <c r="BO93" s="64">
        <f>IFERROR(1/J93*(X93/H93),"0")</f>
        <v>0.5</v>
      </c>
      <c r="BP93" s="64">
        <f>IFERROR(1/J93*(Y93/H93),"0")</f>
        <v>0.5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75.599999999999994</v>
      </c>
      <c r="Y95" s="544">
        <f>IFERROR(IF(X95="",0,CEILING((X95/$H95),1)*$H95),"")</f>
        <v>75.600000000000009</v>
      </c>
      <c r="Z95" s="36">
        <f>IFERROR(IF(Y95=0,"",ROUNDUP(Y95/H95,0)*0.00651),"")</f>
        <v>0.18228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82.655999999999977</v>
      </c>
      <c r="BN95" s="64">
        <f>IFERROR(Y95*I95/H95,"0")</f>
        <v>82.656000000000006</v>
      </c>
      <c r="BO95" s="64">
        <f>IFERROR(1/J95*(X95/H95),"0")</f>
        <v>0.15384615384615383</v>
      </c>
      <c r="BP95" s="64">
        <f>IFERROR(1/J95*(Y95/H95),"0")</f>
        <v>0.15384615384615385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60</v>
      </c>
      <c r="Y97" s="545">
        <f>IFERROR(Y93/H93,"0")+IFERROR(Y94/H94,"0")+IFERROR(Y95/H95,"0")+IFERROR(Y96/H96,"0")</f>
        <v>60</v>
      </c>
      <c r="Z97" s="545">
        <f>IFERROR(IF(Z93="",0,Z93),"0")+IFERROR(IF(Z94="",0,Z94),"0")+IFERROR(IF(Z95="",0,Z95),"0")+IFERROR(IF(Z96="",0,Z96),"0")</f>
        <v>0.78964000000000001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334.79999999999995</v>
      </c>
      <c r="Y98" s="545">
        <f>IFERROR(SUM(Y93:Y96),"0")</f>
        <v>334.8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1036.8</v>
      </c>
      <c r="Y101" s="544">
        <f>IFERROR(IF(X101="",0,CEILING((X101/$H101),1)*$H101),"")</f>
        <v>1036.8000000000002</v>
      </c>
      <c r="Z101" s="36">
        <f>IFERROR(IF(Y101=0,"",ROUNDUP(Y101/H101,0)*0.01898),"")</f>
        <v>1.8220800000000001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1078.5599999999997</v>
      </c>
      <c r="BN101" s="64">
        <f>IFERROR(Y101*I101/H101,"0")</f>
        <v>1078.5600000000002</v>
      </c>
      <c r="BO101" s="64">
        <f>IFERROR(1/J101*(X101/H101),"0")</f>
        <v>1.4999999999999998</v>
      </c>
      <c r="BP101" s="64">
        <f>IFERROR(1/J101*(Y101/H101),"0")</f>
        <v>1.5000000000000002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95.999999999999986</v>
      </c>
      <c r="Y105" s="545">
        <f>IFERROR(Y101/H101,"0")+IFERROR(Y102/H102,"0")+IFERROR(Y103/H103,"0")+IFERROR(Y104/H104,"0")</f>
        <v>96.000000000000014</v>
      </c>
      <c r="Z105" s="545">
        <f>IFERROR(IF(Z101="",0,Z101),"0")+IFERROR(IF(Z102="",0,Z102),"0")+IFERROR(IF(Z103="",0,Z103),"0")+IFERROR(IF(Z104="",0,Z104),"0")</f>
        <v>1.8220800000000001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1036.8</v>
      </c>
      <c r="Y106" s="545">
        <f>IFERROR(SUM(Y101:Y104),"0")</f>
        <v>1036.8000000000002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324</v>
      </c>
      <c r="Y114" s="544">
        <f>IFERROR(IF(X114="",0,CEILING((X114/$H114),1)*$H114),"")</f>
        <v>324</v>
      </c>
      <c r="Z114" s="36">
        <f>IFERROR(IF(Y114=0,"",ROUNDUP(Y114/H114,0)*0.01898),"")</f>
        <v>0.75919999999999999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344.52000000000004</v>
      </c>
      <c r="BN114" s="64">
        <f>IFERROR(Y114*I114/H114,"0")</f>
        <v>344.52000000000004</v>
      </c>
      <c r="BO114" s="64">
        <f>IFERROR(1/J114*(X114/H114),"0")</f>
        <v>0.625</v>
      </c>
      <c r="BP114" s="64">
        <f>IFERROR(1/J114*(Y114/H114),"0")</f>
        <v>0.625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97.2</v>
      </c>
      <c r="Y116" s="544">
        <f>IFERROR(IF(X116="",0,CEILING((X116/$H116),1)*$H116),"")</f>
        <v>97.2</v>
      </c>
      <c r="Z116" s="36">
        <f>IFERROR(IF(Y116=0,"",ROUNDUP(Y116/H116,0)*0.00651),"")</f>
        <v>0.23436000000000001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106.27199999999999</v>
      </c>
      <c r="BN116" s="64">
        <f>IFERROR(Y116*I116/H116,"0")</f>
        <v>106.27199999999999</v>
      </c>
      <c r="BO116" s="64">
        <f>IFERROR(1/J116*(X116/H116),"0")</f>
        <v>0.19780219780219782</v>
      </c>
      <c r="BP116" s="64">
        <f>IFERROR(1/J116*(Y116/H116),"0")</f>
        <v>0.19780219780219782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76</v>
      </c>
      <c r="Y118" s="545">
        <f>IFERROR(Y114/H114,"0")+IFERROR(Y115/H115,"0")+IFERROR(Y116/H116,"0")+IFERROR(Y117/H117,"0")</f>
        <v>76</v>
      </c>
      <c r="Z118" s="545">
        <f>IFERROR(IF(Z114="",0,Z114),"0")+IFERROR(IF(Z115="",0,Z115),"0")+IFERROR(IF(Z116="",0,Z116),"0")+IFERROR(IF(Z117="",0,Z117),"0")</f>
        <v>0.99356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421.2</v>
      </c>
      <c r="Y119" s="545">
        <f>IFERROR(SUM(Y114:Y117),"0")</f>
        <v>421.2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151.19999999999999</v>
      </c>
      <c r="Y159" s="544">
        <f t="shared" ref="Y159:Y167" si="11">IFERROR(IF(X159="",0,CEILING((X159/$H159),1)*$H159),"")</f>
        <v>151.20000000000002</v>
      </c>
      <c r="Z159" s="36">
        <f>IFERROR(IF(Y159=0,"",ROUNDUP(Y159/H159,0)*0.00902),"")</f>
        <v>0.32472000000000001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160.91999999999999</v>
      </c>
      <c r="BN159" s="64">
        <f t="shared" ref="BN159:BN167" si="13">IFERROR(Y159*I159/H159,"0")</f>
        <v>160.91999999999999</v>
      </c>
      <c r="BO159" s="64">
        <f t="shared" ref="BO159:BO167" si="14">IFERROR(1/J159*(X159/H159),"0")</f>
        <v>0.27272727272727271</v>
      </c>
      <c r="BP159" s="64">
        <f t="shared" ref="BP159:BP167" si="15">IFERROR(1/J159*(Y159/H159),"0")</f>
        <v>0.27272727272727271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252</v>
      </c>
      <c r="Y161" s="544">
        <f t="shared" si="11"/>
        <v>252</v>
      </c>
      <c r="Z161" s="36">
        <f>IFERROR(IF(Y161=0,"",ROUNDUP(Y161/H161,0)*0.00902),"")</f>
        <v>0.54120000000000001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264.59999999999997</v>
      </c>
      <c r="BN161" s="64">
        <f t="shared" si="13"/>
        <v>264.59999999999997</v>
      </c>
      <c r="BO161" s="64">
        <f t="shared" si="14"/>
        <v>0.45454545454545459</v>
      </c>
      <c r="BP161" s="64">
        <f t="shared" si="15"/>
        <v>0.45454545454545459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151.19999999999999</v>
      </c>
      <c r="Y162" s="544">
        <f t="shared" si="11"/>
        <v>151.20000000000002</v>
      </c>
      <c r="Z162" s="36">
        <f>IFERROR(IF(Y162=0,"",ROUNDUP(Y162/H162,0)*0.00502),"")</f>
        <v>0.36143999999999998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160.55999999999997</v>
      </c>
      <c r="BN162" s="64">
        <f t="shared" si="13"/>
        <v>160.56</v>
      </c>
      <c r="BO162" s="64">
        <f t="shared" si="14"/>
        <v>0.30769230769230765</v>
      </c>
      <c r="BP162" s="64">
        <f t="shared" si="15"/>
        <v>0.30769230769230771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491.4</v>
      </c>
      <c r="Y165" s="544">
        <f t="shared" si="11"/>
        <v>491.40000000000003</v>
      </c>
      <c r="Z165" s="36">
        <f>IFERROR(IF(Y165=0,"",ROUNDUP(Y165/H165,0)*0.00502),"")</f>
        <v>1.1746799999999999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514.79999999999995</v>
      </c>
      <c r="BN165" s="64">
        <f t="shared" si="13"/>
        <v>514.80000000000007</v>
      </c>
      <c r="BO165" s="64">
        <f t="shared" si="14"/>
        <v>1</v>
      </c>
      <c r="BP165" s="64">
        <f t="shared" si="15"/>
        <v>1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402</v>
      </c>
      <c r="Y168" s="545">
        <f>IFERROR(Y159/H159,"0")+IFERROR(Y160/H160,"0")+IFERROR(Y161/H161,"0")+IFERROR(Y162/H162,"0")+IFERROR(Y163/H163,"0")+IFERROR(Y164/H164,"0")+IFERROR(Y165/H165,"0")+IFERROR(Y166/H166,"0")+IFERROR(Y167/H167,"0")</f>
        <v>402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2.40204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1045.8</v>
      </c>
      <c r="Y169" s="545">
        <f>IFERROR(SUM(Y159:Y167),"0")</f>
        <v>1045.8000000000002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324</v>
      </c>
      <c r="Y192" s="544">
        <f t="shared" ref="Y192:Y199" si="16">IFERROR(IF(X192="",0,CEILING((X192/$H192),1)*$H192),"")</f>
        <v>324</v>
      </c>
      <c r="Z192" s="36">
        <f>IFERROR(IF(Y192=0,"",ROUNDUP(Y192/H192,0)*0.00902),"")</f>
        <v>0.54120000000000001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336.6</v>
      </c>
      <c r="BN192" s="64">
        <f t="shared" ref="BN192:BN199" si="18">IFERROR(Y192*I192/H192,"0")</f>
        <v>336.6</v>
      </c>
      <c r="BO192" s="64">
        <f t="shared" ref="BO192:BO199" si="19">IFERROR(1/J192*(X192/H192),"0")</f>
        <v>0.45454545454545453</v>
      </c>
      <c r="BP192" s="64">
        <f t="shared" ref="BP192:BP199" si="20">IFERROR(1/J192*(Y192/H192),"0")</f>
        <v>0.45454545454545453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194.4</v>
      </c>
      <c r="Y193" s="544">
        <f t="shared" si="16"/>
        <v>194.4</v>
      </c>
      <c r="Z193" s="36">
        <f>IFERROR(IF(Y193=0,"",ROUNDUP(Y193/H193,0)*0.00902),"")</f>
        <v>0.32472000000000001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201.96</v>
      </c>
      <c r="BN193" s="64">
        <f t="shared" si="18"/>
        <v>201.96</v>
      </c>
      <c r="BO193" s="64">
        <f t="shared" si="19"/>
        <v>0.27272727272727271</v>
      </c>
      <c r="BP193" s="64">
        <f t="shared" si="20"/>
        <v>0.27272727272727271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194.4</v>
      </c>
      <c r="Y194" s="544">
        <f t="shared" si="16"/>
        <v>194.4</v>
      </c>
      <c r="Z194" s="36">
        <f>IFERROR(IF(Y194=0,"",ROUNDUP(Y194/H194,0)*0.00902),"")</f>
        <v>0.32472000000000001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201.96</v>
      </c>
      <c r="BN194" s="64">
        <f t="shared" si="18"/>
        <v>201.96</v>
      </c>
      <c r="BO194" s="64">
        <f t="shared" si="19"/>
        <v>0.27272727272727271</v>
      </c>
      <c r="BP194" s="64">
        <f t="shared" si="20"/>
        <v>0.27272727272727271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194.4</v>
      </c>
      <c r="Y195" s="544">
        <f t="shared" si="16"/>
        <v>194.4</v>
      </c>
      <c r="Z195" s="36">
        <f>IFERROR(IF(Y195=0,"",ROUNDUP(Y195/H195,0)*0.00902),"")</f>
        <v>0.32472000000000001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201.96</v>
      </c>
      <c r="BN195" s="64">
        <f t="shared" si="18"/>
        <v>201.96</v>
      </c>
      <c r="BO195" s="64">
        <f t="shared" si="19"/>
        <v>0.27272727272727271</v>
      </c>
      <c r="BP195" s="64">
        <f t="shared" si="20"/>
        <v>0.27272727272727271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168</v>
      </c>
      <c r="Y200" s="545">
        <f>IFERROR(Y192/H192,"0")+IFERROR(Y193/H193,"0")+IFERROR(Y194/H194,"0")+IFERROR(Y195/H195,"0")+IFERROR(Y196/H196,"0")+IFERROR(Y197/H197,"0")+IFERROR(Y198/H198,"0")+IFERROR(Y199/H199,"0")</f>
        <v>168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1.5153600000000003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907.19999999999993</v>
      </c>
      <c r="Y201" s="545">
        <f>IFERROR(SUM(Y192:Y199),"0")</f>
        <v>907.19999999999993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974.4</v>
      </c>
      <c r="Y205" s="544">
        <f t="shared" si="21"/>
        <v>974.39999999999986</v>
      </c>
      <c r="Z205" s="36">
        <f>IFERROR(IF(Y205=0,"",ROUNDUP(Y205/H205,0)*0.01898),"")</f>
        <v>2.1257600000000001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1032.528</v>
      </c>
      <c r="BN205" s="64">
        <f t="shared" si="23"/>
        <v>1032.5279999999998</v>
      </c>
      <c r="BO205" s="64">
        <f t="shared" si="24"/>
        <v>1.75</v>
      </c>
      <c r="BP205" s="64">
        <f t="shared" si="25"/>
        <v>1.75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86.4</v>
      </c>
      <c r="Y206" s="544">
        <f t="shared" si="21"/>
        <v>86.399999999999991</v>
      </c>
      <c r="Z206" s="36">
        <f t="shared" ref="Z206:Z211" si="26">IFERROR(IF(Y206=0,"",ROUNDUP(Y206/H206,0)*0.00651),"")</f>
        <v>0.23436000000000001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96.12</v>
      </c>
      <c r="BN206" s="64">
        <f t="shared" si="23"/>
        <v>96.11999999999999</v>
      </c>
      <c r="BO206" s="64">
        <f t="shared" si="24"/>
        <v>0.19780219780219785</v>
      </c>
      <c r="BP206" s="64">
        <f t="shared" si="25"/>
        <v>0.19780219780219782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172.8</v>
      </c>
      <c r="Y208" s="544">
        <f t="shared" si="21"/>
        <v>172.79999999999998</v>
      </c>
      <c r="Z208" s="36">
        <f t="shared" si="26"/>
        <v>0.46872000000000003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190.94400000000005</v>
      </c>
      <c r="BN208" s="64">
        <f t="shared" si="23"/>
        <v>190.94400000000002</v>
      </c>
      <c r="BO208" s="64">
        <f t="shared" si="24"/>
        <v>0.3956043956043957</v>
      </c>
      <c r="BP208" s="64">
        <f t="shared" si="25"/>
        <v>0.39560439560439564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172.8</v>
      </c>
      <c r="Y209" s="544">
        <f t="shared" si="21"/>
        <v>172.79999999999998</v>
      </c>
      <c r="Z209" s="36">
        <f t="shared" si="26"/>
        <v>0.46872000000000003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190.94400000000005</v>
      </c>
      <c r="BN209" s="64">
        <f t="shared" si="23"/>
        <v>190.94400000000002</v>
      </c>
      <c r="BO209" s="64">
        <f t="shared" si="24"/>
        <v>0.3956043956043957</v>
      </c>
      <c r="BP209" s="64">
        <f t="shared" si="25"/>
        <v>0.39560439560439564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86.4</v>
      </c>
      <c r="Y211" s="544">
        <f t="shared" si="21"/>
        <v>86.399999999999991</v>
      </c>
      <c r="Z211" s="36">
        <f t="shared" si="26"/>
        <v>0.23436000000000001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95.688000000000017</v>
      </c>
      <c r="BN211" s="64">
        <f t="shared" si="23"/>
        <v>95.687999999999988</v>
      </c>
      <c r="BO211" s="64">
        <f t="shared" si="24"/>
        <v>0.19780219780219785</v>
      </c>
      <c r="BP211" s="64">
        <f t="shared" si="25"/>
        <v>0.19780219780219782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328</v>
      </c>
      <c r="Y212" s="545">
        <f>IFERROR(Y203/H203,"0")+IFERROR(Y204/H204,"0")+IFERROR(Y205/H205,"0")+IFERROR(Y206/H206,"0")+IFERROR(Y207/H207,"0")+IFERROR(Y208/H208,"0")+IFERROR(Y209/H209,"0")+IFERROR(Y210/H210,"0")+IFERROR(Y211/H211,"0")</f>
        <v>328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3.5319200000000008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1492.8</v>
      </c>
      <c r="Y213" s="545">
        <f>IFERROR(SUM(Y203:Y211),"0")</f>
        <v>1492.8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201.6</v>
      </c>
      <c r="Y268" s="544">
        <f>IFERROR(IF(X268="",0,CEILING((X268/$H268),1)*$H268),"")</f>
        <v>201.6</v>
      </c>
      <c r="Z268" s="36">
        <f>IFERROR(IF(Y268=0,"",ROUNDUP(Y268/H268,0)*0.00651),"")</f>
        <v>0.54683999999999999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222.768</v>
      </c>
      <c r="BN268" s="64">
        <f>IFERROR(Y268*I268/H268,"0")</f>
        <v>222.768</v>
      </c>
      <c r="BO268" s="64">
        <f>IFERROR(1/J268*(X268/H268),"0")</f>
        <v>0.46153846153846156</v>
      </c>
      <c r="BP268" s="64">
        <f>IFERROR(1/J268*(Y268/H268),"0")</f>
        <v>0.46153846153846156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230.4</v>
      </c>
      <c r="Y269" s="544">
        <f>IFERROR(IF(X269="",0,CEILING((X269/$H269),1)*$H269),"")</f>
        <v>230.39999999999998</v>
      </c>
      <c r="Z269" s="36">
        <f>IFERROR(IF(Y269=0,"",ROUNDUP(Y269/H269,0)*0.00651),"")</f>
        <v>0.62495999999999996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247.68</v>
      </c>
      <c r="BN269" s="64">
        <f>IFERROR(Y269*I269/H269,"0")</f>
        <v>247.67999999999998</v>
      </c>
      <c r="BO269" s="64">
        <f>IFERROR(1/J269*(X269/H269),"0")</f>
        <v>0.52747252747252749</v>
      </c>
      <c r="BP269" s="64">
        <f>IFERROR(1/J269*(Y269/H269),"0")</f>
        <v>0.52747252747252749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180</v>
      </c>
      <c r="Y270" s="545">
        <f>IFERROR(Y267/H267,"0")+IFERROR(Y268/H268,"0")+IFERROR(Y269/H269,"0")</f>
        <v>180</v>
      </c>
      <c r="Z270" s="545">
        <f>IFERROR(IF(Z267="",0,Z267),"0")+IFERROR(IF(Z268="",0,Z268),"0")+IFERROR(IF(Z269="",0,Z269),"0")</f>
        <v>1.1718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432</v>
      </c>
      <c r="Y271" s="545">
        <f>IFERROR(SUM(Y267:Y269),"0")</f>
        <v>432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</v>
      </c>
      <c r="Y303" s="545">
        <f>IFERROR(Y296/H296,"0")+IFERROR(Y297/H297,"0")+IFERROR(Y298/H298,"0")+IFERROR(Y299/H299,"0")+IFERROR(Y300/H300,"0")+IFERROR(Y301/H301,"0")+IFERROR(Y302/H302,"0")</f>
        <v>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0</v>
      </c>
      <c r="Y304" s="545">
        <f>IFERROR(SUM(Y296:Y302),"0")</f>
        <v>0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268.8</v>
      </c>
      <c r="Y314" s="544">
        <f>IFERROR(IF(X314="",0,CEILING((X314/$H314),1)*$H314),"")</f>
        <v>268.8</v>
      </c>
      <c r="Z314" s="36">
        <f>IFERROR(IF(Y314=0,"",ROUNDUP(Y314/H314,0)*0.01898),"")</f>
        <v>0.60736000000000001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285.40800000000002</v>
      </c>
      <c r="BN314" s="64">
        <f>IFERROR(Y314*I314/H314,"0")</f>
        <v>285.40800000000002</v>
      </c>
      <c r="BO314" s="64">
        <f>IFERROR(1/J314*(X314/H314),"0")</f>
        <v>0.5</v>
      </c>
      <c r="BP314" s="64">
        <f>IFERROR(1/J314*(Y314/H314),"0")</f>
        <v>0.5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374.4</v>
      </c>
      <c r="Y315" s="544">
        <f>IFERROR(IF(X315="",0,CEILING((X315/$H315),1)*$H315),"")</f>
        <v>374.4</v>
      </c>
      <c r="Z315" s="36">
        <f>IFERROR(IF(Y315=0,"",ROUNDUP(Y315/H315,0)*0.01898),"")</f>
        <v>0.91104000000000007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399.31200000000001</v>
      </c>
      <c r="BN315" s="64">
        <f>IFERROR(Y315*I315/H315,"0")</f>
        <v>399.31200000000001</v>
      </c>
      <c r="BO315" s="64">
        <f>IFERROR(1/J315*(X315/H315),"0")</f>
        <v>0.75</v>
      </c>
      <c r="BP315" s="64">
        <f>IFERROR(1/J315*(Y315/H315),"0")</f>
        <v>0.75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201.6</v>
      </c>
      <c r="Y316" s="544">
        <f>IFERROR(IF(X316="",0,CEILING((X316/$H316),1)*$H316),"")</f>
        <v>201.60000000000002</v>
      </c>
      <c r="Z316" s="36">
        <f>IFERROR(IF(Y316=0,"",ROUNDUP(Y316/H316,0)*0.01898),"")</f>
        <v>0.45552000000000004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214.05600000000001</v>
      </c>
      <c r="BN316" s="64">
        <f>IFERROR(Y316*I316/H316,"0")</f>
        <v>214.05600000000001</v>
      </c>
      <c r="BO316" s="64">
        <f>IFERROR(1/J316*(X316/H316),"0")</f>
        <v>0.375</v>
      </c>
      <c r="BP316" s="64">
        <f>IFERROR(1/J316*(Y316/H316),"0")</f>
        <v>0.375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104</v>
      </c>
      <c r="Y317" s="545">
        <f>IFERROR(Y314/H314,"0")+IFERROR(Y315/H315,"0")+IFERROR(Y316/H316,"0")</f>
        <v>104</v>
      </c>
      <c r="Z317" s="545">
        <f>IFERROR(IF(Z314="",0,Z314),"0")+IFERROR(IF(Z315="",0,Z315),"0")+IFERROR(IF(Z316="",0,Z316),"0")</f>
        <v>1.9739200000000001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844.80000000000007</v>
      </c>
      <c r="Y318" s="545">
        <f>IFERROR(SUM(Y314:Y316),"0")</f>
        <v>844.80000000000007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129.6</v>
      </c>
      <c r="Y334" s="544">
        <f>IFERROR(IF(X334="",0,CEILING((X334/$H334),1)*$H334),"")</f>
        <v>129.6</v>
      </c>
      <c r="Z334" s="36">
        <f>IFERROR(IF(Y334=0,"",ROUNDUP(Y334/H334,0)*0.01898),"")</f>
        <v>0.30368000000000001</v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137.904</v>
      </c>
      <c r="BN334" s="64">
        <f>IFERROR(Y334*I334/H334,"0")</f>
        <v>137.904</v>
      </c>
      <c r="BO334" s="64">
        <f>IFERROR(1/J334*(X334/H334),"0")</f>
        <v>0.25</v>
      </c>
      <c r="BP334" s="64">
        <f>IFERROR(1/J334*(Y334/H334),"0")</f>
        <v>0.25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16</v>
      </c>
      <c r="Y337" s="545">
        <f>IFERROR(Y334/H334,"0")+IFERROR(Y335/H335,"0")+IFERROR(Y336/H336,"0")</f>
        <v>16</v>
      </c>
      <c r="Z337" s="545">
        <f>IFERROR(IF(Z334="",0,Z334),"0")+IFERROR(IF(Z335="",0,Z335),"0")+IFERROR(IF(Z336="",0,Z336),"0")</f>
        <v>0.30368000000000001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129.6</v>
      </c>
      <c r="Y338" s="545">
        <f>IFERROR(SUM(Y334:Y336),"0")</f>
        <v>129.6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360</v>
      </c>
      <c r="Y342" s="544">
        <f t="shared" ref="Y342:Y348" si="38">IFERROR(IF(X342="",0,CEILING((X342/$H342),1)*$H342),"")</f>
        <v>360</v>
      </c>
      <c r="Z342" s="36">
        <f>IFERROR(IF(Y342=0,"",ROUNDUP(Y342/H342,0)*0.02175),"")</f>
        <v>0.52200000000000002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371.52000000000004</v>
      </c>
      <c r="BN342" s="64">
        <f t="shared" ref="BN342:BN348" si="40">IFERROR(Y342*I342/H342,"0")</f>
        <v>371.52000000000004</v>
      </c>
      <c r="BO342" s="64">
        <f t="shared" ref="BO342:BO348" si="41">IFERROR(1/J342*(X342/H342),"0")</f>
        <v>0.5</v>
      </c>
      <c r="BP342" s="64">
        <f t="shared" ref="BP342:BP348" si="42">IFERROR(1/J342*(Y342/H342),"0")</f>
        <v>0.5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600</v>
      </c>
      <c r="Y343" s="544">
        <f t="shared" si="38"/>
        <v>600</v>
      </c>
      <c r="Z343" s="36">
        <f>IFERROR(IF(Y343=0,"",ROUNDUP(Y343/H343,0)*0.02175),"")</f>
        <v>0.86999999999999988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619.20000000000005</v>
      </c>
      <c r="BN343" s="64">
        <f t="shared" si="40"/>
        <v>619.20000000000005</v>
      </c>
      <c r="BO343" s="64">
        <f t="shared" si="41"/>
        <v>0.83333333333333326</v>
      </c>
      <c r="BP343" s="64">
        <f t="shared" si="42"/>
        <v>0.83333333333333326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675</v>
      </c>
      <c r="Y344" s="544">
        <f t="shared" si="38"/>
        <v>675</v>
      </c>
      <c r="Z344" s="36">
        <f>IFERROR(IF(Y344=0,"",ROUNDUP(Y344/H344,0)*0.02175),"")</f>
        <v>0.9787499999999999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696.6</v>
      </c>
      <c r="BN344" s="64">
        <f t="shared" si="40"/>
        <v>696.6</v>
      </c>
      <c r="BO344" s="64">
        <f t="shared" si="41"/>
        <v>0.9375</v>
      </c>
      <c r="BP344" s="64">
        <f t="shared" si="42"/>
        <v>0.9375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109</v>
      </c>
      <c r="Y349" s="545">
        <f>IFERROR(Y342/H342,"0")+IFERROR(Y343/H343,"0")+IFERROR(Y344/H344,"0")+IFERROR(Y345/H345,"0")+IFERROR(Y346/H346,"0")+IFERROR(Y347/H347,"0")+IFERROR(Y348/H348,"0")</f>
        <v>109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2.3707499999999997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1635</v>
      </c>
      <c r="Y350" s="545">
        <f>IFERROR(SUM(Y342:Y348),"0")</f>
        <v>1635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600</v>
      </c>
      <c r="Y352" s="544">
        <f>IFERROR(IF(X352="",0,CEILING((X352/$H352),1)*$H352),"")</f>
        <v>600</v>
      </c>
      <c r="Z352" s="36">
        <f>IFERROR(IF(Y352=0,"",ROUNDUP(Y352/H352,0)*0.02175),"")</f>
        <v>0.86999999999999988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619.20000000000005</v>
      </c>
      <c r="BN352" s="64">
        <f>IFERROR(Y352*I352/H352,"0")</f>
        <v>619.20000000000005</v>
      </c>
      <c r="BO352" s="64">
        <f>IFERROR(1/J352*(X352/H352),"0")</f>
        <v>0.83333333333333326</v>
      </c>
      <c r="BP352" s="64">
        <f>IFERROR(1/J352*(Y352/H352),"0")</f>
        <v>0.83333333333333326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40</v>
      </c>
      <c r="Y354" s="545">
        <f>IFERROR(Y352/H352,"0")+IFERROR(Y353/H353,"0")</f>
        <v>40</v>
      </c>
      <c r="Z354" s="545">
        <f>IFERROR(IF(Z352="",0,Z352),"0")+IFERROR(IF(Z353="",0,Z353),"0")</f>
        <v>0.86999999999999988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600</v>
      </c>
      <c r="Y355" s="545">
        <f>IFERROR(SUM(Y352:Y353),"0")</f>
        <v>600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288</v>
      </c>
      <c r="Y362" s="544">
        <f>IFERROR(IF(X362="",0,CEILING((X362/$H362),1)*$H362),"")</f>
        <v>288</v>
      </c>
      <c r="Z362" s="36">
        <f>IFERROR(IF(Y362=0,"",ROUNDUP(Y362/H362,0)*0.01898),"")</f>
        <v>0.60736000000000001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304.608</v>
      </c>
      <c r="BN362" s="64">
        <f>IFERROR(Y362*I362/H362,"0")</f>
        <v>304.608</v>
      </c>
      <c r="BO362" s="64">
        <f>IFERROR(1/J362*(X362/H362),"0")</f>
        <v>0.5</v>
      </c>
      <c r="BP362" s="64">
        <f>IFERROR(1/J362*(Y362/H362),"0")</f>
        <v>0.5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32</v>
      </c>
      <c r="Y363" s="545">
        <f>IFERROR(Y362/H362,"0")</f>
        <v>32</v>
      </c>
      <c r="Z363" s="545">
        <f>IFERROR(IF(Z362="",0,Z362),"0")</f>
        <v>0.60736000000000001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288</v>
      </c>
      <c r="Y364" s="545">
        <f>IFERROR(SUM(Y362:Y362),"0")</f>
        <v>288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240</v>
      </c>
      <c r="Y368" s="544">
        <f>IFERROR(IF(X368="",0,CEILING((X368/$H368),1)*$H368),"")</f>
        <v>240</v>
      </c>
      <c r="Z368" s="36">
        <f>IFERROR(IF(Y368=0,"",ROUNDUP(Y368/H368,0)*0.01898),"")</f>
        <v>0.37959999999999999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248.70000000000002</v>
      </c>
      <c r="BN368" s="64">
        <f>IFERROR(Y368*I368/H368,"0")</f>
        <v>248.70000000000002</v>
      </c>
      <c r="BO368" s="64">
        <f>IFERROR(1/J368*(X368/H368),"0")</f>
        <v>0.3125</v>
      </c>
      <c r="BP368" s="64">
        <f>IFERROR(1/J368*(Y368/H368),"0")</f>
        <v>0.3125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20</v>
      </c>
      <c r="Y370" s="545">
        <f>IFERROR(Y367/H367,"0")+IFERROR(Y368/H368,"0")+IFERROR(Y369/H369,"0")</f>
        <v>20</v>
      </c>
      <c r="Z370" s="545">
        <f>IFERROR(IF(Z367="",0,Z367),"0")+IFERROR(IF(Z368="",0,Z368),"0")+IFERROR(IF(Z369="",0,Z369),"0")</f>
        <v>0.37959999999999999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240</v>
      </c>
      <c r="Y371" s="545">
        <f>IFERROR(SUM(Y367:Y369),"0")</f>
        <v>240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216</v>
      </c>
      <c r="Y377" s="544">
        <f>IFERROR(IF(X377="",0,CEILING((X377/$H377),1)*$H377),"")</f>
        <v>216</v>
      </c>
      <c r="Z377" s="36">
        <f>IFERROR(IF(Y377=0,"",ROUNDUP(Y377/H377,0)*0.01898),"")</f>
        <v>0.45552000000000004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228.45599999999999</v>
      </c>
      <c r="BN377" s="64">
        <f>IFERROR(Y377*I377/H377,"0")</f>
        <v>228.45599999999999</v>
      </c>
      <c r="BO377" s="64">
        <f>IFERROR(1/J377*(X377/H377),"0")</f>
        <v>0.375</v>
      </c>
      <c r="BP377" s="64">
        <f>IFERROR(1/J377*(Y377/H377),"0")</f>
        <v>0.375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86.4</v>
      </c>
      <c r="Y378" s="544">
        <f>IFERROR(IF(X378="",0,CEILING((X378/$H378),1)*$H378),"")</f>
        <v>86.399999999999991</v>
      </c>
      <c r="Z378" s="36">
        <f>IFERROR(IF(Y378=0,"",ROUNDUP(Y378/H378,0)*0.00651),"")</f>
        <v>0.23436000000000001</v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95.904000000000011</v>
      </c>
      <c r="BN378" s="64">
        <f>IFERROR(Y378*I378/H378,"0")</f>
        <v>95.904000000000011</v>
      </c>
      <c r="BO378" s="64">
        <f>IFERROR(1/J378*(X378/H378),"0")</f>
        <v>0.19780219780219785</v>
      </c>
      <c r="BP378" s="64">
        <f>IFERROR(1/J378*(Y378/H378),"0")</f>
        <v>0.19780219780219782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60.000000000000007</v>
      </c>
      <c r="Y379" s="545">
        <f>IFERROR(Y377/H377,"0")+IFERROR(Y378/H378,"0")</f>
        <v>60</v>
      </c>
      <c r="Z379" s="545">
        <f>IFERROR(IF(Z377="",0,Z377),"0")+IFERROR(IF(Z378="",0,Z378),"0")</f>
        <v>0.68988000000000005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302.39999999999998</v>
      </c>
      <c r="Y380" s="545">
        <f>IFERROR(SUM(Y377:Y378),"0")</f>
        <v>302.39999999999998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337.92</v>
      </c>
      <c r="Y433" s="544">
        <f t="shared" si="49"/>
        <v>337.92</v>
      </c>
      <c r="Z433" s="36">
        <f t="shared" si="50"/>
        <v>0.76544000000000001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360.96</v>
      </c>
      <c r="BN433" s="64">
        <f t="shared" si="52"/>
        <v>360.96</v>
      </c>
      <c r="BO433" s="64">
        <f t="shared" si="53"/>
        <v>0.61538461538461542</v>
      </c>
      <c r="BP433" s="64">
        <f t="shared" si="54"/>
        <v>0.61538461538461542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802.56</v>
      </c>
      <c r="Y435" s="544">
        <f t="shared" si="49"/>
        <v>802.56000000000006</v>
      </c>
      <c r="Z435" s="36">
        <f t="shared" si="50"/>
        <v>1.81792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857.27999999999975</v>
      </c>
      <c r="BN435" s="64">
        <f t="shared" si="52"/>
        <v>857.28</v>
      </c>
      <c r="BO435" s="64">
        <f t="shared" si="53"/>
        <v>1.4615384615384615</v>
      </c>
      <c r="BP435" s="64">
        <f t="shared" si="54"/>
        <v>1.4615384615384617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215.99999999999997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216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2.5833599999999999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1140.48</v>
      </c>
      <c r="Y442" s="545">
        <f>IFERROR(SUM(Y430:Y440),"0")</f>
        <v>1140.48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84.48</v>
      </c>
      <c r="Y444" s="544">
        <f>IFERROR(IF(X444="",0,CEILING((X444/$H444),1)*$H444),"")</f>
        <v>84.48</v>
      </c>
      <c r="Z444" s="36">
        <f>IFERROR(IF(Y444=0,"",ROUNDUP(Y444/H444,0)*0.01196),"")</f>
        <v>0.19136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90.24</v>
      </c>
      <c r="BN444" s="64">
        <f>IFERROR(Y444*I444/H444,"0")</f>
        <v>90.24</v>
      </c>
      <c r="BO444" s="64">
        <f>IFERROR(1/J444*(X444/H444),"0")</f>
        <v>0.15384615384615385</v>
      </c>
      <c r="BP444" s="64">
        <f>IFERROR(1/J444*(Y444/H444),"0")</f>
        <v>0.15384615384615385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16</v>
      </c>
      <c r="Y447" s="545">
        <f>IFERROR(Y444/H444,"0")+IFERROR(Y445/H445,"0")+IFERROR(Y446/H446,"0")</f>
        <v>16</v>
      </c>
      <c r="Z447" s="545">
        <f>IFERROR(IF(Z444="",0,Z444),"0")+IFERROR(IF(Z445="",0,Z445),"0")+IFERROR(IF(Z446="",0,Z446),"0")</f>
        <v>0.19136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84.48</v>
      </c>
      <c r="Y448" s="545">
        <f>IFERROR(SUM(Y444:Y446),"0")</f>
        <v>84.48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295.68</v>
      </c>
      <c r="Y450" s="544">
        <f t="shared" ref="Y450:Y455" si="55">IFERROR(IF(X450="",0,CEILING((X450/$H450),1)*$H450),"")</f>
        <v>295.68</v>
      </c>
      <c r="Z450" s="36">
        <f>IFERROR(IF(Y450=0,"",ROUNDUP(Y450/H450,0)*0.01196),"")</f>
        <v>0.66976000000000002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315.83999999999997</v>
      </c>
      <c r="BN450" s="64">
        <f t="shared" ref="BN450:BN455" si="57">IFERROR(Y450*I450/H450,"0")</f>
        <v>315.83999999999997</v>
      </c>
      <c r="BO450" s="64">
        <f t="shared" ref="BO450:BO455" si="58">IFERROR(1/J450*(X450/H450),"0")</f>
        <v>0.53846153846153855</v>
      </c>
      <c r="BP450" s="64">
        <f t="shared" ref="BP450:BP455" si="59">IFERROR(1/J450*(Y450/H450),"0")</f>
        <v>0.53846153846153855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337.92</v>
      </c>
      <c r="Y451" s="544">
        <f t="shared" si="55"/>
        <v>337.92</v>
      </c>
      <c r="Z451" s="36">
        <f>IFERROR(IF(Y451=0,"",ROUNDUP(Y451/H451,0)*0.01196),"")</f>
        <v>0.76544000000000001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360.96</v>
      </c>
      <c r="BN451" s="64">
        <f t="shared" si="57"/>
        <v>360.96</v>
      </c>
      <c r="BO451" s="64">
        <f t="shared" si="58"/>
        <v>0.61538461538461542</v>
      </c>
      <c r="BP451" s="64">
        <f t="shared" si="59"/>
        <v>0.61538461538461542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253.44</v>
      </c>
      <c r="Y452" s="544">
        <f t="shared" si="55"/>
        <v>253.44</v>
      </c>
      <c r="Z452" s="36">
        <f>IFERROR(IF(Y452=0,"",ROUNDUP(Y452/H452,0)*0.01196),"")</f>
        <v>0.57408000000000003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270.71999999999997</v>
      </c>
      <c r="BN452" s="64">
        <f t="shared" si="57"/>
        <v>270.71999999999997</v>
      </c>
      <c r="BO452" s="64">
        <f t="shared" si="58"/>
        <v>0.46153846153846156</v>
      </c>
      <c r="BP452" s="64">
        <f t="shared" si="59"/>
        <v>0.46153846153846156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168</v>
      </c>
      <c r="Y456" s="545">
        <f>IFERROR(Y450/H450,"0")+IFERROR(Y451/H451,"0")+IFERROR(Y452/H452,"0")+IFERROR(Y453/H453,"0")+IFERROR(Y454/H454,"0")+IFERROR(Y455/H455,"0")</f>
        <v>168</v>
      </c>
      <c r="Z456" s="545">
        <f>IFERROR(IF(Z450="",0,Z450),"0")+IFERROR(IF(Z451="",0,Z451),"0")+IFERROR(IF(Z452="",0,Z452),"0")+IFERROR(IF(Z453="",0,Z453),"0")+IFERROR(IF(Z454="",0,Z454),"0")+IFERROR(IF(Z455="",0,Z455),"0")</f>
        <v>2.00928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887.04</v>
      </c>
      <c r="Y457" s="545">
        <f>IFERROR(SUM(Y450:Y455),"0")</f>
        <v>887.04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15246.399999999998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15246.399999999998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16047.916000000001</v>
      </c>
      <c r="Y499" s="545">
        <f>IFERROR(SUM(BN22:BN495),"0")</f>
        <v>16047.916000000005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26</v>
      </c>
      <c r="Y500" s="38">
        <f>ROUNDUP(SUM(BP22:BP495),0)</f>
        <v>26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16697.916000000001</v>
      </c>
      <c r="Y501" s="545">
        <f>GrossWeightTotalR+PalletQtyTotalR*25</f>
        <v>16697.916000000005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2411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2411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30.27919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1123.2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1782.4</v>
      </c>
      <c r="E508" s="46">
        <f>IFERROR(Y87*1,"0")+IFERROR(Y88*1,"0")+IFERROR(Y89*1,"0")+IFERROR(Y93*1,"0")+IFERROR(Y94*1,"0")+IFERROR(Y95*1,"0")+IFERROR(Y96*1,"0")</f>
        <v>853.20000000000016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1458.0000000000002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1045.8000000000002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2400.0000000000005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432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844.80000000000007</v>
      </c>
      <c r="S508" s="46">
        <f>IFERROR(Y334*1,"0")+IFERROR(Y335*1,"0")+IFERROR(Y336*1,"0")</f>
        <v>129.6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2523</v>
      </c>
      <c r="U508" s="46">
        <f>IFERROR(Y367*1,"0")+IFERROR(Y368*1,"0")+IFERROR(Y369*1,"0")+IFERROR(Y373*1,"0")+IFERROR(Y377*1,"0")+IFERROR(Y378*1,"0")+IFERROR(Y382*1,"0")</f>
        <v>542.4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2112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2025-10-09T06:17:23Z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