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D36481-6224-415C-AE6D-821F5CFDA7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Z147" i="1" s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77" i="1" l="1"/>
  <c r="BN77" i="1"/>
  <c r="BP102" i="1"/>
  <c r="BN102" i="1"/>
  <c r="Z102" i="1"/>
  <c r="BP137" i="1"/>
  <c r="BN137" i="1"/>
  <c r="Z137" i="1"/>
  <c r="Y144" i="1"/>
  <c r="BP142" i="1"/>
  <c r="BN142" i="1"/>
  <c r="Z142" i="1"/>
  <c r="BP161" i="1"/>
  <c r="BN161" i="1"/>
  <c r="Z161" i="1"/>
  <c r="BP194" i="1"/>
  <c r="BN194" i="1"/>
  <c r="Z194" i="1"/>
  <c r="BP222" i="1"/>
  <c r="BN222" i="1"/>
  <c r="Z222" i="1"/>
  <c r="BP244" i="1"/>
  <c r="BN244" i="1"/>
  <c r="Z244" i="1"/>
  <c r="BP292" i="1"/>
  <c r="BN292" i="1"/>
  <c r="Z292" i="1"/>
  <c r="BP314" i="1"/>
  <c r="BN314" i="1"/>
  <c r="Z314" i="1"/>
  <c r="BP353" i="1"/>
  <c r="BN353" i="1"/>
  <c r="Z35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30" i="1"/>
  <c r="BN30" i="1"/>
  <c r="Z57" i="1"/>
  <c r="BN57" i="1"/>
  <c r="Z69" i="1"/>
  <c r="BN69" i="1"/>
  <c r="Z77" i="1"/>
  <c r="BP114" i="1"/>
  <c r="BN114" i="1"/>
  <c r="Z114" i="1"/>
  <c r="BP143" i="1"/>
  <c r="BN143" i="1"/>
  <c r="Z143" i="1"/>
  <c r="BP171" i="1"/>
  <c r="BN171" i="1"/>
  <c r="Z171" i="1"/>
  <c r="BP206" i="1"/>
  <c r="BN206" i="1"/>
  <c r="Z206" i="1"/>
  <c r="BP227" i="1"/>
  <c r="BN227" i="1"/>
  <c r="Z227" i="1"/>
  <c r="BP269" i="1"/>
  <c r="BN269" i="1"/>
  <c r="Z269" i="1"/>
  <c r="BP302" i="1"/>
  <c r="BN302" i="1"/>
  <c r="Z302" i="1"/>
  <c r="BP335" i="1"/>
  <c r="BN335" i="1"/>
  <c r="Z335" i="1"/>
  <c r="BP369" i="1"/>
  <c r="BN369" i="1"/>
  <c r="Z369" i="1"/>
  <c r="BP401" i="1"/>
  <c r="BN401" i="1"/>
  <c r="Z401" i="1"/>
  <c r="BP433" i="1"/>
  <c r="BN433" i="1"/>
  <c r="Z433" i="1"/>
  <c r="BP459" i="1"/>
  <c r="BN459" i="1"/>
  <c r="Z459" i="1"/>
  <c r="Y317" i="1"/>
  <c r="X498" i="1"/>
  <c r="Y32" i="1"/>
  <c r="Z28" i="1"/>
  <c r="BN28" i="1"/>
  <c r="Z42" i="1"/>
  <c r="BN42" i="1"/>
  <c r="Z55" i="1"/>
  <c r="BN55" i="1"/>
  <c r="Z61" i="1"/>
  <c r="BN61" i="1"/>
  <c r="Z67" i="1"/>
  <c r="BN67" i="1"/>
  <c r="BP67" i="1"/>
  <c r="Z75" i="1"/>
  <c r="BN75" i="1"/>
  <c r="Z81" i="1"/>
  <c r="BN81" i="1"/>
  <c r="Y97" i="1"/>
  <c r="Z95" i="1"/>
  <c r="BN95" i="1"/>
  <c r="Z104" i="1"/>
  <c r="BN104" i="1"/>
  <c r="Z110" i="1"/>
  <c r="BN110" i="1"/>
  <c r="Y118" i="1"/>
  <c r="Z116" i="1"/>
  <c r="BN116" i="1"/>
  <c r="Z131" i="1"/>
  <c r="BN131" i="1"/>
  <c r="BP131" i="1"/>
  <c r="BP147" i="1"/>
  <c r="BN147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Y217" i="1"/>
  <c r="BP215" i="1"/>
  <c r="BN215" i="1"/>
  <c r="Z215" i="1"/>
  <c r="BP225" i="1"/>
  <c r="BN225" i="1"/>
  <c r="Z225" i="1"/>
  <c r="BP242" i="1"/>
  <c r="BN242" i="1"/>
  <c r="Z242" i="1"/>
  <c r="Y70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9" i="1"/>
  <c r="BN209" i="1"/>
  <c r="Z209" i="1"/>
  <c r="BP224" i="1"/>
  <c r="BN224" i="1"/>
  <c r="Z224" i="1"/>
  <c r="Y239" i="1"/>
  <c r="Y238" i="1"/>
  <c r="BP237" i="1"/>
  <c r="BN237" i="1"/>
  <c r="Z237" i="1"/>
  <c r="Z238" i="1" s="1"/>
  <c r="Y246" i="1"/>
  <c r="BP241" i="1"/>
  <c r="BN241" i="1"/>
  <c r="Z241" i="1"/>
  <c r="BP251" i="1"/>
  <c r="BN251" i="1"/>
  <c r="Z251" i="1"/>
  <c r="Y175" i="1"/>
  <c r="Y174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338" i="1"/>
  <c r="Y403" i="1"/>
  <c r="Y463" i="1"/>
  <c r="Y462" i="1"/>
  <c r="F9" i="1"/>
  <c r="J9" i="1"/>
  <c r="F10" i="1"/>
  <c r="Y33" i="1"/>
  <c r="Y37" i="1"/>
  <c r="Y45" i="1"/>
  <c r="Y49" i="1"/>
  <c r="D508" i="1"/>
  <c r="Y59" i="1"/>
  <c r="Y58" i="1"/>
  <c r="BP62" i="1"/>
  <c r="BN62" i="1"/>
  <c r="Z62" i="1"/>
  <c r="Z64" i="1" s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H9" i="1"/>
  <c r="B508" i="1"/>
  <c r="X499" i="1"/>
  <c r="X500" i="1"/>
  <c r="X50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65" i="1"/>
  <c r="Y64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BP413" i="1"/>
  <c r="BN413" i="1"/>
  <c r="Z413" i="1"/>
  <c r="BP299" i="1"/>
  <c r="BN299" i="1"/>
  <c r="Z299" i="1"/>
  <c r="Y303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Y276" i="1"/>
  <c r="Y285" i="1"/>
  <c r="R508" i="1"/>
  <c r="Y294" i="1"/>
  <c r="Y359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144" i="1" l="1"/>
  <c r="Z482" i="1"/>
  <c r="Z337" i="1"/>
  <c r="Z317" i="1"/>
  <c r="Z311" i="1"/>
  <c r="Z303" i="1"/>
  <c r="Z293" i="1"/>
  <c r="Z246" i="1"/>
  <c r="Z168" i="1"/>
  <c r="Z138" i="1"/>
  <c r="Z58" i="1"/>
  <c r="Z441" i="1"/>
  <c r="Y502" i="1"/>
  <c r="Y500" i="1"/>
  <c r="Z32" i="1"/>
  <c r="Z78" i="1"/>
  <c r="Z471" i="1"/>
  <c r="Y499" i="1"/>
  <c r="Y501" i="1" s="1"/>
  <c r="Z230" i="1"/>
  <c r="X501" i="1"/>
  <c r="Z255" i="1"/>
  <c r="Z212" i="1"/>
  <c r="Z90" i="1"/>
  <c r="Z456" i="1"/>
  <c r="Z398" i="1"/>
  <c r="Z349" i="1"/>
  <c r="Z330" i="1"/>
  <c r="Z324" i="1"/>
  <c r="Z200" i="1"/>
  <c r="Z44" i="1"/>
  <c r="Y498" i="1"/>
  <c r="Z263" i="1"/>
  <c r="Z105" i="1"/>
  <c r="Z503" i="1" l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<sst xmlns="http://schemas.openxmlformats.org/spreadsheetml/2006/main" count="2172" uniqueCount="782">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</sst>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45942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140</v>
      </c>
      <c r="Y42" s="544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44.25925925925926</v>
      </c>
      <c r="Y44" s="545">
        <f>IFERROR(Y41/H41,"0")+IFERROR(Y42/H42,"0")+IFERROR(Y43/H43,"0")</f>
        <v>45</v>
      </c>
      <c r="Z44" s="545">
        <f>IFERROR(IF(Z41="",0,Z41),"0")+IFERROR(IF(Z42="",0,Z42),"0")+IFERROR(IF(Z43="",0,Z43),"0")</f>
        <v>0.50549999999999995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240</v>
      </c>
      <c r="Y45" s="545">
        <f>IFERROR(SUM(Y41:Y43),"0")</f>
        <v>248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9.2592592592592595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0.1898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100</v>
      </c>
      <c r="Y59" s="545">
        <f>IFERROR(SUM(Y52:Y57),"0")</f>
        <v>108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200</v>
      </c>
      <c r="Y61" s="544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202.5</v>
      </c>
      <c r="Y63" s="544">
        <f>IFERROR(IF(X63="",0,CEILING((X63/$H63),1)*$H63),"")</f>
        <v>202.5</v>
      </c>
      <c r="Z63" s="36">
        <f>IFERROR(IF(Y63=0,"",ROUNDUP(Y63/H63,0)*0.00651),"")</f>
        <v>0.48825000000000002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215.99999999999997</v>
      </c>
      <c r="BN63" s="64">
        <f>IFERROR(Y63*I63/H63,"0")</f>
        <v>215.99999999999997</v>
      </c>
      <c r="BO63" s="64">
        <f>IFERROR(1/J63*(X63/H63),"0")</f>
        <v>0.41208791208791212</v>
      </c>
      <c r="BP63" s="64">
        <f>IFERROR(1/J63*(Y63/H63),"0")</f>
        <v>0.41208791208791212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93.518518518518519</v>
      </c>
      <c r="Y64" s="545">
        <f>IFERROR(Y61/H61,"0")+IFERROR(Y62/H62,"0")+IFERROR(Y63/H63,"0")</f>
        <v>94</v>
      </c>
      <c r="Z64" s="545">
        <f>IFERROR(IF(Z61="",0,Z61),"0")+IFERROR(IF(Z62="",0,Z62),"0")+IFERROR(IF(Z63="",0,Z63),"0")</f>
        <v>0.84887000000000001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402.5</v>
      </c>
      <c r="Y65" s="545">
        <f>IFERROR(SUM(Y61:Y63),"0")</f>
        <v>407.70000000000005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40</v>
      </c>
      <c r="Y81" s="544">
        <f>IFERROR(IF(X81="",0,CEILING((X81/$H81),1)*$H81),"")</f>
        <v>46.8</v>
      </c>
      <c r="Z81" s="36">
        <f>IFERROR(IF(Y81=0,"",ROUNDUP(Y81/H81,0)*0.01898),"")</f>
        <v>0.11388000000000001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42.230769230769226</v>
      </c>
      <c r="BN81" s="64">
        <f>IFERROR(Y81*I81/H81,"0")</f>
        <v>49.41</v>
      </c>
      <c r="BO81" s="64">
        <f>IFERROR(1/J81*(X81/H81),"0")</f>
        <v>8.0128205128205135E-2</v>
      </c>
      <c r="BP81" s="64">
        <f>IFERROR(1/J81*(Y81/H81),"0")</f>
        <v>9.375E-2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5.1282051282051286</v>
      </c>
      <c r="Y83" s="545">
        <f>IFERROR(Y81/H81,"0")+IFERROR(Y82/H82,"0")</f>
        <v>6</v>
      </c>
      <c r="Z83" s="545">
        <f>IFERROR(IF(Z81="",0,Z81),"0")+IFERROR(IF(Z82="",0,Z82),"0")</f>
        <v>0.11388000000000001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40</v>
      </c>
      <c r="Y84" s="545">
        <f>IFERROR(SUM(Y81:Y82),"0")</f>
        <v>46.8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405</v>
      </c>
      <c r="Y89" s="544">
        <f>IFERROR(IF(X89="",0,CEILING((X89/$H89),1)*$H89),"")</f>
        <v>405</v>
      </c>
      <c r="Z89" s="36">
        <f>IFERROR(IF(Y89=0,"",ROUNDUP(Y89/H89,0)*0.00902),"")</f>
        <v>0.81180000000000008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423.9</v>
      </c>
      <c r="BN89" s="64">
        <f>IFERROR(Y89*I89/H89,"0")</f>
        <v>423.9</v>
      </c>
      <c r="BO89" s="64">
        <f>IFERROR(1/J89*(X89/H89),"0")</f>
        <v>0.68181818181818188</v>
      </c>
      <c r="BP89" s="64">
        <f>IFERROR(1/J89*(Y89/H89),"0")</f>
        <v>0.68181818181818188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90</v>
      </c>
      <c r="Y90" s="545">
        <f>IFERROR(Y87/H87,"0")+IFERROR(Y88/H88,"0")+IFERROR(Y89/H89,"0")</f>
        <v>90</v>
      </c>
      <c r="Z90" s="545">
        <f>IFERROR(IF(Z87="",0,Z87),"0")+IFERROR(IF(Z88="",0,Z88),"0")+IFERROR(IF(Z89="",0,Z89),"0")</f>
        <v>0.81180000000000008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405</v>
      </c>
      <c r="Y91" s="545">
        <f>IFERROR(SUM(Y87:Y89),"0")</f>
        <v>405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260</v>
      </c>
      <c r="Y93" s="544">
        <f>IFERROR(IF(X93="",0,CEILING((X93/$H93),1)*$H93),"")</f>
        <v>267.3</v>
      </c>
      <c r="Z93" s="36">
        <f>IFERROR(IF(Y93=0,"",ROUNDUP(Y93/H93,0)*0.01898),"")</f>
        <v>0.62634000000000001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276.65925925925927</v>
      </c>
      <c r="BN93" s="64">
        <f>IFERROR(Y93*I93/H93,"0")</f>
        <v>284.42700000000002</v>
      </c>
      <c r="BO93" s="64">
        <f>IFERROR(1/J93*(X93/H93),"0")</f>
        <v>0.50154320987654322</v>
      </c>
      <c r="BP93" s="64">
        <f>IFERROR(1/J93*(Y93/H93),"0")</f>
        <v>0.515625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450</v>
      </c>
      <c r="Y95" s="544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198.76543209876542</v>
      </c>
      <c r="Y97" s="545">
        <f>IFERROR(Y93/H93,"0")+IFERROR(Y94/H94,"0")+IFERROR(Y95/H95,"0")+IFERROR(Y96/H96,"0")</f>
        <v>200</v>
      </c>
      <c r="Z97" s="545">
        <f>IFERROR(IF(Z93="",0,Z93),"0")+IFERROR(IF(Z94="",0,Z94),"0")+IFERROR(IF(Z95="",0,Z95),"0")+IFERROR(IF(Z96="",0,Z96),"0")</f>
        <v>1.7135099999999999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710</v>
      </c>
      <c r="Y98" s="545">
        <f>IFERROR(SUM(Y93:Y96),"0")</f>
        <v>718.2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300</v>
      </c>
      <c r="Y101" s="544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180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67.777777777777771</v>
      </c>
      <c r="Y105" s="545">
        <f>IFERROR(Y101/H101,"0")+IFERROR(Y102/H102,"0")+IFERROR(Y103/H103,"0")+IFERROR(Y104/H104,"0")</f>
        <v>68</v>
      </c>
      <c r="Z105" s="545">
        <f>IFERROR(IF(Z101="",0,Z101),"0")+IFERROR(IF(Z102="",0,Z102),"0")+IFERROR(IF(Z103="",0,Z103),"0")+IFERROR(IF(Z104="",0,Z104),"0")</f>
        <v>0.89224000000000003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480</v>
      </c>
      <c r="Y106" s="545">
        <f>IFERROR(SUM(Y101:Y104),"0")</f>
        <v>482.40000000000003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550</v>
      </c>
      <c r="Y114" s="544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315</v>
      </c>
      <c r="Y116" s="544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184.5679012345679</v>
      </c>
      <c r="Y118" s="545">
        <f>IFERROR(Y114/H114,"0")+IFERROR(Y115/H115,"0")+IFERROR(Y116/H116,"0")+IFERROR(Y117/H117,"0")</f>
        <v>185</v>
      </c>
      <c r="Z118" s="545">
        <f>IFERROR(IF(Z114="",0,Z114),"0")+IFERROR(IF(Z115="",0,Z115),"0")+IFERROR(IF(Z116="",0,Z116),"0")+IFERROR(IF(Z117="",0,Z117),"0")</f>
        <v>2.0523100000000003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865</v>
      </c>
      <c r="Y119" s="545">
        <f>IFERROR(SUM(Y114:Y117),"0")</f>
        <v>866.7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128</v>
      </c>
      <c r="Y126" s="544">
        <f>IFERROR(IF(X126="",0,CEILING((X126/$H126),1)*$H126),"")</f>
        <v>128</v>
      </c>
      <c r="Z126" s="36">
        <f>IFERROR(IF(Y126=0,"",ROUNDUP(Y126/H126,0)*0.00651),"")</f>
        <v>0.26040000000000002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135.19999999999999</v>
      </c>
      <c r="BN126" s="64">
        <f>IFERROR(Y126*I126/H126,"0")</f>
        <v>135.19999999999999</v>
      </c>
      <c r="BO126" s="64">
        <f>IFERROR(1/J126*(X126/H126),"0")</f>
        <v>0.2197802197802198</v>
      </c>
      <c r="BP126" s="64">
        <f>IFERROR(1/J126*(Y126/H126),"0")</f>
        <v>0.2197802197802198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40</v>
      </c>
      <c r="Y128" s="545">
        <f>IFERROR(Y126/H126,"0")+IFERROR(Y127/H127,"0")</f>
        <v>40</v>
      </c>
      <c r="Z128" s="545">
        <f>IFERROR(IF(Z126="",0,Z126),"0")+IFERROR(IF(Z127="",0,Z127),"0")</f>
        <v>0.26040000000000002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128</v>
      </c>
      <c r="Y129" s="545">
        <f>IFERROR(SUM(Y126:Y127),"0")</f>
        <v>128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70</v>
      </c>
      <c r="Y132" s="54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25</v>
      </c>
      <c r="Y133" s="545">
        <f>IFERROR(Y131/H131,"0")+IFERROR(Y132/H132,"0")</f>
        <v>25</v>
      </c>
      <c r="Z133" s="545">
        <f>IFERROR(IF(Z131="",0,Z131),"0")+IFERROR(IF(Z132="",0,Z132),"0")</f>
        <v>0.16275000000000001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70</v>
      </c>
      <c r="Y134" s="545">
        <f>IFERROR(SUM(Y131:Y132),"0")</f>
        <v>70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115.5</v>
      </c>
      <c r="Y137" s="544">
        <f>IFERROR(IF(X137="",0,CEILING((X137/$H137),1)*$H137),"")</f>
        <v>116.16000000000001</v>
      </c>
      <c r="Z137" s="36">
        <f>IFERROR(IF(Y137=0,"",ROUNDUP(Y137/H137,0)*0.00651),"")</f>
        <v>0.28644000000000003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127.22499999999998</v>
      </c>
      <c r="BN137" s="64">
        <f>IFERROR(Y137*I137/H137,"0")</f>
        <v>127.95200000000001</v>
      </c>
      <c r="BO137" s="64">
        <f>IFERROR(1/J137*(X137/H137),"0")</f>
        <v>0.24038461538461539</v>
      </c>
      <c r="BP137" s="64">
        <f>IFERROR(1/J137*(Y137/H137),"0")</f>
        <v>0.24175824175824179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43.75</v>
      </c>
      <c r="Y138" s="545">
        <f>IFERROR(Y136/H136,"0")+IFERROR(Y137/H137,"0")</f>
        <v>44</v>
      </c>
      <c r="Z138" s="545">
        <f>IFERROR(IF(Z136="",0,Z136),"0")+IFERROR(IF(Z137="",0,Z137),"0")</f>
        <v>0.28644000000000003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115.5</v>
      </c>
      <c r="Y139" s="545">
        <f>IFERROR(SUM(Y136:Y137),"0")</f>
        <v>116.16000000000001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50</v>
      </c>
      <c r="Y159" s="544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53.214285714285715</v>
      </c>
      <c r="BN159" s="64">
        <f t="shared" ref="BN159:BN167" si="13">IFERROR(Y159*I159/H159,"0")</f>
        <v>53.64</v>
      </c>
      <c r="BO159" s="64">
        <f t="shared" ref="BO159:BO167" si="14">IFERROR(1/J159*(X159/H159),"0")</f>
        <v>9.0187590187590191E-2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40</v>
      </c>
      <c r="Y160" s="544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180</v>
      </c>
      <c r="Y161" s="544">
        <f t="shared" si="11"/>
        <v>180.6</v>
      </c>
      <c r="Z161" s="36">
        <f>IFERROR(IF(Y161=0,"",ROUNDUP(Y161/H161,0)*0.00902),"")</f>
        <v>0.38785999999999998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189</v>
      </c>
      <c r="BN161" s="64">
        <f t="shared" si="13"/>
        <v>189.63</v>
      </c>
      <c r="BO161" s="64">
        <f t="shared" si="14"/>
        <v>0.32467532467532467</v>
      </c>
      <c r="BP161" s="64">
        <f t="shared" si="15"/>
        <v>0.32575757575757575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87.5</v>
      </c>
      <c r="Y162" s="544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122.5</v>
      </c>
      <c r="Y163" s="544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140</v>
      </c>
      <c r="Y165" s="544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230.95238095238093</v>
      </c>
      <c r="Y168" s="545">
        <f>IFERROR(Y159/H159,"0")+IFERROR(Y160/H160,"0")+IFERROR(Y161/H161,"0")+IFERROR(Y162/H162,"0")+IFERROR(Y163/H163,"0")+IFERROR(Y164/H164,"0")+IFERROR(Y165/H165,"0")+IFERROR(Y166/H166,"0")+IFERROR(Y167/H167,"0")</f>
        <v>233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1.4296600000000002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620</v>
      </c>
      <c r="Y169" s="545">
        <f>IFERROR(SUM(Y159:Y167),"0")</f>
        <v>625.80000000000007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7.0000000000000009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11.111111111111112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14.000000000000002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90</v>
      </c>
      <c r="Y192" s="544">
        <f t="shared" ref="Y192:Y199" si="16">IFERROR(IF(X192="",0,CEILING((X192/$H192),1)*$H192),"")</f>
        <v>91.800000000000011</v>
      </c>
      <c r="Z192" s="36">
        <f>IFERROR(IF(Y192=0,"",ROUNDUP(Y192/H192,0)*0.00902),"")</f>
        <v>0.15334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93.5</v>
      </c>
      <c r="BN192" s="64">
        <f t="shared" ref="BN192:BN199" si="18">IFERROR(Y192*I192/H192,"0")</f>
        <v>95.37</v>
      </c>
      <c r="BO192" s="64">
        <f t="shared" ref="BO192:BO199" si="19">IFERROR(1/J192*(X192/H192),"0")</f>
        <v>0.12626262626262624</v>
      </c>
      <c r="BP192" s="64">
        <f t="shared" ref="BP192:BP199" si="20">IFERROR(1/J192*(Y192/H192),"0")</f>
        <v>0.12878787878787878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70</v>
      </c>
      <c r="Y193" s="544">
        <f t="shared" si="16"/>
        <v>70.2</v>
      </c>
      <c r="Z193" s="36">
        <f>IFERROR(IF(Y193=0,"",ROUNDUP(Y193/H193,0)*0.00902),"")</f>
        <v>0.11726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72.722222222222229</v>
      </c>
      <c r="BN193" s="64">
        <f t="shared" si="18"/>
        <v>72.930000000000007</v>
      </c>
      <c r="BO193" s="64">
        <f t="shared" si="19"/>
        <v>9.8204264870931535E-2</v>
      </c>
      <c r="BP193" s="64">
        <f t="shared" si="20"/>
        <v>9.8484848484848481E-2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500</v>
      </c>
      <c r="Y194" s="544">
        <f t="shared" si="16"/>
        <v>502.20000000000005</v>
      </c>
      <c r="Z194" s="36">
        <f>IFERROR(IF(Y194=0,"",ROUNDUP(Y194/H194,0)*0.00902),"")</f>
        <v>0.83886000000000005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519.44444444444446</v>
      </c>
      <c r="BN194" s="64">
        <f t="shared" si="18"/>
        <v>521.73</v>
      </c>
      <c r="BO194" s="64">
        <f t="shared" si="19"/>
        <v>0.70145903479236804</v>
      </c>
      <c r="BP194" s="64">
        <f t="shared" si="20"/>
        <v>0.70454545454545459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100</v>
      </c>
      <c r="Y195" s="544">
        <f t="shared" si="16"/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103.88888888888889</v>
      </c>
      <c r="BN195" s="64">
        <f t="shared" si="18"/>
        <v>106.59000000000002</v>
      </c>
      <c r="BO195" s="64">
        <f t="shared" si="19"/>
        <v>0.14029180695847362</v>
      </c>
      <c r="BP195" s="64">
        <f t="shared" si="20"/>
        <v>0.14393939393939395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120</v>
      </c>
      <c r="Y196" s="544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128.66666666666666</v>
      </c>
      <c r="BN196" s="64">
        <f t="shared" si="18"/>
        <v>129.31</v>
      </c>
      <c r="BO196" s="64">
        <f t="shared" si="19"/>
        <v>0.28490028490028496</v>
      </c>
      <c r="BP196" s="64">
        <f t="shared" si="20"/>
        <v>0.28632478632478636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66</v>
      </c>
      <c r="Y197" s="544">
        <f t="shared" si="16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69.666666666666657</v>
      </c>
      <c r="BN197" s="64">
        <f t="shared" si="18"/>
        <v>70.3</v>
      </c>
      <c r="BO197" s="64">
        <f t="shared" si="19"/>
        <v>0.15669515669515671</v>
      </c>
      <c r="BP197" s="64">
        <f t="shared" si="20"/>
        <v>0.15811965811965817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96</v>
      </c>
      <c r="Y198" s="544">
        <f t="shared" si="16"/>
        <v>97.2</v>
      </c>
      <c r="Z198" s="36">
        <f>IFERROR(IF(Y198=0,"",ROUNDUP(Y198/H198,0)*0.00502),"")</f>
        <v>0.27107999999999999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101.33333333333331</v>
      </c>
      <c r="BN198" s="64">
        <f t="shared" si="18"/>
        <v>102.6</v>
      </c>
      <c r="BO198" s="64">
        <f t="shared" si="19"/>
        <v>0.22792022792022792</v>
      </c>
      <c r="BP198" s="64">
        <f t="shared" si="20"/>
        <v>0.23076923076923078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72</v>
      </c>
      <c r="Y199" s="544">
        <f t="shared" si="16"/>
        <v>72</v>
      </c>
      <c r="Z199" s="36">
        <f>IFERROR(IF(Y199=0,"",ROUNDUP(Y199/H199,0)*0.00502),"")</f>
        <v>0.20080000000000001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75.999999999999986</v>
      </c>
      <c r="BN199" s="64">
        <f t="shared" si="18"/>
        <v>75.999999999999986</v>
      </c>
      <c r="BO199" s="64">
        <f t="shared" si="19"/>
        <v>0.17094017094017094</v>
      </c>
      <c r="BP199" s="64">
        <f t="shared" si="20"/>
        <v>0.17094017094017094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337.40740740740739</v>
      </c>
      <c r="Y200" s="545">
        <f>IFERROR(Y192/H192,"0")+IFERROR(Y193/H193,"0")+IFERROR(Y194/H194,"0")+IFERROR(Y195/H195,"0")+IFERROR(Y196/H196,"0")+IFERROR(Y197/H197,"0")+IFERROR(Y198/H198,"0")+IFERROR(Y199/H199,"0")</f>
        <v>340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2.2748000000000004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1114</v>
      </c>
      <c r="Y201" s="545">
        <f>IFERROR(SUM(Y192:Y199),"0")</f>
        <v>1123.2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300</v>
      </c>
      <c r="Y205" s="544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360</v>
      </c>
      <c r="Y208" s="544">
        <f t="shared" si="21"/>
        <v>360</v>
      </c>
      <c r="Z208" s="36">
        <f t="shared" si="26"/>
        <v>0.97650000000000003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397.8</v>
      </c>
      <c r="BN208" s="64">
        <f t="shared" si="23"/>
        <v>397.8</v>
      </c>
      <c r="BO208" s="64">
        <f t="shared" si="24"/>
        <v>0.82417582417582425</v>
      </c>
      <c r="BP208" s="64">
        <f t="shared" si="25"/>
        <v>0.82417582417582425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160</v>
      </c>
      <c r="Y210" s="544">
        <f t="shared" si="21"/>
        <v>160.79999999999998</v>
      </c>
      <c r="Z210" s="36">
        <f t="shared" si="26"/>
        <v>0.43617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176.80000000000004</v>
      </c>
      <c r="BN210" s="64">
        <f t="shared" si="23"/>
        <v>177.684</v>
      </c>
      <c r="BO210" s="64">
        <f t="shared" si="24"/>
        <v>0.36630036630036633</v>
      </c>
      <c r="BP210" s="64">
        <f t="shared" si="25"/>
        <v>0.36813186813186816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160</v>
      </c>
      <c r="Y211" s="544">
        <f t="shared" si="21"/>
        <v>160.79999999999998</v>
      </c>
      <c r="Z211" s="36">
        <f t="shared" si="26"/>
        <v>0.43617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177.2</v>
      </c>
      <c r="BN211" s="64">
        <f t="shared" si="23"/>
        <v>178.08599999999998</v>
      </c>
      <c r="BO211" s="64">
        <f t="shared" si="24"/>
        <v>0.36630036630036633</v>
      </c>
      <c r="BP211" s="64">
        <f t="shared" si="25"/>
        <v>0.36813186813186816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434.48275862068971</v>
      </c>
      <c r="Y212" s="545">
        <f>IFERROR(Y203/H203,"0")+IFERROR(Y204/H204,"0")+IFERROR(Y205/H205,"0")+IFERROR(Y206/H206,"0")+IFERROR(Y207/H207,"0")+IFERROR(Y208/H208,"0")+IFERROR(Y209/H209,"0")+IFERROR(Y210/H210,"0")+IFERROR(Y211/H211,"0")</f>
        <v>436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3.2748100000000004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1260</v>
      </c>
      <c r="Y213" s="545">
        <f>IFERROR(SUM(Y203:Y211),"0")</f>
        <v>1266.8999999999999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</v>
      </c>
      <c r="Y221" s="544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50</v>
      </c>
      <c r="Y223" s="544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60</v>
      </c>
      <c r="Y224" s="544">
        <f t="shared" si="27"/>
        <v>60</v>
      </c>
      <c r="Z224" s="36">
        <f t="shared" ref="Z224:Z229" si="32">IFERROR(IF(Y224=0,"",ROUNDUP(Y224/H224,0)*0.00902),"")</f>
        <v>0.1353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63.15</v>
      </c>
      <c r="BN224" s="64">
        <f t="shared" si="29"/>
        <v>63.15</v>
      </c>
      <c r="BO224" s="64">
        <f t="shared" si="30"/>
        <v>0.11363636363636365</v>
      </c>
      <c r="BP224" s="64">
        <f t="shared" si="31"/>
        <v>0.11363636363636365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31.03448275862069</v>
      </c>
      <c r="Y230" s="545">
        <f>IFERROR(Y221/H221,"0")+IFERROR(Y222/H222,"0")+IFERROR(Y223/H223,"0")+IFERROR(Y224/H224,"0")+IFERROR(Y225/H225,"0")+IFERROR(Y226/H226,"0")+IFERROR(Y227/H227,"0")+IFERROR(Y228/H228,"0")+IFERROR(Y229/H229,"0")</f>
        <v>32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0.35836000000000001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170</v>
      </c>
      <c r="Y231" s="545">
        <f>IFERROR(SUM(Y221:Y229),"0")</f>
        <v>181.2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14</v>
      </c>
      <c r="Y242" s="544">
        <f>IFERROR(IF(X242="",0,CEILING((X242/$H242),1)*$H242),"")</f>
        <v>14.4</v>
      </c>
      <c r="Z242" s="36">
        <f>IFERROR(IF(Y242=0,"",ROUNDUP(Y242/H242,0)*0.0059),"")</f>
        <v>4.7199999999999999E-2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15.361111111111112</v>
      </c>
      <c r="BN242" s="64">
        <f>IFERROR(Y242*I242/H242,"0")</f>
        <v>15.8</v>
      </c>
      <c r="BO242" s="64">
        <f>IFERROR(1/J242*(X242/H242),"0")</f>
        <v>3.6008230452674893E-2</v>
      </c>
      <c r="BP242" s="64">
        <f>IFERROR(1/J242*(Y242/H242),"0")</f>
        <v>3.7037037037037035E-2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8.25</v>
      </c>
      <c r="Y243" s="544">
        <f>IFERROR(IF(X243="",0,CEILING((X243/$H243),1)*$H243),"")</f>
        <v>9</v>
      </c>
      <c r="Z243" s="36">
        <f>IFERROR(IF(Y243=0,"",ROUNDUP(Y243/H243,0)*0.0059),"")</f>
        <v>5.8999999999999997E-2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9.9916666666666689</v>
      </c>
      <c r="BN243" s="64">
        <f>IFERROR(Y243*I243/H243,"0")</f>
        <v>10.9</v>
      </c>
      <c r="BO243" s="64">
        <f>IFERROR(1/J243*(X243/H243),"0")</f>
        <v>4.2438271604938266E-2</v>
      </c>
      <c r="BP243" s="64">
        <f>IFERROR(1/J243*(Y243/H243),"0")</f>
        <v>4.6296296296296294E-2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16.944444444444443</v>
      </c>
      <c r="Y246" s="545">
        <f>IFERROR(Y241/H241,"0")+IFERROR(Y242/H242,"0")+IFERROR(Y243/H243,"0")+IFERROR(Y244/H244,"0")+IFERROR(Y245/H245,"0")</f>
        <v>18</v>
      </c>
      <c r="Z246" s="545">
        <f>IFERROR(IF(Z241="",0,Z241),"0")+IFERROR(IF(Z242="",0,Z242),"0")+IFERROR(IF(Z243="",0,Z243),"0")+IFERROR(IF(Z244="",0,Z244),"0")+IFERROR(IF(Z245="",0,Z245),"0")</f>
        <v>0.10619999999999999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22.25</v>
      </c>
      <c r="Y247" s="545">
        <f>IFERROR(SUM(Y241:Y245),"0")</f>
        <v>23.4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180</v>
      </c>
      <c r="Y269" s="544">
        <f>IFERROR(IF(X269="",0,CEILING((X269/$H269),1)*$H269),"")</f>
        <v>180</v>
      </c>
      <c r="Z269" s="36">
        <f>IFERROR(IF(Y269=0,"",ROUNDUP(Y269/H269,0)*0.00651),"")</f>
        <v>0.48825000000000002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193.50000000000003</v>
      </c>
      <c r="BN269" s="64">
        <f>IFERROR(Y269*I269/H269,"0")</f>
        <v>193.50000000000003</v>
      </c>
      <c r="BO269" s="64">
        <f>IFERROR(1/J269*(X269/H269),"0")</f>
        <v>0.41208791208791212</v>
      </c>
      <c r="BP269" s="64">
        <f>IFERROR(1/J269*(Y269/H269),"0")</f>
        <v>0.41208791208791212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100</v>
      </c>
      <c r="Y270" s="545">
        <f>IFERROR(Y267/H267,"0")+IFERROR(Y268/H268,"0")+IFERROR(Y269/H269,"0")</f>
        <v>100</v>
      </c>
      <c r="Z270" s="545">
        <f>IFERROR(IF(Z267="",0,Z267),"0")+IFERROR(IF(Z268="",0,Z268),"0")+IFERROR(IF(Z269="",0,Z269),"0")</f>
        <v>0.65100000000000002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240</v>
      </c>
      <c r="Y271" s="545">
        <f>IFERROR(SUM(Y267:Y269),"0")</f>
        <v>240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54</v>
      </c>
      <c r="Y302" s="544">
        <f t="shared" si="33"/>
        <v>54</v>
      </c>
      <c r="Z302" s="36">
        <f>IFERROR(IF(Y302=0,"",ROUNDUP(Y302/H302,0)*0.00651),"")</f>
        <v>0.1953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60.839999999999996</v>
      </c>
      <c r="BN302" s="64">
        <f t="shared" si="35"/>
        <v>60.839999999999996</v>
      </c>
      <c r="BO302" s="64">
        <f t="shared" si="36"/>
        <v>0.16483516483516486</v>
      </c>
      <c r="BP302" s="64">
        <f t="shared" si="37"/>
        <v>0.16483516483516486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30</v>
      </c>
      <c r="Y303" s="545">
        <f>IFERROR(Y296/H296,"0")+IFERROR(Y297/H297,"0")+IFERROR(Y298/H298,"0")+IFERROR(Y299/H299,"0")+IFERROR(Y300/H300,"0")+IFERROR(Y301/H301,"0")+IFERROR(Y302/H302,"0")</f>
        <v>30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0.1953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54</v>
      </c>
      <c r="Y304" s="545">
        <f>IFERROR(SUM(Y296:Y302),"0")</f>
        <v>54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450</v>
      </c>
      <c r="Y315" s="544">
        <f>IFERROR(IF(X315="",0,CEILING((X315/$H315),1)*$H315),"")</f>
        <v>452.4</v>
      </c>
      <c r="Z315" s="36">
        <f>IFERROR(IF(Y315=0,"",ROUNDUP(Y315/H315,0)*0.01898),"")</f>
        <v>1.10084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479.94230769230774</v>
      </c>
      <c r="BN315" s="64">
        <f>IFERROR(Y315*I315/H315,"0")</f>
        <v>482.50200000000001</v>
      </c>
      <c r="BO315" s="64">
        <f>IFERROR(1/J315*(X315/H315),"0")</f>
        <v>0.90144230769230771</v>
      </c>
      <c r="BP315" s="64">
        <f>IFERROR(1/J315*(Y315/H315),"0")</f>
        <v>0.90625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100</v>
      </c>
      <c r="Y316" s="544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73.168498168498161</v>
      </c>
      <c r="Y317" s="545">
        <f>IFERROR(Y314/H314,"0")+IFERROR(Y315/H315,"0")+IFERROR(Y316/H316,"0")</f>
        <v>74</v>
      </c>
      <c r="Z317" s="545">
        <f>IFERROR(IF(Z314="",0,Z314),"0")+IFERROR(IF(Z315="",0,Z315),"0")+IFERROR(IF(Z316="",0,Z316),"0")</f>
        <v>1.40452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580</v>
      </c>
      <c r="Y318" s="545">
        <f>IFERROR(SUM(Y314:Y316),"0")</f>
        <v>586.79999999999995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102</v>
      </c>
      <c r="Y323" s="544">
        <f>IFERROR(IF(X323="",0,CEILING((X323/$H323),1)*$H323),"")</f>
        <v>102</v>
      </c>
      <c r="Z323" s="36">
        <f>IFERROR(IF(Y323=0,"",ROUNDUP(Y323/H323,0)*0.00651),"")</f>
        <v>0.26040000000000002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115.2</v>
      </c>
      <c r="BN323" s="64">
        <f>IFERROR(Y323*I323/H323,"0")</f>
        <v>115.2</v>
      </c>
      <c r="BO323" s="64">
        <f>IFERROR(1/J323*(X323/H323),"0")</f>
        <v>0.2197802197802198</v>
      </c>
      <c r="BP323" s="64">
        <f>IFERROR(1/J323*(Y323/H323),"0")</f>
        <v>0.2197802197802198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40</v>
      </c>
      <c r="Y324" s="545">
        <f>IFERROR(Y320/H320,"0")+IFERROR(Y321/H321,"0")+IFERROR(Y322/H322,"0")+IFERROR(Y323/H323,"0")</f>
        <v>40</v>
      </c>
      <c r="Z324" s="545">
        <f>IFERROR(IF(Z320="",0,Z320),"0")+IFERROR(IF(Z321="",0,Z321),"0")+IFERROR(IF(Z322="",0,Z322),"0")+IFERROR(IF(Z323="",0,Z323),"0")</f>
        <v>0.26040000000000002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102</v>
      </c>
      <c r="Y325" s="545">
        <f>IFERROR(SUM(Y320:Y323),"0")</f>
        <v>102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805</v>
      </c>
      <c r="Y335" s="544">
        <f>IFERROR(IF(X335="",0,CEILING((X335/$H335),1)*$H335),"")</f>
        <v>806.40000000000009</v>
      </c>
      <c r="Z335" s="36">
        <f>IFERROR(IF(Y335=0,"",ROUNDUP(Y335/H335,0)*0.00651),"")</f>
        <v>2.4998399999999998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901.59999999999991</v>
      </c>
      <c r="BN335" s="64">
        <f>IFERROR(Y335*I335/H335,"0")</f>
        <v>903.16800000000001</v>
      </c>
      <c r="BO335" s="64">
        <f>IFERROR(1/J335*(X335/H335),"0")</f>
        <v>2.1062271062271063</v>
      </c>
      <c r="BP335" s="64">
        <f>IFERROR(1/J335*(Y335/H335),"0")</f>
        <v>2.1098901098901099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385</v>
      </c>
      <c r="Y336" s="544">
        <f>IFERROR(IF(X336="",0,CEILING((X336/$H336),1)*$H336),"")</f>
        <v>386.40000000000003</v>
      </c>
      <c r="Z336" s="36">
        <f>IFERROR(IF(Y336=0,"",ROUNDUP(Y336/H336,0)*0.00651),"")</f>
        <v>1.19784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428.99999999999994</v>
      </c>
      <c r="BN336" s="64">
        <f>IFERROR(Y336*I336/H336,"0")</f>
        <v>430.56</v>
      </c>
      <c r="BO336" s="64">
        <f>IFERROR(1/J336*(X336/H336),"0")</f>
        <v>1.0073260073260073</v>
      </c>
      <c r="BP336" s="64">
        <f>IFERROR(1/J336*(Y336/H336),"0")</f>
        <v>1.0109890109890112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566.66666666666663</v>
      </c>
      <c r="Y337" s="545">
        <f>IFERROR(Y334/H334,"0")+IFERROR(Y335/H335,"0")+IFERROR(Y336/H336,"0")</f>
        <v>568</v>
      </c>
      <c r="Z337" s="545">
        <f>IFERROR(IF(Z334="",0,Z334),"0")+IFERROR(IF(Z335="",0,Z335),"0")+IFERROR(IF(Z336="",0,Z336),"0")</f>
        <v>3.6976800000000001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1190</v>
      </c>
      <c r="Y338" s="545">
        <f>IFERROR(SUM(Y334:Y336),"0")</f>
        <v>1192.8000000000002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1600</v>
      </c>
      <c r="Y342" s="544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1000</v>
      </c>
      <c r="Y343" s="544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1600</v>
      </c>
      <c r="Y344" s="544">
        <f t="shared" si="38"/>
        <v>1605</v>
      </c>
      <c r="Z344" s="36">
        <f>IFERROR(IF(Y344=0,"",ROUNDUP(Y344/H344,0)*0.02175),"")</f>
        <v>2.3272499999999998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1651.2</v>
      </c>
      <c r="BN344" s="64">
        <f t="shared" si="40"/>
        <v>1656.3600000000001</v>
      </c>
      <c r="BO344" s="64">
        <f t="shared" si="41"/>
        <v>2.2222222222222223</v>
      </c>
      <c r="BP344" s="64">
        <f t="shared" si="42"/>
        <v>2.2291666666666665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210</v>
      </c>
      <c r="Y345" s="544">
        <f t="shared" si="38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216.72</v>
      </c>
      <c r="BN345" s="64">
        <f t="shared" si="40"/>
        <v>216.72</v>
      </c>
      <c r="BO345" s="64">
        <f t="shared" si="41"/>
        <v>0.29166666666666663</v>
      </c>
      <c r="BP345" s="64">
        <f t="shared" si="42"/>
        <v>0.29166666666666663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10</v>
      </c>
      <c r="Y348" s="544">
        <f t="shared" si="38"/>
        <v>10</v>
      </c>
      <c r="Z348" s="36">
        <f>IFERROR(IF(Y348=0,"",ROUNDUP(Y348/H348,0)*0.00902),"")</f>
        <v>1.804E-2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10.42</v>
      </c>
      <c r="BN348" s="64">
        <f t="shared" si="40"/>
        <v>10.42</v>
      </c>
      <c r="BO348" s="64">
        <f t="shared" si="41"/>
        <v>1.5151515151515152E-2</v>
      </c>
      <c r="BP348" s="64">
        <f t="shared" si="42"/>
        <v>1.5151515151515152E-2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296</v>
      </c>
      <c r="Y349" s="545">
        <f>IFERROR(Y342/H342,"0")+IFERROR(Y343/H343,"0")+IFERROR(Y344/H344,"0")+IFERROR(Y345/H345,"0")+IFERROR(Y346/H346,"0")+IFERROR(Y347/H347,"0")+IFERROR(Y348/H348,"0")</f>
        <v>297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6.434289999999999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4420</v>
      </c>
      <c r="Y350" s="545">
        <f>IFERROR(SUM(Y342:Y348),"0")</f>
        <v>4435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1400</v>
      </c>
      <c r="Y352" s="544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95.333333333333329</v>
      </c>
      <c r="Y354" s="545">
        <f>IFERROR(Y352/H352,"0")+IFERROR(Y353/H353,"0")</f>
        <v>96</v>
      </c>
      <c r="Z354" s="545">
        <f>IFERROR(IF(Z352="",0,Z352),"0")+IFERROR(IF(Z353="",0,Z353),"0")</f>
        <v>2.0625399999999998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1408</v>
      </c>
      <c r="Y355" s="545">
        <f>IFERROR(SUM(Y352:Y353),"0")</f>
        <v>1418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50</v>
      </c>
      <c r="Y358" s="544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5.5555555555555554</v>
      </c>
      <c r="Y359" s="545">
        <f>IFERROR(Y357/H357,"0")+IFERROR(Y358/H358,"0")</f>
        <v>6</v>
      </c>
      <c r="Z359" s="545">
        <f>IFERROR(IF(Z357="",0,Z357),"0")+IFERROR(IF(Z358="",0,Z358),"0")</f>
        <v>0.11388000000000001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50</v>
      </c>
      <c r="Y360" s="545">
        <f>IFERROR(SUM(Y357:Y358),"0")</f>
        <v>54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50</v>
      </c>
      <c r="Y362" s="544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5.5555555555555554</v>
      </c>
      <c r="Y363" s="545">
        <f>IFERROR(Y362/H362,"0")</f>
        <v>6</v>
      </c>
      <c r="Z363" s="545">
        <f>IFERROR(IF(Z362="",0,Z362),"0")</f>
        <v>0.11388000000000001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50</v>
      </c>
      <c r="Y364" s="545">
        <f>IFERROR(SUM(Y362:Y362),"0")</f>
        <v>54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50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4.166666666666667</v>
      </c>
      <c r="Y370" s="545">
        <f>IFERROR(Y367/H367,"0")+IFERROR(Y368/H368,"0")+IFERROR(Y369/H369,"0")</f>
        <v>5</v>
      </c>
      <c r="Z370" s="545">
        <f>IFERROR(IF(Z367="",0,Z367),"0")+IFERROR(IF(Z368="",0,Z368),"0")+IFERROR(IF(Z369="",0,Z369),"0")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50</v>
      </c>
      <c r="Y371" s="545">
        <f>IFERROR(SUM(Y367:Y369),"0")</f>
        <v>60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17.5</v>
      </c>
      <c r="Y396" s="544">
        <f t="shared" si="43"/>
        <v>18.900000000000002</v>
      </c>
      <c r="Z396" s="36">
        <f t="shared" si="48"/>
        <v>4.5179999999999998E-2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17.5</v>
      </c>
      <c r="Y399" s="545">
        <f>IFERROR(SUM(Y388:Y397),"0")</f>
        <v>18.900000000000002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50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53.409090909090907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9.1054778554778545E-2</v>
      </c>
      <c r="BP430" s="64">
        <f t="shared" ref="BP430:BP440" si="54">IFERROR(1/J430*(Y430/H430),"0")</f>
        <v>9.6153846153846159E-2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180</v>
      </c>
      <c r="Y435" s="544">
        <f t="shared" si="49"/>
        <v>184.8</v>
      </c>
      <c r="Z435" s="36">
        <f t="shared" si="50"/>
        <v>0.41860000000000003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192.27272727272725</v>
      </c>
      <c r="BN435" s="64">
        <f t="shared" si="52"/>
        <v>197.39999999999998</v>
      </c>
      <c r="BO435" s="64">
        <f t="shared" si="53"/>
        <v>0.32779720279720276</v>
      </c>
      <c r="BP435" s="64">
        <f t="shared" si="54"/>
        <v>0.33653846153846156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66</v>
      </c>
      <c r="Y437" s="544">
        <f t="shared" si="49"/>
        <v>67.2</v>
      </c>
      <c r="Z437" s="36">
        <f>IFERROR(IF(Y437=0,"",ROUNDUP(Y437/H437,0)*0.00902),"")</f>
        <v>0.12628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95.287500000000009</v>
      </c>
      <c r="BN437" s="64">
        <f t="shared" si="52"/>
        <v>97.02000000000001</v>
      </c>
      <c r="BO437" s="64">
        <f t="shared" si="53"/>
        <v>0.10416666666666667</v>
      </c>
      <c r="BP437" s="64">
        <f t="shared" si="54"/>
        <v>0.10606060606060608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132</v>
      </c>
      <c r="Y440" s="544">
        <f t="shared" si="49"/>
        <v>134.4</v>
      </c>
      <c r="Z440" s="36">
        <f>IFERROR(IF(Y440=0,"",ROUNDUP(Y440/H440,0)*0.00937),"")</f>
        <v>0.26235999999999998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191.4</v>
      </c>
      <c r="BN440" s="64">
        <f t="shared" si="52"/>
        <v>194.88</v>
      </c>
      <c r="BO440" s="64">
        <f t="shared" si="53"/>
        <v>0.22916666666666666</v>
      </c>
      <c r="BP440" s="64">
        <f t="shared" si="54"/>
        <v>0.23333333333333336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103.75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106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1.15408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528</v>
      </c>
      <c r="Y442" s="545">
        <f>IFERROR(SUM(Y430:Y440),"0")</f>
        <v>539.52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110</v>
      </c>
      <c r="Y444" s="544">
        <f>IFERROR(IF(X444="",0,CEILING((X444/$H444),1)*$H444),"")</f>
        <v>110.88000000000001</v>
      </c>
      <c r="Z444" s="36">
        <f>IFERROR(IF(Y444=0,"",ROUNDUP(Y444/H444,0)*0.01196),"")</f>
        <v>0.25115999999999999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117.49999999999999</v>
      </c>
      <c r="BN444" s="64">
        <f>IFERROR(Y444*I444/H444,"0")</f>
        <v>118.44</v>
      </c>
      <c r="BO444" s="64">
        <f>IFERROR(1/J444*(X444/H444),"0")</f>
        <v>0.20032051282051283</v>
      </c>
      <c r="BP444" s="64">
        <f>IFERROR(1/J444*(Y444/H444),"0")</f>
        <v>0.20192307692307693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20.833333333333332</v>
      </c>
      <c r="Y447" s="545">
        <f>IFERROR(Y444/H444,"0")+IFERROR(Y445/H445,"0")+IFERROR(Y446/H446,"0")</f>
        <v>21</v>
      </c>
      <c r="Z447" s="545">
        <f>IFERROR(IF(Z444="",0,Z444),"0")+IFERROR(IF(Z445="",0,Z445),"0")+IFERROR(IF(Z446="",0,Z446),"0")</f>
        <v>0.25115999999999999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110</v>
      </c>
      <c r="Y448" s="545">
        <f>IFERROR(SUM(Y444:Y446),"0")</f>
        <v>110.88000000000001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42</v>
      </c>
      <c r="Y453" s="544">
        <f t="shared" si="55"/>
        <v>43.199999999999996</v>
      </c>
      <c r="Z453" s="36">
        <f>IFERROR(IF(Y453=0,"",ROUNDUP(Y453/H453,0)*0.00902),"")</f>
        <v>8.1180000000000002E-2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60.637500000000003</v>
      </c>
      <c r="BN453" s="64">
        <f t="shared" si="57"/>
        <v>62.37</v>
      </c>
      <c r="BO453" s="64">
        <f t="shared" si="58"/>
        <v>6.6287878787878785E-2</v>
      </c>
      <c r="BP453" s="64">
        <f t="shared" si="59"/>
        <v>6.8181818181818177E-2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36</v>
      </c>
      <c r="Y454" s="544">
        <f t="shared" si="55"/>
        <v>38.4</v>
      </c>
      <c r="Z454" s="36">
        <f>IFERROR(IF(Y454=0,"",ROUNDUP(Y454/H454,0)*0.00902),"")</f>
        <v>7.2160000000000002E-2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50.175000000000004</v>
      </c>
      <c r="BN454" s="64">
        <f t="shared" si="57"/>
        <v>53.52</v>
      </c>
      <c r="BO454" s="64">
        <f t="shared" si="58"/>
        <v>5.6818181818181823E-2</v>
      </c>
      <c r="BP454" s="64">
        <f t="shared" si="59"/>
        <v>6.0606060606060608E-2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48</v>
      </c>
      <c r="Y455" s="544">
        <f t="shared" si="55"/>
        <v>48</v>
      </c>
      <c r="Z455" s="36">
        <f>IFERROR(IF(Y455=0,"",ROUNDUP(Y455/H455,0)*0.00902),"")</f>
        <v>9.0200000000000002E-2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66.900000000000006</v>
      </c>
      <c r="BN455" s="64">
        <f t="shared" si="57"/>
        <v>66.900000000000006</v>
      </c>
      <c r="BO455" s="64">
        <f t="shared" si="58"/>
        <v>7.575757575757576E-2</v>
      </c>
      <c r="BP455" s="64">
        <f t="shared" si="59"/>
        <v>7.575757575757576E-2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69.810606060606062</v>
      </c>
      <c r="Y456" s="545">
        <f>IFERROR(Y450/H450,"0")+IFERROR(Y451/H451,"0")+IFERROR(Y452/H452,"0")+IFERROR(Y453/H453,"0")+IFERROR(Y454/H454,"0")+IFERROR(Y455/H455,"0")</f>
        <v>71</v>
      </c>
      <c r="Z456" s="545">
        <f>IFERROR(IF(Z450="",0,Z450),"0")+IFERROR(IF(Z451="",0,Z451),"0")+IFERROR(IF(Z452="",0,Z452),"0")+IFERROR(IF(Z453="",0,Z453),"0")+IFERROR(IF(Z454="",0,Z454),"0")+IFERROR(IF(Z455="",0,Z455),"0")</f>
        <v>0.76978000000000013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356</v>
      </c>
      <c r="Y457" s="545">
        <f>IFERROR(SUM(Y450:Y455),"0")</f>
        <v>361.91999999999996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800</v>
      </c>
      <c r="Y485" s="544">
        <f>IFERROR(IF(X485="",0,CEILING((X485/$H485),1)*$H485),"")</f>
        <v>801</v>
      </c>
      <c r="Z485" s="36">
        <f>IFERROR(IF(Y485=0,"",ROUNDUP(Y485/H485,0)*0.01898),"")</f>
        <v>1.6892199999999999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846.13333333333333</v>
      </c>
      <c r="BN485" s="64">
        <f>IFERROR(Y485*I485/H485,"0")</f>
        <v>847.19100000000003</v>
      </c>
      <c r="BO485" s="64">
        <f>IFERROR(1/J485*(X485/H485),"0")</f>
        <v>1.3888888888888888</v>
      </c>
      <c r="BP485" s="64">
        <f>IFERROR(1/J485*(Y485/H485),"0")</f>
        <v>1.390625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88.888888888888886</v>
      </c>
      <c r="Y486" s="545">
        <f>IFERROR(Y485/H485,"0")</f>
        <v>89</v>
      </c>
      <c r="Z486" s="545">
        <f>IFERROR(IF(Z485="",0,Z485),"0")</f>
        <v>1.6892199999999999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800</v>
      </c>
      <c r="Y487" s="545">
        <f>IFERROR(SUM(Y485:Y485),"0")</f>
        <v>801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16773.75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16931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17871.94495212004</v>
      </c>
      <c r="Y499" s="545">
        <f>IFERROR(SUM(BN22:BN495),"0")</f>
        <v>18040.237999999998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30</v>
      </c>
      <c r="Y500" s="38">
        <f>ROUNDUP(SUM(BP22:BP495),0)</f>
        <v>30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18621.94495212004</v>
      </c>
      <c r="Y501" s="545">
        <f>GrossWeightTotalR+PalletQtyTotalR*25</f>
        <v>18790.237999999998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3388.6880428001118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3414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34.457000000000001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248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562.5</v>
      </c>
      <c r="E508" s="46">
        <f>IFERROR(Y87*1,"0")+IFERROR(Y88*1,"0")+IFERROR(Y89*1,"0")+IFERROR(Y93*1,"0")+IFERROR(Y94*1,"0")+IFERROR(Y95*1,"0")+IFERROR(Y96*1,"0")</f>
        <v>1123.2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1349.1000000000001</v>
      </c>
      <c r="G508" s="46">
        <f>IFERROR(Y126*1,"0")+IFERROR(Y127*1,"0")+IFERROR(Y131*1,"0")+IFERROR(Y132*1,"0")+IFERROR(Y136*1,"0")+IFERROR(Y137*1,"0")</f>
        <v>314.16000000000003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640.91999999999996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2423.7000000000003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204.6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240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742.8</v>
      </c>
      <c r="S508" s="46">
        <f>IFERROR(Y334*1,"0")+IFERROR(Y335*1,"0")+IFERROR(Y336*1,"0")</f>
        <v>1192.8000000000002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5961</v>
      </c>
      <c r="U508" s="46">
        <f>IFERROR(Y367*1,"0")+IFERROR(Y368*1,"0")+IFERROR(Y369*1,"0")+IFERROR(Y373*1,"0")+IFERROR(Y377*1,"0")+IFERROR(Y378*1,"0")+IFERROR(Y382*1,"0")</f>
        <v>96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1012.32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801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4,00"/>
        <filter val="1 190,00"/>
        <filter val="1 260,00"/>
        <filter val="1 400,00"/>
        <filter val="1 408,00"/>
        <filter val="1 600,00"/>
        <filter val="10,00"/>
        <filter val="100,00"/>
        <filter val="102,00"/>
        <filter val="103,75"/>
        <filter val="11,11"/>
        <filter val="110,00"/>
        <filter val="115,50"/>
        <filter val="120,00"/>
        <filter val="122,50"/>
        <filter val="128,00"/>
        <filter val="13,33"/>
        <filter val="132,00"/>
        <filter val="14,00"/>
        <filter val="140,00"/>
        <filter val="16 773,75"/>
        <filter val="16,94"/>
        <filter val="160,00"/>
        <filter val="17 871,94"/>
        <filter val="17,50"/>
        <filter val="170,00"/>
        <filter val="18 621,94"/>
        <filter val="180,00"/>
        <filter val="184,57"/>
        <filter val="198,77"/>
        <filter val="20,00"/>
        <filter val="20,83"/>
        <filter val="200,00"/>
        <filter val="202,50"/>
        <filter val="210,00"/>
        <filter val="22,25"/>
        <filter val="230,95"/>
        <filter val="240,00"/>
        <filter val="25,00"/>
        <filter val="260,00"/>
        <filter val="280,00"/>
        <filter val="296,00"/>
        <filter val="3 388,69"/>
        <filter val="3,33"/>
        <filter val="30"/>
        <filter val="30,00"/>
        <filter val="300,00"/>
        <filter val="31,03"/>
        <filter val="315,00"/>
        <filter val="32,00"/>
        <filter val="337,41"/>
        <filter val="356,00"/>
        <filter val="36,00"/>
        <filter val="360,00"/>
        <filter val="385,00"/>
        <filter val="4 420,00"/>
        <filter val="4,17"/>
        <filter val="40,00"/>
        <filter val="402,50"/>
        <filter val="405,00"/>
        <filter val="42,00"/>
        <filter val="43,75"/>
        <filter val="434,48"/>
        <filter val="44,26"/>
        <filter val="450,00"/>
        <filter val="48,00"/>
        <filter val="480,00"/>
        <filter val="5,13"/>
        <filter val="5,56"/>
        <filter val="50,00"/>
        <filter val="500,00"/>
        <filter val="528,00"/>
        <filter val="54,00"/>
        <filter val="550,00"/>
        <filter val="566,67"/>
        <filter val="580,00"/>
        <filter val="60,00"/>
        <filter val="620,00"/>
        <filter val="66,00"/>
        <filter val="67,78"/>
        <filter val="69,81"/>
        <filter val="7,00"/>
        <filter val="70,00"/>
        <filter val="710,00"/>
        <filter val="72,00"/>
        <filter val="73,17"/>
        <filter val="8,00"/>
        <filter val="8,25"/>
        <filter val="8,33"/>
        <filter val="800,00"/>
        <filter val="805,00"/>
        <filter val="865,00"/>
        <filter val="87,50"/>
        <filter val="88,89"/>
        <filter val="9,26"/>
        <filter val="90,00"/>
        <filter val="93,52"/>
        <filter val="95,33"/>
        <filter val="96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