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1AB4B0-5048-4826-BDC8-DDAF7AFA36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2" l="1"/>
  <c r="X497" i="2"/>
  <c r="BO496" i="2"/>
  <c r="BM496" i="2"/>
  <c r="Y496" i="2"/>
  <c r="Y498" i="2" s="1"/>
  <c r="X493" i="2"/>
  <c r="X492" i="2"/>
  <c r="BO491" i="2"/>
  <c r="BM491" i="2"/>
  <c r="Y491" i="2"/>
  <c r="BN491" i="2" s="1"/>
  <c r="P491" i="2"/>
  <c r="BO490" i="2"/>
  <c r="BM490" i="2"/>
  <c r="Y490" i="2"/>
  <c r="BP490" i="2" s="1"/>
  <c r="P490" i="2"/>
  <c r="Y488" i="2"/>
  <c r="X488" i="2"/>
  <c r="X487" i="2"/>
  <c r="BO486" i="2"/>
  <c r="BM486" i="2"/>
  <c r="Y486" i="2"/>
  <c r="P486" i="2"/>
  <c r="X484" i="2"/>
  <c r="X483" i="2"/>
  <c r="BP482" i="2"/>
  <c r="BO482" i="2"/>
  <c r="BM482" i="2"/>
  <c r="Y482" i="2"/>
  <c r="BN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Z476" i="2"/>
  <c r="Y476" i="2"/>
  <c r="BP476" i="2" s="1"/>
  <c r="BO475" i="2"/>
  <c r="BM475" i="2"/>
  <c r="Y475" i="2"/>
  <c r="Y479" i="2" s="1"/>
  <c r="P475" i="2"/>
  <c r="X473" i="2"/>
  <c r="X472" i="2"/>
  <c r="BO471" i="2"/>
  <c r="BM471" i="2"/>
  <c r="Y471" i="2"/>
  <c r="P471" i="2"/>
  <c r="BP470" i="2"/>
  <c r="BO470" i="2"/>
  <c r="BN470" i="2"/>
  <c r="BM470" i="2"/>
  <c r="Z470" i="2"/>
  <c r="Y470" i="2"/>
  <c r="P470" i="2"/>
  <c r="BO469" i="2"/>
  <c r="BM469" i="2"/>
  <c r="Y469" i="2"/>
  <c r="Z469" i="2" s="1"/>
  <c r="P469" i="2"/>
  <c r="BO468" i="2"/>
  <c r="BM468" i="2"/>
  <c r="Y468" i="2"/>
  <c r="P468" i="2"/>
  <c r="X464" i="2"/>
  <c r="X463" i="2"/>
  <c r="BO462" i="2"/>
  <c r="BM462" i="2"/>
  <c r="Y462" i="2"/>
  <c r="P462" i="2"/>
  <c r="BO461" i="2"/>
  <c r="BM461" i="2"/>
  <c r="Y461" i="2"/>
  <c r="BP461" i="2" s="1"/>
  <c r="P461" i="2"/>
  <c r="BP460" i="2"/>
  <c r="BO460" i="2"/>
  <c r="BM460" i="2"/>
  <c r="Y460" i="2"/>
  <c r="P460" i="2"/>
  <c r="X458" i="2"/>
  <c r="X457" i="2"/>
  <c r="BO456" i="2"/>
  <c r="BN456" i="2"/>
  <c r="BM456" i="2"/>
  <c r="Z456" i="2"/>
  <c r="Y456" i="2"/>
  <c r="BP456" i="2" s="1"/>
  <c r="P456" i="2"/>
  <c r="BO455" i="2"/>
  <c r="BM455" i="2"/>
  <c r="Z455" i="2"/>
  <c r="Y455" i="2"/>
  <c r="BN455" i="2" s="1"/>
  <c r="P455" i="2"/>
  <c r="BO454" i="2"/>
  <c r="BM454" i="2"/>
  <c r="Y454" i="2"/>
  <c r="P454" i="2"/>
  <c r="BO453" i="2"/>
  <c r="BM453" i="2"/>
  <c r="Y453" i="2"/>
  <c r="P453" i="2"/>
  <c r="BO452" i="2"/>
  <c r="BM452" i="2"/>
  <c r="Y452" i="2"/>
  <c r="P452" i="2"/>
  <c r="BO451" i="2"/>
  <c r="BM451" i="2"/>
  <c r="Y451" i="2"/>
  <c r="Y458" i="2" s="1"/>
  <c r="P451" i="2"/>
  <c r="Y449" i="2"/>
  <c r="X449" i="2"/>
  <c r="X448" i="2"/>
  <c r="BO447" i="2"/>
  <c r="BM447" i="2"/>
  <c r="Y447" i="2"/>
  <c r="P447" i="2"/>
  <c r="BO446" i="2"/>
  <c r="BM446" i="2"/>
  <c r="Y446" i="2"/>
  <c r="P446" i="2"/>
  <c r="BO445" i="2"/>
  <c r="BM445" i="2"/>
  <c r="Y445" i="2"/>
  <c r="P445" i="2"/>
  <c r="X443" i="2"/>
  <c r="X442" i="2"/>
  <c r="BO441" i="2"/>
  <c r="BM441" i="2"/>
  <c r="Y441" i="2"/>
  <c r="BP441" i="2" s="1"/>
  <c r="P441" i="2"/>
  <c r="BO440" i="2"/>
  <c r="BM440" i="2"/>
  <c r="Z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Z437" i="2" s="1"/>
  <c r="P437" i="2"/>
  <c r="BO436" i="2"/>
  <c r="BM436" i="2"/>
  <c r="Y436" i="2"/>
  <c r="P436" i="2"/>
  <c r="BO435" i="2"/>
  <c r="BM435" i="2"/>
  <c r="Y435" i="2"/>
  <c r="P435" i="2"/>
  <c r="BP434" i="2"/>
  <c r="BO434" i="2"/>
  <c r="BN434" i="2"/>
  <c r="BM434" i="2"/>
  <c r="Z434" i="2"/>
  <c r="Y434" i="2"/>
  <c r="P434" i="2"/>
  <c r="BO433" i="2"/>
  <c r="BM433" i="2"/>
  <c r="Y433" i="2"/>
  <c r="BO432" i="2"/>
  <c r="BM432" i="2"/>
  <c r="Y432" i="2"/>
  <c r="Z432" i="2" s="1"/>
  <c r="P432" i="2"/>
  <c r="BO431" i="2"/>
  <c r="BM431" i="2"/>
  <c r="Y431" i="2"/>
  <c r="P431" i="2"/>
  <c r="X427" i="2"/>
  <c r="X426" i="2"/>
  <c r="BO425" i="2"/>
  <c r="BM425" i="2"/>
  <c r="Y425" i="2"/>
  <c r="P425" i="2"/>
  <c r="Y422" i="2"/>
  <c r="X422" i="2"/>
  <c r="Y421" i="2"/>
  <c r="X421" i="2"/>
  <c r="BP420" i="2"/>
  <c r="BO420" i="2"/>
  <c r="BN420" i="2"/>
  <c r="BM420" i="2"/>
  <c r="Z420" i="2"/>
  <c r="Z421" i="2" s="1"/>
  <c r="Y420" i="2"/>
  <c r="X509" i="2" s="1"/>
  <c r="P420" i="2"/>
  <c r="X417" i="2"/>
  <c r="X416" i="2"/>
  <c r="BO415" i="2"/>
  <c r="BN415" i="2"/>
  <c r="BM415" i="2"/>
  <c r="Z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Y416" i="2" s="1"/>
  <c r="P412" i="2"/>
  <c r="X410" i="2"/>
  <c r="X409" i="2"/>
  <c r="BO408" i="2"/>
  <c r="BM408" i="2"/>
  <c r="Y408" i="2"/>
  <c r="P408" i="2"/>
  <c r="Y405" i="2"/>
  <c r="X405" i="2"/>
  <c r="X404" i="2"/>
  <c r="BP403" i="2"/>
  <c r="BO403" i="2"/>
  <c r="BM403" i="2"/>
  <c r="Y403" i="2"/>
  <c r="P403" i="2"/>
  <c r="BP402" i="2"/>
  <c r="BO402" i="2"/>
  <c r="BN402" i="2"/>
  <c r="BM402" i="2"/>
  <c r="Z402" i="2"/>
  <c r="Y402" i="2"/>
  <c r="P402" i="2"/>
  <c r="X400" i="2"/>
  <c r="X399" i="2"/>
  <c r="BO398" i="2"/>
  <c r="BM398" i="2"/>
  <c r="Y398" i="2"/>
  <c r="P398" i="2"/>
  <c r="BO397" i="2"/>
  <c r="BM397" i="2"/>
  <c r="Y397" i="2"/>
  <c r="BP397" i="2" s="1"/>
  <c r="P397" i="2"/>
  <c r="BP396" i="2"/>
  <c r="BO396" i="2"/>
  <c r="BN396" i="2"/>
  <c r="BM396" i="2"/>
  <c r="Z396" i="2"/>
  <c r="Y396" i="2"/>
  <c r="P396" i="2"/>
  <c r="BO395" i="2"/>
  <c r="BM395" i="2"/>
  <c r="Y395" i="2"/>
  <c r="Z395" i="2" s="1"/>
  <c r="P395" i="2"/>
  <c r="BO394" i="2"/>
  <c r="BM394" i="2"/>
  <c r="Y394" i="2"/>
  <c r="P394" i="2"/>
  <c r="BO393" i="2"/>
  <c r="BM393" i="2"/>
  <c r="Y393" i="2"/>
  <c r="P393" i="2"/>
  <c r="BP392" i="2"/>
  <c r="BO392" i="2"/>
  <c r="BN392" i="2"/>
  <c r="BM392" i="2"/>
  <c r="Z392" i="2"/>
  <c r="Y392" i="2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P389" i="2"/>
  <c r="Y385" i="2"/>
  <c r="X385" i="2"/>
  <c r="X384" i="2"/>
  <c r="BO383" i="2"/>
  <c r="BM383" i="2"/>
  <c r="Y383" i="2"/>
  <c r="Z383" i="2" s="1"/>
  <c r="Z384" i="2" s="1"/>
  <c r="P383" i="2"/>
  <c r="X381" i="2"/>
  <c r="X380" i="2"/>
  <c r="BO379" i="2"/>
  <c r="BM379" i="2"/>
  <c r="Y379" i="2"/>
  <c r="Z379" i="2" s="1"/>
  <c r="P379" i="2"/>
  <c r="BO378" i="2"/>
  <c r="BM378" i="2"/>
  <c r="Y378" i="2"/>
  <c r="BP378" i="2" s="1"/>
  <c r="P378" i="2"/>
  <c r="X376" i="2"/>
  <c r="Y375" i="2"/>
  <c r="X375" i="2"/>
  <c r="BP374" i="2"/>
  <c r="BO374" i="2"/>
  <c r="BM374" i="2"/>
  <c r="Y374" i="2"/>
  <c r="Y376" i="2" s="1"/>
  <c r="P374" i="2"/>
  <c r="X372" i="2"/>
  <c r="X371" i="2"/>
  <c r="BO370" i="2"/>
  <c r="BM370" i="2"/>
  <c r="Y370" i="2"/>
  <c r="P370" i="2"/>
  <c r="BP369" i="2"/>
  <c r="BO369" i="2"/>
  <c r="BM369" i="2"/>
  <c r="Y369" i="2"/>
  <c r="P369" i="2"/>
  <c r="BP368" i="2"/>
  <c r="BO368" i="2"/>
  <c r="BN368" i="2"/>
  <c r="BM368" i="2"/>
  <c r="Z368" i="2"/>
  <c r="Y368" i="2"/>
  <c r="P368" i="2"/>
  <c r="X365" i="2"/>
  <c r="X364" i="2"/>
  <c r="BO363" i="2"/>
  <c r="BM363" i="2"/>
  <c r="Y363" i="2"/>
  <c r="X361" i="2"/>
  <c r="X360" i="2"/>
  <c r="BO359" i="2"/>
  <c r="BM359" i="2"/>
  <c r="Y359" i="2"/>
  <c r="P359" i="2"/>
  <c r="BO358" i="2"/>
  <c r="BM358" i="2"/>
  <c r="Z358" i="2"/>
  <c r="Y358" i="2"/>
  <c r="BN358" i="2" s="1"/>
  <c r="P358" i="2"/>
  <c r="X356" i="2"/>
  <c r="X355" i="2"/>
  <c r="BO354" i="2"/>
  <c r="BM354" i="2"/>
  <c r="Y354" i="2"/>
  <c r="P354" i="2"/>
  <c r="BO353" i="2"/>
  <c r="BM353" i="2"/>
  <c r="Y353" i="2"/>
  <c r="Z353" i="2" s="1"/>
  <c r="P353" i="2"/>
  <c r="X351" i="2"/>
  <c r="X350" i="2"/>
  <c r="BO349" i="2"/>
  <c r="BM349" i="2"/>
  <c r="Y349" i="2"/>
  <c r="P349" i="2"/>
  <c r="BO348" i="2"/>
  <c r="BM348" i="2"/>
  <c r="Y348" i="2"/>
  <c r="P348" i="2"/>
  <c r="BO347" i="2"/>
  <c r="BM347" i="2"/>
  <c r="Y347" i="2"/>
  <c r="BP347" i="2" s="1"/>
  <c r="P347" i="2"/>
  <c r="BP346" i="2"/>
  <c r="BO346" i="2"/>
  <c r="BM346" i="2"/>
  <c r="Y346" i="2"/>
  <c r="BN346" i="2" s="1"/>
  <c r="P346" i="2"/>
  <c r="BO345" i="2"/>
  <c r="BM345" i="2"/>
  <c r="Y345" i="2"/>
  <c r="P345" i="2"/>
  <c r="BP344" i="2"/>
  <c r="BO344" i="2"/>
  <c r="BN344" i="2"/>
  <c r="BM344" i="2"/>
  <c r="Z344" i="2"/>
  <c r="Y344" i="2"/>
  <c r="P344" i="2"/>
  <c r="BO343" i="2"/>
  <c r="BM343" i="2"/>
  <c r="Y343" i="2"/>
  <c r="Z343" i="2" s="1"/>
  <c r="P343" i="2"/>
  <c r="X339" i="2"/>
  <c r="X338" i="2"/>
  <c r="BO337" i="2"/>
  <c r="BM337" i="2"/>
  <c r="Z337" i="2"/>
  <c r="Y337" i="2"/>
  <c r="BP337" i="2" s="1"/>
  <c r="P337" i="2"/>
  <c r="BO336" i="2"/>
  <c r="BN336" i="2"/>
  <c r="BM336" i="2"/>
  <c r="Z336" i="2"/>
  <c r="Y336" i="2"/>
  <c r="BP336" i="2" s="1"/>
  <c r="P336" i="2"/>
  <c r="BO335" i="2"/>
  <c r="BM335" i="2"/>
  <c r="Y335" i="2"/>
  <c r="Y339" i="2" s="1"/>
  <c r="P335" i="2"/>
  <c r="X332" i="2"/>
  <c r="X331" i="2"/>
  <c r="BO330" i="2"/>
  <c r="BM330" i="2"/>
  <c r="Y330" i="2"/>
  <c r="Z330" i="2" s="1"/>
  <c r="P330" i="2"/>
  <c r="BP329" i="2"/>
  <c r="BO329" i="2"/>
  <c r="BN329" i="2"/>
  <c r="BM329" i="2"/>
  <c r="Z329" i="2"/>
  <c r="Y329" i="2"/>
  <c r="P329" i="2"/>
  <c r="BO328" i="2"/>
  <c r="BM328" i="2"/>
  <c r="Z328" i="2"/>
  <c r="Y328" i="2"/>
  <c r="P328" i="2"/>
  <c r="X326" i="2"/>
  <c r="X325" i="2"/>
  <c r="BO324" i="2"/>
  <c r="BM324" i="2"/>
  <c r="Y324" i="2"/>
  <c r="BP324" i="2" s="1"/>
  <c r="P324" i="2"/>
  <c r="BO323" i="2"/>
  <c r="BM323" i="2"/>
  <c r="Z323" i="2"/>
  <c r="Y323" i="2"/>
  <c r="BN323" i="2" s="1"/>
  <c r="P323" i="2"/>
  <c r="BO322" i="2"/>
  <c r="BM322" i="2"/>
  <c r="Y322" i="2"/>
  <c r="BP322" i="2" s="1"/>
  <c r="BO321" i="2"/>
  <c r="BM321" i="2"/>
  <c r="Z321" i="2"/>
  <c r="Y321" i="2"/>
  <c r="Y326" i="2" s="1"/>
  <c r="X319" i="2"/>
  <c r="X318" i="2"/>
  <c r="BO317" i="2"/>
  <c r="BM317" i="2"/>
  <c r="Y317" i="2"/>
  <c r="P317" i="2"/>
  <c r="BO316" i="2"/>
  <c r="BM316" i="2"/>
  <c r="Z316" i="2"/>
  <c r="Y316" i="2"/>
  <c r="P316" i="2"/>
  <c r="BO315" i="2"/>
  <c r="BN315" i="2"/>
  <c r="BM315" i="2"/>
  <c r="Z315" i="2"/>
  <c r="Y315" i="2"/>
  <c r="P315" i="2"/>
  <c r="X313" i="2"/>
  <c r="X312" i="2"/>
  <c r="BP311" i="2"/>
  <c r="BO311" i="2"/>
  <c r="BN311" i="2"/>
  <c r="BM311" i="2"/>
  <c r="Z311" i="2"/>
  <c r="Y311" i="2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P308" i="2"/>
  <c r="BP307" i="2"/>
  <c r="BO307" i="2"/>
  <c r="BN307" i="2"/>
  <c r="BM307" i="2"/>
  <c r="Z307" i="2"/>
  <c r="Y307" i="2"/>
  <c r="P307" i="2"/>
  <c r="X305" i="2"/>
  <c r="X304" i="2"/>
  <c r="BP303" i="2"/>
  <c r="BO303" i="2"/>
  <c r="BM303" i="2"/>
  <c r="Y303" i="2"/>
  <c r="P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BO300" i="2"/>
  <c r="BM300" i="2"/>
  <c r="Y300" i="2"/>
  <c r="Z300" i="2" s="1"/>
  <c r="P300" i="2"/>
  <c r="BO299" i="2"/>
  <c r="BM299" i="2"/>
  <c r="Y299" i="2"/>
  <c r="P299" i="2"/>
  <c r="BP298" i="2"/>
  <c r="BO298" i="2"/>
  <c r="BM298" i="2"/>
  <c r="Y298" i="2"/>
  <c r="P298" i="2"/>
  <c r="BP297" i="2"/>
  <c r="BO297" i="2"/>
  <c r="BN297" i="2"/>
  <c r="BM297" i="2"/>
  <c r="Z297" i="2"/>
  <c r="Y297" i="2"/>
  <c r="P297" i="2"/>
  <c r="X295" i="2"/>
  <c r="X294" i="2"/>
  <c r="BO293" i="2"/>
  <c r="BM293" i="2"/>
  <c r="Y293" i="2"/>
  <c r="P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BP278" i="2" s="1"/>
  <c r="P278" i="2"/>
  <c r="Y276" i="2"/>
  <c r="X276" i="2"/>
  <c r="X275" i="2"/>
  <c r="BP274" i="2"/>
  <c r="BO274" i="2"/>
  <c r="BM274" i="2"/>
  <c r="Y274" i="2"/>
  <c r="P274" i="2"/>
  <c r="X271" i="2"/>
  <c r="X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Y271" i="2" s="1"/>
  <c r="P267" i="2"/>
  <c r="X264" i="2"/>
  <c r="X263" i="2"/>
  <c r="BO262" i="2"/>
  <c r="BM262" i="2"/>
  <c r="Y262" i="2"/>
  <c r="Z262" i="2" s="1"/>
  <c r="BO261" i="2"/>
  <c r="BM261" i="2"/>
  <c r="Y261" i="2"/>
  <c r="BP261" i="2" s="1"/>
  <c r="P261" i="2"/>
  <c r="BO260" i="2"/>
  <c r="BM260" i="2"/>
  <c r="Y260" i="2"/>
  <c r="BO259" i="2"/>
  <c r="BN259" i="2"/>
  <c r="BM259" i="2"/>
  <c r="Z259" i="2"/>
  <c r="Y259" i="2"/>
  <c r="P259" i="2"/>
  <c r="X256" i="2"/>
  <c r="X255" i="2"/>
  <c r="BP254" i="2"/>
  <c r="BO254" i="2"/>
  <c r="BN254" i="2"/>
  <c r="BM254" i="2"/>
  <c r="Z254" i="2"/>
  <c r="Y254" i="2"/>
  <c r="P254" i="2"/>
  <c r="BO253" i="2"/>
  <c r="BM253" i="2"/>
  <c r="Y253" i="2"/>
  <c r="Z253" i="2" s="1"/>
  <c r="P253" i="2"/>
  <c r="BO252" i="2"/>
  <c r="BM252" i="2"/>
  <c r="Y252" i="2"/>
  <c r="P252" i="2"/>
  <c r="BP251" i="2"/>
  <c r="BO251" i="2"/>
  <c r="BM251" i="2"/>
  <c r="Y251" i="2"/>
  <c r="P251" i="2"/>
  <c r="BP250" i="2"/>
  <c r="BO250" i="2"/>
  <c r="BN250" i="2"/>
  <c r="BM250" i="2"/>
  <c r="Z250" i="2"/>
  <c r="Y250" i="2"/>
  <c r="P250" i="2"/>
  <c r="X247" i="2"/>
  <c r="X246" i="2"/>
  <c r="BO245" i="2"/>
  <c r="BM245" i="2"/>
  <c r="Y245" i="2"/>
  <c r="P245" i="2"/>
  <c r="BO244" i="2"/>
  <c r="BM244" i="2"/>
  <c r="Y244" i="2"/>
  <c r="BP244" i="2" s="1"/>
  <c r="P244" i="2"/>
  <c r="BP243" i="2"/>
  <c r="BO243" i="2"/>
  <c r="BN243" i="2"/>
  <c r="BM243" i="2"/>
  <c r="Z243" i="2"/>
  <c r="Y243" i="2"/>
  <c r="P243" i="2"/>
  <c r="BO242" i="2"/>
  <c r="BM242" i="2"/>
  <c r="Y242" i="2"/>
  <c r="Z242" i="2" s="1"/>
  <c r="BO241" i="2"/>
  <c r="BM241" i="2"/>
  <c r="Y241" i="2"/>
  <c r="BP241" i="2" s="1"/>
  <c r="P241" i="2"/>
  <c r="Y239" i="2"/>
  <c r="X239" i="2"/>
  <c r="X238" i="2"/>
  <c r="BO237" i="2"/>
  <c r="BM237" i="2"/>
  <c r="Y237" i="2"/>
  <c r="Z237" i="2" s="1"/>
  <c r="Z238" i="2" s="1"/>
  <c r="Y235" i="2"/>
  <c r="X235" i="2"/>
  <c r="Y234" i="2"/>
  <c r="X234" i="2"/>
  <c r="BP233" i="2"/>
  <c r="BO233" i="2"/>
  <c r="BN233" i="2"/>
  <c r="BM233" i="2"/>
  <c r="Z233" i="2"/>
  <c r="Z234" i="2" s="1"/>
  <c r="Y233" i="2"/>
  <c r="P233" i="2"/>
  <c r="X231" i="2"/>
  <c r="X230" i="2"/>
  <c r="BP229" i="2"/>
  <c r="BO229" i="2"/>
  <c r="BN229" i="2"/>
  <c r="BM229" i="2"/>
  <c r="Z229" i="2"/>
  <c r="Y229" i="2"/>
  <c r="P229" i="2"/>
  <c r="BO228" i="2"/>
  <c r="BM228" i="2"/>
  <c r="Y228" i="2"/>
  <c r="BO227" i="2"/>
  <c r="BM227" i="2"/>
  <c r="Y227" i="2"/>
  <c r="Z227" i="2" s="1"/>
  <c r="P227" i="2"/>
  <c r="BO226" i="2"/>
  <c r="BM226" i="2"/>
  <c r="Y226" i="2"/>
  <c r="P226" i="2"/>
  <c r="BO225" i="2"/>
  <c r="BM225" i="2"/>
  <c r="Y225" i="2"/>
  <c r="P225" i="2"/>
  <c r="BP224" i="2"/>
  <c r="BO224" i="2"/>
  <c r="BN224" i="2"/>
  <c r="BM224" i="2"/>
  <c r="Z224" i="2"/>
  <c r="Y224" i="2"/>
  <c r="BP223" i="2"/>
  <c r="BO223" i="2"/>
  <c r="BN223" i="2"/>
  <c r="BM223" i="2"/>
  <c r="Z223" i="2"/>
  <c r="Y223" i="2"/>
  <c r="P223" i="2"/>
  <c r="BO222" i="2"/>
  <c r="BM222" i="2"/>
  <c r="Y222" i="2"/>
  <c r="Z222" i="2" s="1"/>
  <c r="P222" i="2"/>
  <c r="BP221" i="2"/>
  <c r="BO221" i="2"/>
  <c r="BN221" i="2"/>
  <c r="BM221" i="2"/>
  <c r="Z221" i="2"/>
  <c r="Y221" i="2"/>
  <c r="P221" i="2"/>
  <c r="X218" i="2"/>
  <c r="X217" i="2"/>
  <c r="BO216" i="2"/>
  <c r="BN216" i="2"/>
  <c r="BM216" i="2"/>
  <c r="Z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Z211" i="2" s="1"/>
  <c r="P211" i="2"/>
  <c r="BP210" i="2"/>
  <c r="BO210" i="2"/>
  <c r="BN210" i="2"/>
  <c r="BM210" i="2"/>
  <c r="Z210" i="2"/>
  <c r="Y210" i="2"/>
  <c r="P210" i="2"/>
  <c r="BO209" i="2"/>
  <c r="BM209" i="2"/>
  <c r="Z209" i="2"/>
  <c r="Y209" i="2"/>
  <c r="BN209" i="2" s="1"/>
  <c r="P209" i="2"/>
  <c r="BO208" i="2"/>
  <c r="BM208" i="2"/>
  <c r="Y208" i="2"/>
  <c r="P208" i="2"/>
  <c r="BO207" i="2"/>
  <c r="BM207" i="2"/>
  <c r="Z207" i="2"/>
  <c r="Y207" i="2"/>
  <c r="BP207" i="2" s="1"/>
  <c r="P207" i="2"/>
  <c r="BO206" i="2"/>
  <c r="BN206" i="2"/>
  <c r="BM206" i="2"/>
  <c r="Z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P204" i="2"/>
  <c r="BO203" i="2"/>
  <c r="BM203" i="2"/>
  <c r="Z203" i="2"/>
  <c r="Y203" i="2"/>
  <c r="BP203" i="2" s="1"/>
  <c r="P203" i="2"/>
  <c r="X201" i="2"/>
  <c r="X200" i="2"/>
  <c r="BO199" i="2"/>
  <c r="BM199" i="2"/>
  <c r="Z199" i="2"/>
  <c r="Y199" i="2"/>
  <c r="BN199" i="2" s="1"/>
  <c r="P199" i="2"/>
  <c r="BO198" i="2"/>
  <c r="BM198" i="2"/>
  <c r="Y198" i="2"/>
  <c r="P198" i="2"/>
  <c r="BO197" i="2"/>
  <c r="BM197" i="2"/>
  <c r="Z197" i="2"/>
  <c r="Y197" i="2"/>
  <c r="BP197" i="2" s="1"/>
  <c r="P197" i="2"/>
  <c r="BO196" i="2"/>
  <c r="BN196" i="2"/>
  <c r="BM196" i="2"/>
  <c r="Z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P194" i="2"/>
  <c r="BO193" i="2"/>
  <c r="BM193" i="2"/>
  <c r="Z193" i="2"/>
  <c r="Y193" i="2"/>
  <c r="BP193" i="2" s="1"/>
  <c r="P193" i="2"/>
  <c r="BO192" i="2"/>
  <c r="BM192" i="2"/>
  <c r="Y192" i="2"/>
  <c r="P192" i="2"/>
  <c r="X190" i="2"/>
  <c r="X189" i="2"/>
  <c r="BP188" i="2"/>
  <c r="BO188" i="2"/>
  <c r="BN188" i="2"/>
  <c r="BM188" i="2"/>
  <c r="Z188" i="2"/>
  <c r="Y188" i="2"/>
  <c r="P188" i="2"/>
  <c r="BO187" i="2"/>
  <c r="BM187" i="2"/>
  <c r="Y187" i="2"/>
  <c r="P187" i="2"/>
  <c r="X185" i="2"/>
  <c r="X184" i="2"/>
  <c r="BO183" i="2"/>
  <c r="BM183" i="2"/>
  <c r="Y183" i="2"/>
  <c r="Y184" i="2" s="1"/>
  <c r="P183" i="2"/>
  <c r="BP182" i="2"/>
  <c r="BO182" i="2"/>
  <c r="BN182" i="2"/>
  <c r="BM182" i="2"/>
  <c r="Z182" i="2"/>
  <c r="Y182" i="2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P173" i="2"/>
  <c r="BO172" i="2"/>
  <c r="BM172" i="2"/>
  <c r="Y172" i="2"/>
  <c r="BP172" i="2" s="1"/>
  <c r="P172" i="2"/>
  <c r="BP171" i="2"/>
  <c r="BO171" i="2"/>
  <c r="BM171" i="2"/>
  <c r="Y171" i="2"/>
  <c r="P171" i="2"/>
  <c r="X169" i="2"/>
  <c r="X168" i="2"/>
  <c r="BO167" i="2"/>
  <c r="BM167" i="2"/>
  <c r="Y167" i="2"/>
  <c r="P167" i="2"/>
  <c r="BP166" i="2"/>
  <c r="BO166" i="2"/>
  <c r="BM166" i="2"/>
  <c r="Y166" i="2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BO163" i="2"/>
  <c r="BM163" i="2"/>
  <c r="Y163" i="2"/>
  <c r="P163" i="2"/>
  <c r="BO162" i="2"/>
  <c r="BM162" i="2"/>
  <c r="Y162" i="2"/>
  <c r="BP162" i="2" s="1"/>
  <c r="P162" i="2"/>
  <c r="BP161" i="2"/>
  <c r="BO161" i="2"/>
  <c r="BM161" i="2"/>
  <c r="Y161" i="2"/>
  <c r="BN161" i="2" s="1"/>
  <c r="P161" i="2"/>
  <c r="BO160" i="2"/>
  <c r="BM160" i="2"/>
  <c r="Y160" i="2"/>
  <c r="BP160" i="2" s="1"/>
  <c r="P160" i="2"/>
  <c r="BO159" i="2"/>
  <c r="BM159" i="2"/>
  <c r="Y159" i="2"/>
  <c r="P159" i="2"/>
  <c r="X157" i="2"/>
  <c r="Y156" i="2"/>
  <c r="X156" i="2"/>
  <c r="BP155" i="2"/>
  <c r="BO155" i="2"/>
  <c r="BN155" i="2"/>
  <c r="BM155" i="2"/>
  <c r="Z155" i="2"/>
  <c r="Z156" i="2" s="1"/>
  <c r="Y155" i="2"/>
  <c r="Y157" i="2" s="1"/>
  <c r="P155" i="2"/>
  <c r="X151" i="2"/>
  <c r="Y150" i="2"/>
  <c r="X150" i="2"/>
  <c r="BP149" i="2"/>
  <c r="BO149" i="2"/>
  <c r="BM149" i="2"/>
  <c r="Y149" i="2"/>
  <c r="P149" i="2"/>
  <c r="BO148" i="2"/>
  <c r="BM148" i="2"/>
  <c r="Y148" i="2"/>
  <c r="BP148" i="2" s="1"/>
  <c r="P148" i="2"/>
  <c r="BP147" i="2"/>
  <c r="BO147" i="2"/>
  <c r="BN147" i="2"/>
  <c r="BM147" i="2"/>
  <c r="Z147" i="2"/>
  <c r="Y147" i="2"/>
  <c r="P147" i="2"/>
  <c r="X145" i="2"/>
  <c r="X144" i="2"/>
  <c r="BO143" i="2"/>
  <c r="BM143" i="2"/>
  <c r="Y143" i="2"/>
  <c r="BO142" i="2"/>
  <c r="BM142" i="2"/>
  <c r="Y142" i="2"/>
  <c r="P142" i="2"/>
  <c r="X139" i="2"/>
  <c r="X138" i="2"/>
  <c r="BP137" i="2"/>
  <c r="BO137" i="2"/>
  <c r="BN137" i="2"/>
  <c r="BM137" i="2"/>
  <c r="Z137" i="2"/>
  <c r="Y137" i="2"/>
  <c r="P137" i="2"/>
  <c r="BO136" i="2"/>
  <c r="BM136" i="2"/>
  <c r="Y136" i="2"/>
  <c r="P136" i="2"/>
  <c r="X134" i="2"/>
  <c r="X133" i="2"/>
  <c r="BO132" i="2"/>
  <c r="BM132" i="2"/>
  <c r="Y132" i="2"/>
  <c r="BP132" i="2" s="1"/>
  <c r="P132" i="2"/>
  <c r="BP131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X123" i="2"/>
  <c r="X122" i="2"/>
  <c r="BO121" i="2"/>
  <c r="BM121" i="2"/>
  <c r="Y121" i="2"/>
  <c r="Y123" i="2" s="1"/>
  <c r="P121" i="2"/>
  <c r="X119" i="2"/>
  <c r="X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Z115" i="2" s="1"/>
  <c r="P115" i="2"/>
  <c r="BO114" i="2"/>
  <c r="BM114" i="2"/>
  <c r="Y114" i="2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BP109" i="2" s="1"/>
  <c r="P109" i="2"/>
  <c r="BO108" i="2"/>
  <c r="BM108" i="2"/>
  <c r="Y108" i="2"/>
  <c r="P108" i="2"/>
  <c r="X106" i="2"/>
  <c r="X105" i="2"/>
  <c r="BP104" i="2"/>
  <c r="BO104" i="2"/>
  <c r="BN104" i="2"/>
  <c r="BM104" i="2"/>
  <c r="Z104" i="2"/>
  <c r="Y104" i="2"/>
  <c r="P104" i="2"/>
  <c r="BO103" i="2"/>
  <c r="BM103" i="2"/>
  <c r="Z103" i="2"/>
  <c r="Y103" i="2"/>
  <c r="BN103" i="2" s="1"/>
  <c r="P103" i="2"/>
  <c r="BO102" i="2"/>
  <c r="BM102" i="2"/>
  <c r="Y102" i="2"/>
  <c r="P102" i="2"/>
  <c r="BO101" i="2"/>
  <c r="BM101" i="2"/>
  <c r="Z101" i="2"/>
  <c r="Y101" i="2"/>
  <c r="P101" i="2"/>
  <c r="X98" i="2"/>
  <c r="X97" i="2"/>
  <c r="BO96" i="2"/>
  <c r="BM96" i="2"/>
  <c r="Y96" i="2"/>
  <c r="P96" i="2"/>
  <c r="BO95" i="2"/>
  <c r="BM95" i="2"/>
  <c r="Y95" i="2"/>
  <c r="P95" i="2"/>
  <c r="BO94" i="2"/>
  <c r="BM94" i="2"/>
  <c r="Y94" i="2"/>
  <c r="Z94" i="2" s="1"/>
  <c r="P94" i="2"/>
  <c r="BP93" i="2"/>
  <c r="BO93" i="2"/>
  <c r="BN93" i="2"/>
  <c r="BM93" i="2"/>
  <c r="Z93" i="2"/>
  <c r="Y93" i="2"/>
  <c r="X91" i="2"/>
  <c r="X90" i="2"/>
  <c r="BO89" i="2"/>
  <c r="BM89" i="2"/>
  <c r="Y89" i="2"/>
  <c r="Z89" i="2" s="1"/>
  <c r="P89" i="2"/>
  <c r="BO88" i="2"/>
  <c r="BM88" i="2"/>
  <c r="Y88" i="2"/>
  <c r="P88" i="2"/>
  <c r="BO87" i="2"/>
  <c r="BM87" i="2"/>
  <c r="Y87" i="2"/>
  <c r="P87" i="2"/>
  <c r="X84" i="2"/>
  <c r="X83" i="2"/>
  <c r="BO82" i="2"/>
  <c r="BM82" i="2"/>
  <c r="Y82" i="2"/>
  <c r="Y84" i="2" s="1"/>
  <c r="P82" i="2"/>
  <c r="BP81" i="2"/>
  <c r="BO81" i="2"/>
  <c r="BM81" i="2"/>
  <c r="Y81" i="2"/>
  <c r="P81" i="2"/>
  <c r="X79" i="2"/>
  <c r="X78" i="2"/>
  <c r="BP77" i="2"/>
  <c r="BO77" i="2"/>
  <c r="BN77" i="2"/>
  <c r="BM77" i="2"/>
  <c r="Z77" i="2"/>
  <c r="Y77" i="2"/>
  <c r="P77" i="2"/>
  <c r="BO76" i="2"/>
  <c r="BM76" i="2"/>
  <c r="Y76" i="2"/>
  <c r="Z76" i="2" s="1"/>
  <c r="P76" i="2"/>
  <c r="BP75" i="2"/>
  <c r="BO75" i="2"/>
  <c r="BN75" i="2"/>
  <c r="BM75" i="2"/>
  <c r="Z75" i="2"/>
  <c r="Y75" i="2"/>
  <c r="P75" i="2"/>
  <c r="BO74" i="2"/>
  <c r="BM74" i="2"/>
  <c r="Y74" i="2"/>
  <c r="Z74" i="2" s="1"/>
  <c r="P74" i="2"/>
  <c r="BO73" i="2"/>
  <c r="BM73" i="2"/>
  <c r="Y73" i="2"/>
  <c r="P73" i="2"/>
  <c r="X71" i="2"/>
  <c r="X70" i="2"/>
  <c r="BP69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P67" i="2"/>
  <c r="X65" i="2"/>
  <c r="X64" i="2"/>
  <c r="BP63" i="2"/>
  <c r="BO63" i="2"/>
  <c r="BN63" i="2"/>
  <c r="BM63" i="2"/>
  <c r="Z63" i="2"/>
  <c r="Y63" i="2"/>
  <c r="P63" i="2"/>
  <c r="BO62" i="2"/>
  <c r="BM62" i="2"/>
  <c r="Y62" i="2"/>
  <c r="P62" i="2"/>
  <c r="BO61" i="2"/>
  <c r="BM61" i="2"/>
  <c r="Y61" i="2"/>
  <c r="P61" i="2"/>
  <c r="X59" i="2"/>
  <c r="X58" i="2"/>
  <c r="BO57" i="2"/>
  <c r="BM57" i="2"/>
  <c r="Y57" i="2"/>
  <c r="P57" i="2"/>
  <c r="BO56" i="2"/>
  <c r="BM56" i="2"/>
  <c r="Y56" i="2"/>
  <c r="Z56" i="2" s="1"/>
  <c r="P56" i="2"/>
  <c r="BP55" i="2"/>
  <c r="BO55" i="2"/>
  <c r="BN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Y53" i="2"/>
  <c r="P53" i="2"/>
  <c r="BO52" i="2"/>
  <c r="BM52" i="2"/>
  <c r="Z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P42" i="2"/>
  <c r="BO42" i="2"/>
  <c r="BN42" i="2"/>
  <c r="BM42" i="2"/>
  <c r="Z42" i="2"/>
  <c r="Y42" i="2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BN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Y32" i="2" s="1"/>
  <c r="P26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F10" i="2" s="1"/>
  <c r="D7" i="2"/>
  <c r="Q6" i="2"/>
  <c r="P2" i="2"/>
  <c r="BP29" i="2" l="1"/>
  <c r="Y33" i="2"/>
  <c r="C509" i="2"/>
  <c r="Y45" i="2"/>
  <c r="Y44" i="2"/>
  <c r="BP41" i="2"/>
  <c r="BN41" i="2"/>
  <c r="Z44" i="2"/>
  <c r="BN43" i="2"/>
  <c r="BP53" i="2"/>
  <c r="BN53" i="2"/>
  <c r="Z53" i="2"/>
  <c r="BN56" i="2"/>
  <c r="BP56" i="2"/>
  <c r="BP57" i="2"/>
  <c r="BN57" i="2"/>
  <c r="Z57" i="2"/>
  <c r="Z58" i="2" s="1"/>
  <c r="Y65" i="2"/>
  <c r="BN61" i="2"/>
  <c r="Z61" i="2"/>
  <c r="BP62" i="2"/>
  <c r="Z62" i="2"/>
  <c r="Y71" i="2"/>
  <c r="BP67" i="2"/>
  <c r="BN67" i="2"/>
  <c r="Z67" i="2"/>
  <c r="E509" i="2"/>
  <c r="Z87" i="2"/>
  <c r="Y91" i="2"/>
  <c r="BN94" i="2"/>
  <c r="BP94" i="2"/>
  <c r="BP95" i="2"/>
  <c r="BN95" i="2"/>
  <c r="Z95" i="2"/>
  <c r="Y118" i="2"/>
  <c r="BP114" i="2"/>
  <c r="BN114" i="2"/>
  <c r="Z114" i="2"/>
  <c r="BP116" i="2"/>
  <c r="BN116" i="2"/>
  <c r="Z116" i="2"/>
  <c r="G509" i="2"/>
  <c r="Z126" i="2"/>
  <c r="BP136" i="2"/>
  <c r="BN136" i="2"/>
  <c r="Z136" i="2"/>
  <c r="BP143" i="2"/>
  <c r="BN143" i="2"/>
  <c r="Z143" i="2"/>
  <c r="BP163" i="2"/>
  <c r="BN163" i="2"/>
  <c r="Z163" i="2"/>
  <c r="BP164" i="2"/>
  <c r="Z164" i="2"/>
  <c r="BP167" i="2"/>
  <c r="BN167" i="2"/>
  <c r="Z167" i="2"/>
  <c r="BP187" i="2"/>
  <c r="Z187" i="2"/>
  <c r="Z189" i="2" s="1"/>
  <c r="Y200" i="2"/>
  <c r="BP192" i="2"/>
  <c r="BN192" i="2"/>
  <c r="Z192" i="2"/>
  <c r="BP198" i="2"/>
  <c r="BN198" i="2"/>
  <c r="Z198" i="2"/>
  <c r="BN204" i="2"/>
  <c r="BP204" i="2"/>
  <c r="BN222" i="2"/>
  <c r="BN225" i="2"/>
  <c r="Z225" i="2"/>
  <c r="Z230" i="2" s="1"/>
  <c r="BP228" i="2"/>
  <c r="BN228" i="2"/>
  <c r="Z228" i="2"/>
  <c r="BN245" i="2"/>
  <c r="Z245" i="2"/>
  <c r="BP252" i="2"/>
  <c r="BN252" i="2"/>
  <c r="Z252" i="2"/>
  <c r="BN262" i="2"/>
  <c r="Y264" i="2"/>
  <c r="BN268" i="2"/>
  <c r="Z268" i="2"/>
  <c r="Y279" i="2"/>
  <c r="Y280" i="2"/>
  <c r="R509" i="2"/>
  <c r="Z288" i="2"/>
  <c r="BN293" i="2"/>
  <c r="Z293" i="2"/>
  <c r="BP299" i="2"/>
  <c r="BN299" i="2"/>
  <c r="Z299" i="2"/>
  <c r="Y304" i="2"/>
  <c r="Y313" i="2"/>
  <c r="Z308" i="2"/>
  <c r="BP308" i="2"/>
  <c r="BP348" i="2"/>
  <c r="BN348" i="2"/>
  <c r="Z348" i="2"/>
  <c r="BP349" i="2"/>
  <c r="Z349" i="2"/>
  <c r="BP354" i="2"/>
  <c r="BN354" i="2"/>
  <c r="Z354" i="2"/>
  <c r="Y365" i="2"/>
  <c r="Z363" i="2"/>
  <c r="Z364" i="2" s="1"/>
  <c r="Y364" i="2"/>
  <c r="BP363" i="2"/>
  <c r="BP370" i="2"/>
  <c r="BN370" i="2"/>
  <c r="Z370" i="2"/>
  <c r="BN393" i="2"/>
  <c r="Z393" i="2"/>
  <c r="BP393" i="2"/>
  <c r="BN435" i="2"/>
  <c r="Z435" i="2"/>
  <c r="BP435" i="2"/>
  <c r="BP452" i="2"/>
  <c r="BN452" i="2"/>
  <c r="Z452" i="2"/>
  <c r="BP453" i="2"/>
  <c r="BN453" i="2"/>
  <c r="Z453" i="2"/>
  <c r="BP454" i="2"/>
  <c r="BN454" i="2"/>
  <c r="Z454" i="2"/>
  <c r="BP462" i="2"/>
  <c r="BN462" i="2"/>
  <c r="Z462" i="2"/>
  <c r="AA509" i="2"/>
  <c r="Y472" i="2"/>
  <c r="BN468" i="2"/>
  <c r="Z468" i="2"/>
  <c r="Z472" i="2" s="1"/>
  <c r="BN469" i="2"/>
  <c r="BP471" i="2"/>
  <c r="Z471" i="2"/>
  <c r="BN477" i="2"/>
  <c r="BP477" i="2"/>
  <c r="B509" i="2"/>
  <c r="X500" i="2"/>
  <c r="X501" i="2"/>
  <c r="X503" i="2"/>
  <c r="X499" i="2"/>
  <c r="Z26" i="2"/>
  <c r="BN26" i="2"/>
  <c r="Z27" i="2"/>
  <c r="Z29" i="2"/>
  <c r="Z30" i="2"/>
  <c r="BN30" i="2"/>
  <c r="BN31" i="2"/>
  <c r="BP31" i="2"/>
  <c r="Z41" i="2"/>
  <c r="Y64" i="2"/>
  <c r="Y70" i="2"/>
  <c r="BN76" i="2"/>
  <c r="Y83" i="2"/>
  <c r="Z81" i="2"/>
  <c r="BP87" i="2"/>
  <c r="BP88" i="2"/>
  <c r="BN88" i="2"/>
  <c r="Z88" i="2"/>
  <c r="BP102" i="2"/>
  <c r="BN102" i="2"/>
  <c r="Z102" i="2"/>
  <c r="Z105" i="2" s="1"/>
  <c r="Y112" i="2"/>
  <c r="BP108" i="2"/>
  <c r="BP126" i="2"/>
  <c r="BP127" i="2"/>
  <c r="BN127" i="2"/>
  <c r="Z127" i="2"/>
  <c r="Z138" i="2"/>
  <c r="Y138" i="2"/>
  <c r="Y139" i="2"/>
  <c r="H509" i="2"/>
  <c r="Y145" i="2"/>
  <c r="Y144" i="2"/>
  <c r="BP142" i="2"/>
  <c r="BN142" i="2"/>
  <c r="Z142" i="2"/>
  <c r="BN149" i="2"/>
  <c r="Z149" i="2"/>
  <c r="Y169" i="2"/>
  <c r="BP159" i="2"/>
  <c r="BN159" i="2"/>
  <c r="Z159" i="2"/>
  <c r="BN166" i="2"/>
  <c r="Z166" i="2"/>
  <c r="BP173" i="2"/>
  <c r="BN173" i="2"/>
  <c r="Z173" i="2"/>
  <c r="Y179" i="2"/>
  <c r="Y178" i="2"/>
  <c r="BP177" i="2"/>
  <c r="BN177" i="2"/>
  <c r="Z177" i="2"/>
  <c r="Z178" i="2" s="1"/>
  <c r="Y189" i="2"/>
  <c r="BN194" i="2"/>
  <c r="BP194" i="2"/>
  <c r="BP208" i="2"/>
  <c r="BN208" i="2"/>
  <c r="Z208" i="2"/>
  <c r="BN211" i="2"/>
  <c r="BP211" i="2"/>
  <c r="BP225" i="2"/>
  <c r="BP226" i="2"/>
  <c r="BN226" i="2"/>
  <c r="Z226" i="2"/>
  <c r="BP245" i="2"/>
  <c r="Y246" i="2"/>
  <c r="Y256" i="2"/>
  <c r="Z251" i="2"/>
  <c r="Z255" i="2" s="1"/>
  <c r="Y255" i="2"/>
  <c r="BP260" i="2"/>
  <c r="BN260" i="2"/>
  <c r="Z260" i="2"/>
  <c r="BP268" i="2"/>
  <c r="P509" i="2"/>
  <c r="Z274" i="2"/>
  <c r="Z275" i="2" s="1"/>
  <c r="BP288" i="2"/>
  <c r="BP289" i="2"/>
  <c r="BN289" i="2"/>
  <c r="Z289" i="2"/>
  <c r="BP293" i="2"/>
  <c r="Y294" i="2"/>
  <c r="Y305" i="2"/>
  <c r="Z298" i="2"/>
  <c r="BN303" i="2"/>
  <c r="Z303" i="2"/>
  <c r="Y312" i="2"/>
  <c r="BP317" i="2"/>
  <c r="BN317" i="2"/>
  <c r="Z317" i="2"/>
  <c r="Z318" i="2" s="1"/>
  <c r="BN330" i="2"/>
  <c r="BP330" i="2"/>
  <c r="BN398" i="2"/>
  <c r="Z398" i="2"/>
  <c r="BP398" i="2"/>
  <c r="BP408" i="2"/>
  <c r="Y409" i="2"/>
  <c r="Z408" i="2"/>
  <c r="Z409" i="2" s="1"/>
  <c r="BP414" i="2"/>
  <c r="BN414" i="2"/>
  <c r="Z414" i="2"/>
  <c r="Y448" i="2"/>
  <c r="Z445" i="2"/>
  <c r="BP445" i="2"/>
  <c r="Y59" i="2"/>
  <c r="BP54" i="2"/>
  <c r="Y58" i="2"/>
  <c r="Y79" i="2"/>
  <c r="BN73" i="2"/>
  <c r="BP73" i="2"/>
  <c r="BN74" i="2"/>
  <c r="BP74" i="2"/>
  <c r="Y78" i="2"/>
  <c r="BN89" i="2"/>
  <c r="BP89" i="2"/>
  <c r="Y98" i="2"/>
  <c r="Y97" i="2"/>
  <c r="Y106" i="2"/>
  <c r="BP103" i="2"/>
  <c r="BN115" i="2"/>
  <c r="Y134" i="2"/>
  <c r="Y175" i="2"/>
  <c r="J509" i="2"/>
  <c r="BP199" i="2"/>
  <c r="BP209" i="2"/>
  <c r="Y213" i="2"/>
  <c r="K509" i="2"/>
  <c r="BN227" i="2"/>
  <c r="BP227" i="2"/>
  <c r="Y231" i="2"/>
  <c r="BN237" i="2"/>
  <c r="BP237" i="2"/>
  <c r="BN242" i="2"/>
  <c r="BP242" i="2"/>
  <c r="L509" i="2"/>
  <c r="BN253" i="2"/>
  <c r="BP253" i="2"/>
  <c r="M509" i="2"/>
  <c r="BN290" i="2"/>
  <c r="BP290" i="2"/>
  <c r="BN300" i="2"/>
  <c r="BP300" i="2"/>
  <c r="BP309" i="2"/>
  <c r="BN309" i="2"/>
  <c r="Z309" i="2"/>
  <c r="Z331" i="2"/>
  <c r="BN343" i="2"/>
  <c r="BP345" i="2"/>
  <c r="Z345" i="2"/>
  <c r="Y372" i="2"/>
  <c r="Z369" i="2"/>
  <c r="Z371" i="2" s="1"/>
  <c r="V509" i="2"/>
  <c r="BP390" i="2"/>
  <c r="BN390" i="2"/>
  <c r="Z390" i="2"/>
  <c r="BP391" i="2"/>
  <c r="Z391" i="2"/>
  <c r="BP394" i="2"/>
  <c r="BN394" i="2"/>
  <c r="Z394" i="2"/>
  <c r="Y399" i="2"/>
  <c r="Y404" i="2"/>
  <c r="Z403" i="2"/>
  <c r="Z404" i="2" s="1"/>
  <c r="Y509" i="2"/>
  <c r="BN425" i="2"/>
  <c r="Z425" i="2"/>
  <c r="Z426" i="2" s="1"/>
  <c r="Y426" i="2"/>
  <c r="Y427" i="2"/>
  <c r="Z509" i="2"/>
  <c r="BN431" i="2"/>
  <c r="Z431" i="2"/>
  <c r="BN432" i="2"/>
  <c r="BP433" i="2"/>
  <c r="Z433" i="2"/>
  <c r="BP436" i="2"/>
  <c r="BN436" i="2"/>
  <c r="Z436" i="2"/>
  <c r="BN437" i="2"/>
  <c r="BP437" i="2"/>
  <c r="BP438" i="2"/>
  <c r="BN438" i="2"/>
  <c r="Z438" i="2"/>
  <c r="BP446" i="2"/>
  <c r="BN446" i="2"/>
  <c r="Z446" i="2"/>
  <c r="Z448" i="2" s="1"/>
  <c r="BN447" i="2"/>
  <c r="BP447" i="2"/>
  <c r="BN486" i="2"/>
  <c r="BP486" i="2"/>
  <c r="BN310" i="2"/>
  <c r="BP310" i="2"/>
  <c r="Y319" i="2"/>
  <c r="Y318" i="2"/>
  <c r="BP323" i="2"/>
  <c r="Y331" i="2"/>
  <c r="BP328" i="2"/>
  <c r="Y332" i="2"/>
  <c r="Z355" i="2"/>
  <c r="BN353" i="2"/>
  <c r="BP358" i="2"/>
  <c r="Y361" i="2"/>
  <c r="U509" i="2"/>
  <c r="BN379" i="2"/>
  <c r="BP379" i="2"/>
  <c r="BN383" i="2"/>
  <c r="BP383" i="2"/>
  <c r="BN395" i="2"/>
  <c r="BP395" i="2"/>
  <c r="BP455" i="2"/>
  <c r="Y464" i="2"/>
  <c r="Z118" i="2"/>
  <c r="Z312" i="2"/>
  <c r="Y417" i="2"/>
  <c r="I509" i="2"/>
  <c r="BP26" i="2"/>
  <c r="Y49" i="2"/>
  <c r="BP61" i="2"/>
  <c r="Z69" i="2"/>
  <c r="BN81" i="2"/>
  <c r="Z108" i="2"/>
  <c r="Z131" i="2"/>
  <c r="Z161" i="2"/>
  <c r="Z171" i="2"/>
  <c r="Y185" i="2"/>
  <c r="Z194" i="2"/>
  <c r="Z200" i="2" s="1"/>
  <c r="Z204" i="2"/>
  <c r="BP259" i="2"/>
  <c r="BP315" i="2"/>
  <c r="Z346" i="2"/>
  <c r="Z350" i="2" s="1"/>
  <c r="BN363" i="2"/>
  <c r="Z374" i="2"/>
  <c r="Z375" i="2" s="1"/>
  <c r="BP425" i="2"/>
  <c r="BN440" i="2"/>
  <c r="Z460" i="2"/>
  <c r="Z477" i="2"/>
  <c r="BP491" i="2"/>
  <c r="AB509" i="2"/>
  <c r="BP43" i="2"/>
  <c r="BP76" i="2"/>
  <c r="BN87" i="2"/>
  <c r="Y90" i="2"/>
  <c r="BP115" i="2"/>
  <c r="BN126" i="2"/>
  <c r="Y190" i="2"/>
  <c r="Y212" i="2"/>
  <c r="BP222" i="2"/>
  <c r="Y238" i="2"/>
  <c r="BN251" i="2"/>
  <c r="BP262" i="2"/>
  <c r="BN274" i="2"/>
  <c r="BN288" i="2"/>
  <c r="BN298" i="2"/>
  <c r="BN308" i="2"/>
  <c r="BN328" i="2"/>
  <c r="BP343" i="2"/>
  <c r="BP353" i="2"/>
  <c r="BN369" i="2"/>
  <c r="Y384" i="2"/>
  <c r="BN403" i="2"/>
  <c r="BP432" i="2"/>
  <c r="BN445" i="2"/>
  <c r="BP469" i="2"/>
  <c r="Z482" i="2"/>
  <c r="Y487" i="2"/>
  <c r="BN108" i="2"/>
  <c r="Y111" i="2"/>
  <c r="Y119" i="2"/>
  <c r="BN131" i="2"/>
  <c r="BN171" i="2"/>
  <c r="Y174" i="2"/>
  <c r="Y217" i="2"/>
  <c r="BN374" i="2"/>
  <c r="Y410" i="2"/>
  <c r="BN460" i="2"/>
  <c r="Y463" i="2"/>
  <c r="Y473" i="2"/>
  <c r="Y492" i="2"/>
  <c r="Y263" i="2"/>
  <c r="O509" i="2"/>
  <c r="BN27" i="2"/>
  <c r="BN52" i="2"/>
  <c r="BN62" i="2"/>
  <c r="Z82" i="2"/>
  <c r="Z83" i="2" s="1"/>
  <c r="BN101" i="2"/>
  <c r="Z121" i="2"/>
  <c r="Z122" i="2" s="1"/>
  <c r="BN164" i="2"/>
  <c r="BN187" i="2"/>
  <c r="BN197" i="2"/>
  <c r="BN207" i="2"/>
  <c r="Y218" i="2"/>
  <c r="Z269" i="2"/>
  <c r="Y275" i="2"/>
  <c r="Z283" i="2"/>
  <c r="Z284" i="2" s="1"/>
  <c r="BN316" i="2"/>
  <c r="BN321" i="2"/>
  <c r="Z324" i="2"/>
  <c r="BN337" i="2"/>
  <c r="BN349" i="2"/>
  <c r="Z359" i="2"/>
  <c r="Z360" i="2" s="1"/>
  <c r="BN391" i="2"/>
  <c r="Z412" i="2"/>
  <c r="BN433" i="2"/>
  <c r="Z441" i="2"/>
  <c r="Z475" i="2"/>
  <c r="Y493" i="2"/>
  <c r="Q509" i="2"/>
  <c r="Y478" i="2"/>
  <c r="Z35" i="2"/>
  <c r="Z36" i="2" s="1"/>
  <c r="BP52" i="2"/>
  <c r="BN82" i="2"/>
  <c r="BP101" i="2"/>
  <c r="Z109" i="2"/>
  <c r="BN121" i="2"/>
  <c r="Z132" i="2"/>
  <c r="Y151" i="2"/>
  <c r="Z162" i="2"/>
  <c r="Z172" i="2"/>
  <c r="Z195" i="2"/>
  <c r="Z205" i="2"/>
  <c r="Z215" i="2"/>
  <c r="Z217" i="2" s="1"/>
  <c r="Z241" i="2"/>
  <c r="Y247" i="2"/>
  <c r="BN269" i="2"/>
  <c r="BN283" i="2"/>
  <c r="Y295" i="2"/>
  <c r="BP316" i="2"/>
  <c r="BP321" i="2"/>
  <c r="BN324" i="2"/>
  <c r="Z335" i="2"/>
  <c r="Z338" i="2" s="1"/>
  <c r="Z347" i="2"/>
  <c r="BN359" i="2"/>
  <c r="Y380" i="2"/>
  <c r="Z389" i="2"/>
  <c r="Y400" i="2"/>
  <c r="BN412" i="2"/>
  <c r="BN441" i="2"/>
  <c r="Z451" i="2"/>
  <c r="Z457" i="2" s="1"/>
  <c r="Z461" i="2"/>
  <c r="BN475" i="2"/>
  <c r="Y483" i="2"/>
  <c r="Z490" i="2"/>
  <c r="Z496" i="2"/>
  <c r="Z497" i="2" s="1"/>
  <c r="Y201" i="2"/>
  <c r="S509" i="2"/>
  <c r="BN35" i="2"/>
  <c r="Z47" i="2"/>
  <c r="Z48" i="2" s="1"/>
  <c r="BP82" i="2"/>
  <c r="Z96" i="2"/>
  <c r="Z97" i="2" s="1"/>
  <c r="BN109" i="2"/>
  <c r="BP121" i="2"/>
  <c r="BN132" i="2"/>
  <c r="Z148" i="2"/>
  <c r="Z150" i="2" s="1"/>
  <c r="BN162" i="2"/>
  <c r="BN172" i="2"/>
  <c r="Z183" i="2"/>
  <c r="Z184" i="2" s="1"/>
  <c r="BN195" i="2"/>
  <c r="BN205" i="2"/>
  <c r="BN215" i="2"/>
  <c r="BN241" i="2"/>
  <c r="Z244" i="2"/>
  <c r="Z261" i="2"/>
  <c r="Z263" i="2" s="1"/>
  <c r="Z267" i="2"/>
  <c r="BP283" i="2"/>
  <c r="Z292" i="2"/>
  <c r="Z302" i="2"/>
  <c r="Z304" i="2" s="1"/>
  <c r="Z322" i="2"/>
  <c r="Z325" i="2" s="1"/>
  <c r="BN335" i="2"/>
  <c r="Y338" i="2"/>
  <c r="BN347" i="2"/>
  <c r="Y350" i="2"/>
  <c r="BP359" i="2"/>
  <c r="BN389" i="2"/>
  <c r="Z397" i="2"/>
  <c r="BP412" i="2"/>
  <c r="Z439" i="2"/>
  <c r="Z442" i="2" s="1"/>
  <c r="BN451" i="2"/>
  <c r="BN461" i="2"/>
  <c r="BP475" i="2"/>
  <c r="BN490" i="2"/>
  <c r="BN496" i="2"/>
  <c r="T509" i="2"/>
  <c r="Y355" i="2"/>
  <c r="Y381" i="2"/>
  <c r="Y484" i="2"/>
  <c r="Z160" i="2"/>
  <c r="Z168" i="2" s="1"/>
  <c r="BN183" i="2"/>
  <c r="BN244" i="2"/>
  <c r="BN261" i="2"/>
  <c r="BN267" i="2"/>
  <c r="Y270" i="2"/>
  <c r="Z278" i="2"/>
  <c r="Z279" i="2" s="1"/>
  <c r="Y284" i="2"/>
  <c r="BN292" i="2"/>
  <c r="BN302" i="2"/>
  <c r="BN322" i="2"/>
  <c r="Y325" i="2"/>
  <c r="BP335" i="2"/>
  <c r="Y360" i="2"/>
  <c r="BP389" i="2"/>
  <c r="BN397" i="2"/>
  <c r="BN439" i="2"/>
  <c r="Y442" i="2"/>
  <c r="BP451" i="2"/>
  <c r="BP496" i="2"/>
  <c r="BP35" i="2"/>
  <c r="BN96" i="2"/>
  <c r="Y122" i="2"/>
  <c r="Z73" i="2"/>
  <c r="Z78" i="2" s="1"/>
  <c r="Y105" i="2"/>
  <c r="Y128" i="2"/>
  <c r="Y168" i="2"/>
  <c r="Y351" i="2"/>
  <c r="Y371" i="2"/>
  <c r="Z378" i="2"/>
  <c r="Z380" i="2" s="1"/>
  <c r="Z413" i="2"/>
  <c r="BP431" i="2"/>
  <c r="Y457" i="2"/>
  <c r="BP468" i="2"/>
  <c r="Z481" i="2"/>
  <c r="Z483" i="2" s="1"/>
  <c r="D509" i="2"/>
  <c r="W509" i="2"/>
  <c r="BN47" i="2"/>
  <c r="Z68" i="2"/>
  <c r="Z70" i="2" s="1"/>
  <c r="Z117" i="2"/>
  <c r="BN148" i="2"/>
  <c r="F9" i="2"/>
  <c r="H9" i="2"/>
  <c r="Y36" i="2"/>
  <c r="BP47" i="2"/>
  <c r="BN68" i="2"/>
  <c r="BP96" i="2"/>
  <c r="BN117" i="2"/>
  <c r="Y133" i="2"/>
  <c r="BN160" i="2"/>
  <c r="BP183" i="2"/>
  <c r="BN193" i="2"/>
  <c r="BN203" i="2"/>
  <c r="BP267" i="2"/>
  <c r="BN278" i="2"/>
  <c r="BN345" i="2"/>
  <c r="Y356" i="2"/>
  <c r="BN408" i="2"/>
  <c r="Z447" i="2"/>
  <c r="BN471" i="2"/>
  <c r="BN476" i="2"/>
  <c r="Z486" i="2"/>
  <c r="Z487" i="2" s="1"/>
  <c r="Y497" i="2"/>
  <c r="Y230" i="2"/>
  <c r="BN378" i="2"/>
  <c r="BN413" i="2"/>
  <c r="Y443" i="2"/>
  <c r="BN481" i="2"/>
  <c r="Z491" i="2"/>
  <c r="F509" i="2"/>
  <c r="J9" i="2"/>
  <c r="A10" i="2"/>
  <c r="Y129" i="2"/>
  <c r="Y500" i="2" l="1"/>
  <c r="Z399" i="2"/>
  <c r="Y503" i="2"/>
  <c r="Z174" i="2"/>
  <c r="Y501" i="2"/>
  <c r="Z128" i="2"/>
  <c r="Z294" i="2"/>
  <c r="Z270" i="2"/>
  <c r="Z463" i="2"/>
  <c r="Z212" i="2"/>
  <c r="Y499" i="2"/>
  <c r="Z144" i="2"/>
  <c r="Z32" i="2"/>
  <c r="X502" i="2"/>
  <c r="Z90" i="2"/>
  <c r="Z64" i="2"/>
  <c r="Z133" i="2"/>
  <c r="Z111" i="2"/>
  <c r="Z492" i="2"/>
  <c r="Z246" i="2"/>
  <c r="Z416" i="2"/>
  <c r="Z478" i="2"/>
  <c r="Z504" i="2" l="1"/>
  <c r="Y502" i="2"/>
</calcChain>
</file>

<file path=xl/sharedStrings.xml><?xml version="1.0" encoding="utf-8"?>
<sst xmlns="http://schemas.openxmlformats.org/spreadsheetml/2006/main" count="3660" uniqueCount="794">
  <si>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</si>
  <si>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</si>
  <si>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</si>
  <si>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</si>
  <si>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</si>
  <si>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</si>
  <si>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</si>
  <si>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</si>
  <si>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</si>
  <si>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</si>
  <si>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</si>
  <si>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</si>
  <si>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</si>
  <si>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</si>
  <si>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</si>
  <si>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</si>
  <si>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</si>
  <si>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</si>
  <si>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</si>
  <si>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</si>
  <si>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</si>
  <si>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</si>
  <si>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</si>
  <si>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</si>
  <si>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</si>
  <si>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</si>
  <si>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</si>
  <si>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</si>
  <si>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</si>
  <si>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</si>
  <si>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</si>
  <si>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</si>
  <si>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</si>
  <si>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</si>
  <si>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</si>
  <si>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</si>
  <si>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</si>
  <si>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</si>
  <si>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</si>
  <si>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</si>
  <si>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</si>
  <si>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</si>
  <si>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</si>
  <si>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</si>
  <si>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</si>
  <si>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</si>
  <si>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</si>
  <si>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</si>
  <si>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</si>
  <si>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</si>
  <si>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</si>
  <si>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</si>
  <si>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</si>
  <si>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</si>
  <si>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</si>
  <si>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</si>
  <si>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</si>
  <si>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</si>
  <si>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</si>
  <si>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</si>
  <si>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</si>
  <si>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</si>
  <si>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</si>
  <si>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</si>
  <si>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</si>
  <si>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</si>
  <si>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</si>
  <si>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06.10.2025</t>
  </si>
  <si>
    <t>01.10.2025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</si>
  <si>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</si>
  <si>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</si>
  <si>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</si>
  <si>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</si>
  <si>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</si>
  <si>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</si>
  <si>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</si>
  <si>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</si>
  <si>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</si>
  <si>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</si>
  <si>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</si>
  <si>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</si>
  <si>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</si>
  <si>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</si>
  <si>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</si>
  <si>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</si>
  <si>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</si>
  <si>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</si>
  <si>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</si>
  <si>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</si>
  <si>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</si>
  <si>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</si>
  <si>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</si>
  <si>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</si>
  <si>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</si>
  <si>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</si>
  <si>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</si>
  <si>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</si>
  <si>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</si>
  <si>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</si>
  <si>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</si>
  <si>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</si>
  <si>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</si>
  <si>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</si>
  <si>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</si>
  <si>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</si>
  <si>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</si>
  <si>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</si>
  <si>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</si>
  <si>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</si>
  <si>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</si>
  <si>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</si>
  <si>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</si>
  <si>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</si>
  <si>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</si>
  <si>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</si>
  <si>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</si>
  <si>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</si>
  <si>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</si>
  <si>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</si>
  <si>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</si>
  <si>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</si>
  <si>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</si>
  <si>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</si>
  <si>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</si>
  <si>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</si>
  <si>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</si>
  <si>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</si>
  <si>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</si>
  <si>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</si>
  <si>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</si>
  <si>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</si>
  <si>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</si>
  <si>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</si>
  <si>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</si>
  <si>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</si>
  <si>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</si>
  <si>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</si>
  <si>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</si>
  <si>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</si>
  <si>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</si>
  <si>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</si>
  <si>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</si>
  <si>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</si>
  <si>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</si>
  <si>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</si>
  <si>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</si>
  <si>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</si>
  <si>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</si>
  <si>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</si>
  <si>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</si>
  <si>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</si>
  <si>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</si>
  <si>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</si>
  <si>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</si>
  <si>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</si>
  <si>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</si>
  <si>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</si>
  <si>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</si>
  <si>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</si>
  <si>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</si>
  <si>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</si>
  <si>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</si>
  <si>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</si>
  <si>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</si>
  <si>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</si>
  <si>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</si>
  <si>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</si>
  <si>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</si>
  <si>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</si>
  <si>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</si>
  <si>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</si>
  <si>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</si>
  <si>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</si>
  <si>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</si>
  <si>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</si>
  <si>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</si>
  <si>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</si>
  <si>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</si>
  <si>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</si>
  <si>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</si>
  <si>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</si>
  <si>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</si>
  <si>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</si>
  <si>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</si>
  <si>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</si>
  <si>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</si>
  <si>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</si>
  <si>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</si>
  <si>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</si>
  <si>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</si>
  <si>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</si>
  <si>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</si>
  <si>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</si>
  <si>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</si>
  <si>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</si>
  <si>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</si>
  <si>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</si>
  <si>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</si>
  <si>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</si>
  <si>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</si>
  <si>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</si>
  <si>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</si>
  <si>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</si>
  <si>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</si>
  <si>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</si>
  <si>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</si>
  <si>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</si>
  <si>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</si>
  <si>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</si>
  <si>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</si>
  <si>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</si>
  <si>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</si>
  <si>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</si>
  <si>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</si>
  <si>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</si>
  <si>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</si>
  <si>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</si>
  <si>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</si>
  <si>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</si>
  <si>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</si>
  <si>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</si>
  <si>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</si>
  <si>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</si>
  <si>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</si>
  <si>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</si>
  <si>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</si>
  <si>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</si>
  <si>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</si>
  <si>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</si>
  <si>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</si>
  <si>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</si>
  <si>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</si>
  <si>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</si>
  <si>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</si>
  <si>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</si>
  <si>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</si>
  <si>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</si>
  <si>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</si>
  <si>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</si>
  <si>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</si>
  <si>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</si>
  <si>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</si>
  <si>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</si>
  <si>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</si>
  <si>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</si>
  <si>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</si>
  <si>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</si>
  <si>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</si>
  <si>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</si>
  <si>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</si>
  <si>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</si>
  <si>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</si>
  <si>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</si>
  <si>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</si>
  <si>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</si>
  <si>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</si>
  <si>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</si>
  <si>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</si>
  <si>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</si>
  <si>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</si>
  <si>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</si>
  <si>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</si>
  <si>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</si>
  <si>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</si>
  <si>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</si>
  <si>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</si>
  <si>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</si>
  <si>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</si>
  <si>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</si>
  <si>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</si>
  <si>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</si>
  <si>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</si>
  <si>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</si>
  <si>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</si>
  <si>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</si>
  <si>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</si>
  <si>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</si>
  <si>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</si>
  <si>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</si>
  <si>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</si>
  <si>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</si>
  <si>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</si>
  <si>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</si>
  <si>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</si>
  <si>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</si>
  <si>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</si>
  <si>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</si>
  <si>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</si>
  <si>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</si>
  <si>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</si>
  <si>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</si>
  <si>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</si>
  <si>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</si>
  <si>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</si>
  <si>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</si>
  <si>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</si>
  <si>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</si>
  <si>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</si>
  <si>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</si>
  <si>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</si>
  <si>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</si>
  <si>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</si>
  <si>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</si>
  <si>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</si>
  <si>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</si>
  <si>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</si>
  <si>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</si>
  <si>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</si>
  <si>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</si>
  <si>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</si>
  <si>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</si>
  <si>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</si>
  <si>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</si>
  <si>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</si>
  <si>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</si>
  <si>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</si>
  <si>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</si>
  <si>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</si>
  <si>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</si>
  <si>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</si>
  <si>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</si>
  <si>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</si>
  <si>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</si>
  <si>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</si>
  <si>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</si>
  <si>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</si>
  <si>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</si>
  <si>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</si>
  <si>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</si>
  <si>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</si>
  <si>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</si>
  <si>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</si>
  <si>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</si>
  <si>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</si>
  <si>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</si>
  <si>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</si>
  <si>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</si>
  <si>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</si>
  <si>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</si>
  <si>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</si>
  <si>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</si>
  <si>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</si>
  <si>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</si>
  <si>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</si>
  <si>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</si>
  <si>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</si>
  <si>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</si>
  <si>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</si>
  <si>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</si>
  <si>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</si>
  <si>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</si>
  <si>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</si>
  <si>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</si>
  <si>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</si>
  <si>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</si>
  <si>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</si>
  <si>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</si>
  <si>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</si>
  <si>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</si>
  <si>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</si>
  <si>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</si>
  <si>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</si>
  <si>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</si>
  <si>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</si>
  <si>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</si>
  <si>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</si>
  <si>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</si>
  <si>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</si>
  <si>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</si>
  <si>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</si>
  <si>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</si>
  <si>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</si>
  <si>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</si>
  <si>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</si>
  <si>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</si>
  <si>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</si>
  <si>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</si>
  <si>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</si>
  <si>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</si>
  <si>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</si>
  <si>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</si>
  <si>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</si>
  <si>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</si>
  <si>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</si>
  <si>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</si>
  <si>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</si>
  <si>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</si>
  <si>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</si>
  <si>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</si>
  <si>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</si>
  <si>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</si>
  <si>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</si>
  <si>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</si>
  <si>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</si>
  <si>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</si>
  <si>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</si>
  <si>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</si>
  <si>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</si>
  <si>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08.10.2025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</si>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</sst>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45939</v>
      </c>
      <c r="R5" s="561"/>
      <c r="T5" s="562" t="s">
        <v>3</v>
      </c>
      <c r="U5" s="563"/>
      <c r="V5" s="564" t="s">
        <v>766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776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Четверг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4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/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0.375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75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75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76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82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25">
        <v>4680115887350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25">
        <v>4680115885912</v>
      </c>
      <c r="E27" s="625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25">
        <v>4607091388237</v>
      </c>
      <c r="E28" s="625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4301051912</v>
      </c>
      <c r="D29" s="625">
        <v>4680115886230</v>
      </c>
      <c r="E29" s="62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87</v>
      </c>
      <c r="N29" s="38"/>
      <c r="O29" s="37">
        <v>40</v>
      </c>
      <c r="P29" s="6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4301051863</v>
      </c>
      <c r="D30" s="625">
        <v>4680115885905</v>
      </c>
      <c r="E30" s="62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87</v>
      </c>
      <c r="N30" s="38"/>
      <c r="O30" s="37">
        <v>40</v>
      </c>
      <c r="P30" s="63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5">
        <v>4607091388244</v>
      </c>
      <c r="E31" s="62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7"/>
      <c r="R31" s="627"/>
      <c r="S31" s="627"/>
      <c r="T31" s="62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101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2"/>
      <c r="B33" s="632"/>
      <c r="C33" s="632"/>
      <c r="D33" s="632"/>
      <c r="E33" s="632"/>
      <c r="F33" s="632"/>
      <c r="G33" s="632"/>
      <c r="H33" s="632"/>
      <c r="I33" s="632"/>
      <c r="J33" s="632"/>
      <c r="K33" s="632"/>
      <c r="L33" s="632"/>
      <c r="M33" s="632"/>
      <c r="N33" s="632"/>
      <c r="O33" s="633"/>
      <c r="P33" s="629" t="s">
        <v>40</v>
      </c>
      <c r="Q33" s="630"/>
      <c r="R33" s="630"/>
      <c r="S33" s="630"/>
      <c r="T33" s="630"/>
      <c r="U33" s="630"/>
      <c r="V33" s="63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4" t="s">
        <v>104</v>
      </c>
      <c r="B34" s="624"/>
      <c r="C34" s="624"/>
      <c r="D34" s="624"/>
      <c r="E34" s="624"/>
      <c r="F34" s="624"/>
      <c r="G34" s="624"/>
      <c r="H34" s="624"/>
      <c r="I34" s="624"/>
      <c r="J34" s="624"/>
      <c r="K34" s="624"/>
      <c r="L34" s="624"/>
      <c r="M34" s="624"/>
      <c r="N34" s="624"/>
      <c r="O34" s="624"/>
      <c r="P34" s="624"/>
      <c r="Q34" s="624"/>
      <c r="R34" s="624"/>
      <c r="S34" s="624"/>
      <c r="T34" s="624"/>
      <c r="U34" s="624"/>
      <c r="V34" s="624"/>
      <c r="W34" s="624"/>
      <c r="X34" s="624"/>
      <c r="Y34" s="624"/>
      <c r="Z34" s="624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25">
        <v>4607091388503</v>
      </c>
      <c r="E35" s="62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7"/>
      <c r="R35" s="627"/>
      <c r="S35" s="627"/>
      <c r="T35" s="62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2"/>
      <c r="B37" s="632"/>
      <c r="C37" s="632"/>
      <c r="D37" s="632"/>
      <c r="E37" s="632"/>
      <c r="F37" s="632"/>
      <c r="G37" s="632"/>
      <c r="H37" s="632"/>
      <c r="I37" s="632"/>
      <c r="J37" s="632"/>
      <c r="K37" s="632"/>
      <c r="L37" s="632"/>
      <c r="M37" s="632"/>
      <c r="N37" s="632"/>
      <c r="O37" s="633"/>
      <c r="P37" s="629" t="s">
        <v>40</v>
      </c>
      <c r="Q37" s="630"/>
      <c r="R37" s="630"/>
      <c r="S37" s="630"/>
      <c r="T37" s="630"/>
      <c r="U37" s="630"/>
      <c r="V37" s="63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2" t="s">
        <v>110</v>
      </c>
      <c r="B38" s="622"/>
      <c r="C38" s="622"/>
      <c r="D38" s="622"/>
      <c r="E38" s="622"/>
      <c r="F38" s="622"/>
      <c r="G38" s="622"/>
      <c r="H38" s="622"/>
      <c r="I38" s="622"/>
      <c r="J38" s="622"/>
      <c r="K38" s="622"/>
      <c r="L38" s="622"/>
      <c r="M38" s="622"/>
      <c r="N38" s="622"/>
      <c r="O38" s="622"/>
      <c r="P38" s="622"/>
      <c r="Q38" s="622"/>
      <c r="R38" s="622"/>
      <c r="S38" s="622"/>
      <c r="T38" s="622"/>
      <c r="U38" s="622"/>
      <c r="V38" s="622"/>
      <c r="W38" s="622"/>
      <c r="X38" s="622"/>
      <c r="Y38" s="622"/>
      <c r="Z38" s="622"/>
      <c r="AA38" s="54"/>
      <c r="AB38" s="54"/>
      <c r="AC38" s="54"/>
    </row>
    <row r="39" spans="1:68" ht="16.5" customHeight="1" x14ac:dyDescent="0.25">
      <c r="A39" s="623" t="s">
        <v>111</v>
      </c>
      <c r="B39" s="623"/>
      <c r="C39" s="623"/>
      <c r="D39" s="623"/>
      <c r="E39" s="623"/>
      <c r="F39" s="623"/>
      <c r="G39" s="623"/>
      <c r="H39" s="623"/>
      <c r="I39" s="623"/>
      <c r="J39" s="623"/>
      <c r="K39" s="623"/>
      <c r="L39" s="623"/>
      <c r="M39" s="623"/>
      <c r="N39" s="623"/>
      <c r="O39" s="623"/>
      <c r="P39" s="623"/>
      <c r="Q39" s="623"/>
      <c r="R39" s="623"/>
      <c r="S39" s="623"/>
      <c r="T39" s="623"/>
      <c r="U39" s="623"/>
      <c r="V39" s="623"/>
      <c r="W39" s="623"/>
      <c r="X39" s="623"/>
      <c r="Y39" s="623"/>
      <c r="Z39" s="623"/>
      <c r="AA39" s="65"/>
      <c r="AB39" s="65"/>
      <c r="AC39" s="79"/>
    </row>
    <row r="40" spans="1:68" ht="14.25" customHeight="1" x14ac:dyDescent="0.25">
      <c r="A40" s="624" t="s">
        <v>112</v>
      </c>
      <c r="B40" s="624"/>
      <c r="C40" s="624"/>
      <c r="D40" s="624"/>
      <c r="E40" s="624"/>
      <c r="F40" s="624"/>
      <c r="G40" s="624"/>
      <c r="H40" s="624"/>
      <c r="I40" s="624"/>
      <c r="J40" s="624"/>
      <c r="K40" s="624"/>
      <c r="L40" s="624"/>
      <c r="M40" s="624"/>
      <c r="N40" s="624"/>
      <c r="O40" s="624"/>
      <c r="P40" s="624"/>
      <c r="Q40" s="624"/>
      <c r="R40" s="624"/>
      <c r="S40" s="624"/>
      <c r="T40" s="624"/>
      <c r="U40" s="624"/>
      <c r="V40" s="624"/>
      <c r="W40" s="624"/>
      <c r="X40" s="624"/>
      <c r="Y40" s="624"/>
      <c r="Z40" s="624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25">
        <v>4607091385670</v>
      </c>
      <c r="E41" s="62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25">
        <v>4607091385687</v>
      </c>
      <c r="E42" s="62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92</v>
      </c>
      <c r="N42" s="38"/>
      <c r="O42" s="37">
        <v>50</v>
      </c>
      <c r="P42" s="64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25">
        <v>4680115882539</v>
      </c>
      <c r="E43" s="62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92</v>
      </c>
      <c r="N43" s="38"/>
      <c r="O43" s="37">
        <v>50</v>
      </c>
      <c r="P43" s="6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7"/>
      <c r="R43" s="627"/>
      <c r="S43" s="627"/>
      <c r="T43" s="62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2"/>
      <c r="B45" s="632"/>
      <c r="C45" s="632"/>
      <c r="D45" s="632"/>
      <c r="E45" s="632"/>
      <c r="F45" s="632"/>
      <c r="G45" s="632"/>
      <c r="H45" s="632"/>
      <c r="I45" s="632"/>
      <c r="J45" s="632"/>
      <c r="K45" s="632"/>
      <c r="L45" s="632"/>
      <c r="M45" s="632"/>
      <c r="N45" s="632"/>
      <c r="O45" s="633"/>
      <c r="P45" s="629" t="s">
        <v>40</v>
      </c>
      <c r="Q45" s="630"/>
      <c r="R45" s="630"/>
      <c r="S45" s="630"/>
      <c r="T45" s="630"/>
      <c r="U45" s="630"/>
      <c r="V45" s="63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4" t="s">
        <v>82</v>
      </c>
      <c r="B46" s="624"/>
      <c r="C46" s="624"/>
      <c r="D46" s="624"/>
      <c r="E46" s="624"/>
      <c r="F46" s="624"/>
      <c r="G46" s="624"/>
      <c r="H46" s="624"/>
      <c r="I46" s="624"/>
      <c r="J46" s="624"/>
      <c r="K46" s="624"/>
      <c r="L46" s="624"/>
      <c r="M46" s="624"/>
      <c r="N46" s="624"/>
      <c r="O46" s="624"/>
      <c r="P46" s="624"/>
      <c r="Q46" s="624"/>
      <c r="R46" s="624"/>
      <c r="S46" s="624"/>
      <c r="T46" s="624"/>
      <c r="U46" s="624"/>
      <c r="V46" s="624"/>
      <c r="W46" s="624"/>
      <c r="X46" s="624"/>
      <c r="Y46" s="624"/>
      <c r="Z46" s="624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25">
        <v>4680115884915</v>
      </c>
      <c r="E47" s="62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7"/>
      <c r="R47" s="627"/>
      <c r="S47" s="627"/>
      <c r="T47" s="62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2"/>
      <c r="B49" s="632"/>
      <c r="C49" s="632"/>
      <c r="D49" s="632"/>
      <c r="E49" s="632"/>
      <c r="F49" s="632"/>
      <c r="G49" s="632"/>
      <c r="H49" s="632"/>
      <c r="I49" s="632"/>
      <c r="J49" s="632"/>
      <c r="K49" s="632"/>
      <c r="L49" s="632"/>
      <c r="M49" s="632"/>
      <c r="N49" s="632"/>
      <c r="O49" s="633"/>
      <c r="P49" s="629" t="s">
        <v>40</v>
      </c>
      <c r="Q49" s="630"/>
      <c r="R49" s="630"/>
      <c r="S49" s="630"/>
      <c r="T49" s="630"/>
      <c r="U49" s="630"/>
      <c r="V49" s="63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3" t="s">
        <v>126</v>
      </c>
      <c r="B50" s="623"/>
      <c r="C50" s="623"/>
      <c r="D50" s="623"/>
      <c r="E50" s="623"/>
      <c r="F50" s="623"/>
      <c r="G50" s="623"/>
      <c r="H50" s="623"/>
      <c r="I50" s="623"/>
      <c r="J50" s="623"/>
      <c r="K50" s="623"/>
      <c r="L50" s="623"/>
      <c r="M50" s="623"/>
      <c r="N50" s="623"/>
      <c r="O50" s="623"/>
      <c r="P50" s="623"/>
      <c r="Q50" s="623"/>
      <c r="R50" s="623"/>
      <c r="S50" s="623"/>
      <c r="T50" s="623"/>
      <c r="U50" s="623"/>
      <c r="V50" s="623"/>
      <c r="W50" s="623"/>
      <c r="X50" s="623"/>
      <c r="Y50" s="623"/>
      <c r="Z50" s="623"/>
      <c r="AA50" s="65"/>
      <c r="AB50" s="65"/>
      <c r="AC50" s="79"/>
    </row>
    <row r="51" spans="1:68" ht="14.25" customHeight="1" x14ac:dyDescent="0.25">
      <c r="A51" s="624" t="s">
        <v>112</v>
      </c>
      <c r="B51" s="624"/>
      <c r="C51" s="624"/>
      <c r="D51" s="624"/>
      <c r="E51" s="624"/>
      <c r="F51" s="624"/>
      <c r="G51" s="624"/>
      <c r="H51" s="624"/>
      <c r="I51" s="624"/>
      <c r="J51" s="624"/>
      <c r="K51" s="624"/>
      <c r="L51" s="624"/>
      <c r="M51" s="624"/>
      <c r="N51" s="624"/>
      <c r="O51" s="624"/>
      <c r="P51" s="624"/>
      <c r="Q51" s="624"/>
      <c r="R51" s="624"/>
      <c r="S51" s="624"/>
      <c r="T51" s="624"/>
      <c r="U51" s="624"/>
      <c r="V51" s="624"/>
      <c r="W51" s="624"/>
      <c r="X51" s="624"/>
      <c r="Y51" s="624"/>
      <c r="Z51" s="624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25">
        <v>4680115885882</v>
      </c>
      <c r="E52" s="62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92</v>
      </c>
      <c r="N52" s="38"/>
      <c r="O52" s="37">
        <v>50</v>
      </c>
      <c r="P52" s="64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25">
        <v>4680115881426</v>
      </c>
      <c r="E53" s="62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25">
        <v>4680115880283</v>
      </c>
      <c r="E54" s="62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4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25">
        <v>4680115881525</v>
      </c>
      <c r="E55" s="62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4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25">
        <v>4680115885899</v>
      </c>
      <c r="E56" s="62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25">
        <v>4680115881419</v>
      </c>
      <c r="E57" s="62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7"/>
      <c r="R57" s="627"/>
      <c r="S57" s="627"/>
      <c r="T57" s="62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2"/>
      <c r="B59" s="632"/>
      <c r="C59" s="632"/>
      <c r="D59" s="632"/>
      <c r="E59" s="632"/>
      <c r="F59" s="632"/>
      <c r="G59" s="632"/>
      <c r="H59" s="632"/>
      <c r="I59" s="632"/>
      <c r="J59" s="632"/>
      <c r="K59" s="632"/>
      <c r="L59" s="632"/>
      <c r="M59" s="632"/>
      <c r="N59" s="632"/>
      <c r="O59" s="633"/>
      <c r="P59" s="629" t="s">
        <v>40</v>
      </c>
      <c r="Q59" s="630"/>
      <c r="R59" s="630"/>
      <c r="S59" s="630"/>
      <c r="T59" s="630"/>
      <c r="U59" s="630"/>
      <c r="V59" s="63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4" t="s">
        <v>144</v>
      </c>
      <c r="B60" s="624"/>
      <c r="C60" s="624"/>
      <c r="D60" s="624"/>
      <c r="E60" s="624"/>
      <c r="F60" s="624"/>
      <c r="G60" s="624"/>
      <c r="H60" s="624"/>
      <c r="I60" s="624"/>
      <c r="J60" s="624"/>
      <c r="K60" s="624"/>
      <c r="L60" s="624"/>
      <c r="M60" s="624"/>
      <c r="N60" s="624"/>
      <c r="O60" s="624"/>
      <c r="P60" s="624"/>
      <c r="Q60" s="624"/>
      <c r="R60" s="624"/>
      <c r="S60" s="624"/>
      <c r="T60" s="624"/>
      <c r="U60" s="624"/>
      <c r="V60" s="624"/>
      <c r="W60" s="624"/>
      <c r="X60" s="624"/>
      <c r="Y60" s="624"/>
      <c r="Z60" s="624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25">
        <v>4680115881440</v>
      </c>
      <c r="E61" s="62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25">
        <v>4680115885950</v>
      </c>
      <c r="E62" s="625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25">
        <v>4680115881433</v>
      </c>
      <c r="E63" s="625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116</v>
      </c>
      <c r="N63" s="38"/>
      <c r="O63" s="37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7"/>
      <c r="R63" s="627"/>
      <c r="S63" s="627"/>
      <c r="T63" s="62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2"/>
      <c r="B65" s="632"/>
      <c r="C65" s="632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3"/>
      <c r="P65" s="629" t="s">
        <v>40</v>
      </c>
      <c r="Q65" s="630"/>
      <c r="R65" s="630"/>
      <c r="S65" s="630"/>
      <c r="T65" s="630"/>
      <c r="U65" s="630"/>
      <c r="V65" s="631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4" t="s">
        <v>76</v>
      </c>
      <c r="B66" s="624"/>
      <c r="C66" s="624"/>
      <c r="D66" s="624"/>
      <c r="E66" s="624"/>
      <c r="F66" s="624"/>
      <c r="G66" s="624"/>
      <c r="H66" s="624"/>
      <c r="I66" s="624"/>
      <c r="J66" s="624"/>
      <c r="K66" s="624"/>
      <c r="L66" s="624"/>
      <c r="M66" s="624"/>
      <c r="N66" s="624"/>
      <c r="O66" s="624"/>
      <c r="P66" s="624"/>
      <c r="Q66" s="624"/>
      <c r="R66" s="624"/>
      <c r="S66" s="624"/>
      <c r="T66" s="624"/>
      <c r="U66" s="624"/>
      <c r="V66" s="624"/>
      <c r="W66" s="624"/>
      <c r="X66" s="624"/>
      <c r="Y66" s="624"/>
      <c r="Z66" s="624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25">
        <v>4680115885073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25">
        <v>4680115885059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25">
        <v>4680115885097</v>
      </c>
      <c r="E69" s="62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7"/>
      <c r="R69" s="627"/>
      <c r="S69" s="627"/>
      <c r="T69" s="62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2"/>
      <c r="B71" s="632"/>
      <c r="C71" s="632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3"/>
      <c r="P71" s="629" t="s">
        <v>40</v>
      </c>
      <c r="Q71" s="630"/>
      <c r="R71" s="630"/>
      <c r="S71" s="630"/>
      <c r="T71" s="630"/>
      <c r="U71" s="630"/>
      <c r="V71" s="631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4" t="s">
        <v>82</v>
      </c>
      <c r="B72" s="624"/>
      <c r="C72" s="624"/>
      <c r="D72" s="624"/>
      <c r="E72" s="624"/>
      <c r="F72" s="624"/>
      <c r="G72" s="624"/>
      <c r="H72" s="624"/>
      <c r="I72" s="624"/>
      <c r="J72" s="624"/>
      <c r="K72" s="624"/>
      <c r="L72" s="624"/>
      <c r="M72" s="624"/>
      <c r="N72" s="624"/>
      <c r="O72" s="624"/>
      <c r="P72" s="624"/>
      <c r="Q72" s="624"/>
      <c r="R72" s="624"/>
      <c r="S72" s="624"/>
      <c r="T72" s="624"/>
      <c r="U72" s="624"/>
      <c r="V72" s="624"/>
      <c r="W72" s="624"/>
      <c r="X72" s="624"/>
      <c r="Y72" s="624"/>
      <c r="Z72" s="624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25">
        <v>4680115881891</v>
      </c>
      <c r="E73" s="625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92</v>
      </c>
      <c r="N73" s="38"/>
      <c r="O73" s="37">
        <v>40</v>
      </c>
      <c r="P73" s="6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25">
        <v>4680115885769</v>
      </c>
      <c r="E74" s="625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92</v>
      </c>
      <c r="N74" s="38"/>
      <c r="O74" s="37">
        <v>45</v>
      </c>
      <c r="P74" s="6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25">
        <v>4680115884311</v>
      </c>
      <c r="E75" s="625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25">
        <v>4680115885929</v>
      </c>
      <c r="E76" s="625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25">
        <v>4680115884403</v>
      </c>
      <c r="E77" s="625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7"/>
      <c r="R77" s="627"/>
      <c r="S77" s="627"/>
      <c r="T77" s="628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2"/>
      <c r="B79" s="632"/>
      <c r="C79" s="632"/>
      <c r="D79" s="632"/>
      <c r="E79" s="632"/>
      <c r="F79" s="632"/>
      <c r="G79" s="632"/>
      <c r="H79" s="632"/>
      <c r="I79" s="632"/>
      <c r="J79" s="632"/>
      <c r="K79" s="632"/>
      <c r="L79" s="632"/>
      <c r="M79" s="632"/>
      <c r="N79" s="632"/>
      <c r="O79" s="633"/>
      <c r="P79" s="629" t="s">
        <v>40</v>
      </c>
      <c r="Q79" s="630"/>
      <c r="R79" s="630"/>
      <c r="S79" s="630"/>
      <c r="T79" s="630"/>
      <c r="U79" s="630"/>
      <c r="V79" s="631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4" t="s">
        <v>174</v>
      </c>
      <c r="B80" s="624"/>
      <c r="C80" s="624"/>
      <c r="D80" s="624"/>
      <c r="E80" s="624"/>
      <c r="F80" s="624"/>
      <c r="G80" s="624"/>
      <c r="H80" s="624"/>
      <c r="I80" s="624"/>
      <c r="J80" s="624"/>
      <c r="K80" s="624"/>
      <c r="L80" s="624"/>
      <c r="M80" s="624"/>
      <c r="N80" s="624"/>
      <c r="O80" s="624"/>
      <c r="P80" s="624"/>
      <c r="Q80" s="624"/>
      <c r="R80" s="624"/>
      <c r="S80" s="624"/>
      <c r="T80" s="624"/>
      <c r="U80" s="624"/>
      <c r="V80" s="624"/>
      <c r="W80" s="624"/>
      <c r="X80" s="624"/>
      <c r="Y80" s="624"/>
      <c r="Z80" s="624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25">
        <v>4680115881532</v>
      </c>
      <c r="E81" s="625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87</v>
      </c>
      <c r="N81" s="38"/>
      <c r="O81" s="37">
        <v>30</v>
      </c>
      <c r="P81" s="6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25">
        <v>4680115881464</v>
      </c>
      <c r="E82" s="62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92</v>
      </c>
      <c r="N82" s="38"/>
      <c r="O82" s="37">
        <v>30</v>
      </c>
      <c r="P82" s="6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7"/>
      <c r="R82" s="627"/>
      <c r="S82" s="627"/>
      <c r="T82" s="62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2"/>
      <c r="B84" s="632"/>
      <c r="C84" s="632"/>
      <c r="D84" s="632"/>
      <c r="E84" s="632"/>
      <c r="F84" s="632"/>
      <c r="G84" s="632"/>
      <c r="H84" s="632"/>
      <c r="I84" s="632"/>
      <c r="J84" s="632"/>
      <c r="K84" s="632"/>
      <c r="L84" s="632"/>
      <c r="M84" s="632"/>
      <c r="N84" s="632"/>
      <c r="O84" s="633"/>
      <c r="P84" s="629" t="s">
        <v>40</v>
      </c>
      <c r="Q84" s="630"/>
      <c r="R84" s="630"/>
      <c r="S84" s="630"/>
      <c r="T84" s="630"/>
      <c r="U84" s="630"/>
      <c r="V84" s="631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3" t="s">
        <v>181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5"/>
      <c r="AB85" s="65"/>
      <c r="AC85" s="79"/>
    </row>
    <row r="86" spans="1:68" ht="14.25" customHeight="1" x14ac:dyDescent="0.25">
      <c r="A86" s="624" t="s">
        <v>112</v>
      </c>
      <c r="B86" s="624"/>
      <c r="C86" s="624"/>
      <c r="D86" s="624"/>
      <c r="E86" s="624"/>
      <c r="F86" s="624"/>
      <c r="G86" s="624"/>
      <c r="H86" s="624"/>
      <c r="I86" s="624"/>
      <c r="J86" s="624"/>
      <c r="K86" s="624"/>
      <c r="L86" s="624"/>
      <c r="M86" s="624"/>
      <c r="N86" s="624"/>
      <c r="O86" s="624"/>
      <c r="P86" s="624"/>
      <c r="Q86" s="624"/>
      <c r="R86" s="624"/>
      <c r="S86" s="624"/>
      <c r="T86" s="624"/>
      <c r="U86" s="624"/>
      <c r="V86" s="624"/>
      <c r="W86" s="624"/>
      <c r="X86" s="624"/>
      <c r="Y86" s="624"/>
      <c r="Z86" s="624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25">
        <v>4680115881327</v>
      </c>
      <c r="E87" s="62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87</v>
      </c>
      <c r="N87" s="38"/>
      <c r="O87" s="37">
        <v>50</v>
      </c>
      <c r="P87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25">
        <v>4680115881518</v>
      </c>
      <c r="E88" s="62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92</v>
      </c>
      <c r="N88" s="38"/>
      <c r="O88" s="37">
        <v>50</v>
      </c>
      <c r="P88" s="6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25">
        <v>4680115881303</v>
      </c>
      <c r="E89" s="62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87</v>
      </c>
      <c r="N89" s="38"/>
      <c r="O89" s="37">
        <v>50</v>
      </c>
      <c r="P89" s="6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7"/>
      <c r="R89" s="627"/>
      <c r="S89" s="627"/>
      <c r="T89" s="62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2"/>
      <c r="B91" s="632"/>
      <c r="C91" s="632"/>
      <c r="D91" s="632"/>
      <c r="E91" s="632"/>
      <c r="F91" s="632"/>
      <c r="G91" s="632"/>
      <c r="H91" s="632"/>
      <c r="I91" s="632"/>
      <c r="J91" s="632"/>
      <c r="K91" s="632"/>
      <c r="L91" s="632"/>
      <c r="M91" s="632"/>
      <c r="N91" s="632"/>
      <c r="O91" s="633"/>
      <c r="P91" s="629" t="s">
        <v>40</v>
      </c>
      <c r="Q91" s="630"/>
      <c r="R91" s="630"/>
      <c r="S91" s="630"/>
      <c r="T91" s="630"/>
      <c r="U91" s="630"/>
      <c r="V91" s="631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4" t="s">
        <v>82</v>
      </c>
      <c r="B92" s="624"/>
      <c r="C92" s="624"/>
      <c r="D92" s="624"/>
      <c r="E92" s="624"/>
      <c r="F92" s="624"/>
      <c r="G92" s="624"/>
      <c r="H92" s="624"/>
      <c r="I92" s="624"/>
      <c r="J92" s="624"/>
      <c r="K92" s="624"/>
      <c r="L92" s="624"/>
      <c r="M92" s="624"/>
      <c r="N92" s="624"/>
      <c r="O92" s="624"/>
      <c r="P92" s="624"/>
      <c r="Q92" s="624"/>
      <c r="R92" s="624"/>
      <c r="S92" s="624"/>
      <c r="T92" s="624"/>
      <c r="U92" s="624"/>
      <c r="V92" s="624"/>
      <c r="W92" s="624"/>
      <c r="X92" s="624"/>
      <c r="Y92" s="624"/>
      <c r="Z92" s="624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25">
        <v>4607091386967</v>
      </c>
      <c r="E93" s="625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87</v>
      </c>
      <c r="N93" s="38"/>
      <c r="O93" s="37">
        <v>45</v>
      </c>
      <c r="P93" s="667" t="s">
        <v>191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25">
        <v>4680115884953</v>
      </c>
      <c r="E94" s="625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625">
        <v>4607091385731</v>
      </c>
      <c r="E95" s="625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625">
        <v>4680115880894</v>
      </c>
      <c r="E96" s="625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7"/>
      <c r="R96" s="627"/>
      <c r="S96" s="627"/>
      <c r="T96" s="628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2"/>
      <c r="B98" s="632"/>
      <c r="C98" s="632"/>
      <c r="D98" s="632"/>
      <c r="E98" s="632"/>
      <c r="F98" s="632"/>
      <c r="G98" s="632"/>
      <c r="H98" s="632"/>
      <c r="I98" s="632"/>
      <c r="J98" s="632"/>
      <c r="K98" s="632"/>
      <c r="L98" s="632"/>
      <c r="M98" s="632"/>
      <c r="N98" s="632"/>
      <c r="O98" s="633"/>
      <c r="P98" s="629" t="s">
        <v>40</v>
      </c>
      <c r="Q98" s="630"/>
      <c r="R98" s="630"/>
      <c r="S98" s="630"/>
      <c r="T98" s="630"/>
      <c r="U98" s="630"/>
      <c r="V98" s="631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3" t="s">
        <v>201</v>
      </c>
      <c r="B99" s="623"/>
      <c r="C99" s="623"/>
      <c r="D99" s="623"/>
      <c r="E99" s="623"/>
      <c r="F99" s="623"/>
      <c r="G99" s="623"/>
      <c r="H99" s="623"/>
      <c r="I99" s="623"/>
      <c r="J99" s="623"/>
      <c r="K99" s="623"/>
      <c r="L99" s="623"/>
      <c r="M99" s="623"/>
      <c r="N99" s="623"/>
      <c r="O99" s="623"/>
      <c r="P99" s="623"/>
      <c r="Q99" s="623"/>
      <c r="R99" s="623"/>
      <c r="S99" s="623"/>
      <c r="T99" s="623"/>
      <c r="U99" s="623"/>
      <c r="V99" s="623"/>
      <c r="W99" s="623"/>
      <c r="X99" s="623"/>
      <c r="Y99" s="623"/>
      <c r="Z99" s="623"/>
      <c r="AA99" s="65"/>
      <c r="AB99" s="65"/>
      <c r="AC99" s="79"/>
    </row>
    <row r="100" spans="1:68" ht="14.25" customHeight="1" x14ac:dyDescent="0.25">
      <c r="A100" s="624" t="s">
        <v>112</v>
      </c>
      <c r="B100" s="624"/>
      <c r="C100" s="624"/>
      <c r="D100" s="624"/>
      <c r="E100" s="624"/>
      <c r="F100" s="624"/>
      <c r="G100" s="624"/>
      <c r="H100" s="624"/>
      <c r="I100" s="624"/>
      <c r="J100" s="624"/>
      <c r="K100" s="624"/>
      <c r="L100" s="624"/>
      <c r="M100" s="624"/>
      <c r="N100" s="624"/>
      <c r="O100" s="624"/>
      <c r="P100" s="624"/>
      <c r="Q100" s="624"/>
      <c r="R100" s="624"/>
      <c r="S100" s="624"/>
      <c r="T100" s="624"/>
      <c r="U100" s="624"/>
      <c r="V100" s="624"/>
      <c r="W100" s="624"/>
      <c r="X100" s="624"/>
      <c r="Y100" s="624"/>
      <c r="Z100" s="624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625">
        <v>4680115882133</v>
      </c>
      <c r="E101" s="625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625">
        <v>4680115880269</v>
      </c>
      <c r="E102" s="625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92</v>
      </c>
      <c r="N102" s="38"/>
      <c r="O102" s="37">
        <v>50</v>
      </c>
      <c r="P102" s="6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625">
        <v>4680115880429</v>
      </c>
      <c r="E103" s="625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92</v>
      </c>
      <c r="N103" s="38"/>
      <c r="O103" s="37">
        <v>50</v>
      </c>
      <c r="P103" s="6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625">
        <v>4680115881457</v>
      </c>
      <c r="E104" s="625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92</v>
      </c>
      <c r="N104" s="38"/>
      <c r="O104" s="37">
        <v>50</v>
      </c>
      <c r="P104" s="6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7"/>
      <c r="R104" s="627"/>
      <c r="S104" s="627"/>
      <c r="T104" s="628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2"/>
      <c r="B106" s="632"/>
      <c r="C106" s="632"/>
      <c r="D106" s="632"/>
      <c r="E106" s="632"/>
      <c r="F106" s="632"/>
      <c r="G106" s="632"/>
      <c r="H106" s="632"/>
      <c r="I106" s="632"/>
      <c r="J106" s="632"/>
      <c r="K106" s="632"/>
      <c r="L106" s="632"/>
      <c r="M106" s="632"/>
      <c r="N106" s="632"/>
      <c r="O106" s="633"/>
      <c r="P106" s="629" t="s">
        <v>40</v>
      </c>
      <c r="Q106" s="630"/>
      <c r="R106" s="630"/>
      <c r="S106" s="630"/>
      <c r="T106" s="630"/>
      <c r="U106" s="630"/>
      <c r="V106" s="631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4" t="s">
        <v>144</v>
      </c>
      <c r="B107" s="624"/>
      <c r="C107" s="624"/>
      <c r="D107" s="624"/>
      <c r="E107" s="624"/>
      <c r="F107" s="624"/>
      <c r="G107" s="624"/>
      <c r="H107" s="624"/>
      <c r="I107" s="624"/>
      <c r="J107" s="624"/>
      <c r="K107" s="624"/>
      <c r="L107" s="624"/>
      <c r="M107" s="624"/>
      <c r="N107" s="624"/>
      <c r="O107" s="624"/>
      <c r="P107" s="624"/>
      <c r="Q107" s="624"/>
      <c r="R107" s="624"/>
      <c r="S107" s="624"/>
      <c r="T107" s="624"/>
      <c r="U107" s="624"/>
      <c r="V107" s="624"/>
      <c r="W107" s="624"/>
      <c r="X107" s="624"/>
      <c r="Y107" s="624"/>
      <c r="Z107" s="624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625">
        <v>4680115881488</v>
      </c>
      <c r="E108" s="625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625">
        <v>4680115882775</v>
      </c>
      <c r="E109" s="625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625">
        <v>4680115880658</v>
      </c>
      <c r="E110" s="625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116</v>
      </c>
      <c r="N110" s="38"/>
      <c r="O110" s="37">
        <v>55</v>
      </c>
      <c r="P110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7"/>
      <c r="R110" s="627"/>
      <c r="S110" s="627"/>
      <c r="T110" s="628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2"/>
      <c r="B112" s="632"/>
      <c r="C112" s="632"/>
      <c r="D112" s="632"/>
      <c r="E112" s="632"/>
      <c r="F112" s="632"/>
      <c r="G112" s="632"/>
      <c r="H112" s="632"/>
      <c r="I112" s="632"/>
      <c r="J112" s="632"/>
      <c r="K112" s="632"/>
      <c r="L112" s="632"/>
      <c r="M112" s="632"/>
      <c r="N112" s="632"/>
      <c r="O112" s="633"/>
      <c r="P112" s="629" t="s">
        <v>40</v>
      </c>
      <c r="Q112" s="630"/>
      <c r="R112" s="630"/>
      <c r="S112" s="630"/>
      <c r="T112" s="630"/>
      <c r="U112" s="630"/>
      <c r="V112" s="631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4" t="s">
        <v>82</v>
      </c>
      <c r="B113" s="624"/>
      <c r="C113" s="624"/>
      <c r="D113" s="624"/>
      <c r="E113" s="624"/>
      <c r="F113" s="624"/>
      <c r="G113" s="624"/>
      <c r="H113" s="624"/>
      <c r="I113" s="624"/>
      <c r="J113" s="624"/>
      <c r="K113" s="624"/>
      <c r="L113" s="624"/>
      <c r="M113" s="624"/>
      <c r="N113" s="624"/>
      <c r="O113" s="624"/>
      <c r="P113" s="624"/>
      <c r="Q113" s="624"/>
      <c r="R113" s="624"/>
      <c r="S113" s="624"/>
      <c r="T113" s="624"/>
      <c r="U113" s="624"/>
      <c r="V113" s="624"/>
      <c r="W113" s="624"/>
      <c r="X113" s="624"/>
      <c r="Y113" s="624"/>
      <c r="Z113" s="624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625">
        <v>4607091385168</v>
      </c>
      <c r="E114" s="625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87</v>
      </c>
      <c r="N114" s="38"/>
      <c r="O114" s="37">
        <v>45</v>
      </c>
      <c r="P114" s="67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625">
        <v>4607091383256</v>
      </c>
      <c r="E115" s="625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625">
        <v>4607091385748</v>
      </c>
      <c r="E116" s="625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8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625">
        <v>4680115884533</v>
      </c>
      <c r="E117" s="625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7"/>
      <c r="R117" s="627"/>
      <c r="S117" s="627"/>
      <c r="T117" s="628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2"/>
      <c r="B119" s="632"/>
      <c r="C119" s="632"/>
      <c r="D119" s="632"/>
      <c r="E119" s="632"/>
      <c r="F119" s="632"/>
      <c r="G119" s="632"/>
      <c r="H119" s="632"/>
      <c r="I119" s="632"/>
      <c r="J119" s="632"/>
      <c r="K119" s="632"/>
      <c r="L119" s="632"/>
      <c r="M119" s="632"/>
      <c r="N119" s="632"/>
      <c r="O119" s="633"/>
      <c r="P119" s="629" t="s">
        <v>40</v>
      </c>
      <c r="Q119" s="630"/>
      <c r="R119" s="630"/>
      <c r="S119" s="630"/>
      <c r="T119" s="630"/>
      <c r="U119" s="630"/>
      <c r="V119" s="631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4" t="s">
        <v>174</v>
      </c>
      <c r="B120" s="624"/>
      <c r="C120" s="624"/>
      <c r="D120" s="624"/>
      <c r="E120" s="624"/>
      <c r="F120" s="624"/>
      <c r="G120" s="624"/>
      <c r="H120" s="624"/>
      <c r="I120" s="624"/>
      <c r="J120" s="624"/>
      <c r="K120" s="624"/>
      <c r="L120" s="624"/>
      <c r="M120" s="624"/>
      <c r="N120" s="624"/>
      <c r="O120" s="624"/>
      <c r="P120" s="624"/>
      <c r="Q120" s="624"/>
      <c r="R120" s="624"/>
      <c r="S120" s="624"/>
      <c r="T120" s="624"/>
      <c r="U120" s="624"/>
      <c r="V120" s="624"/>
      <c r="W120" s="624"/>
      <c r="X120" s="624"/>
      <c r="Y120" s="624"/>
      <c r="Z120" s="624"/>
      <c r="AA120" s="66"/>
      <c r="AB120" s="66"/>
      <c r="AC120" s="80"/>
    </row>
    <row r="121" spans="1:68" ht="16.5" customHeight="1" x14ac:dyDescent="0.25">
      <c r="A121" s="63" t="s">
        <v>228</v>
      </c>
      <c r="B121" s="63" t="s">
        <v>229</v>
      </c>
      <c r="C121" s="36">
        <v>4301060317</v>
      </c>
      <c r="D121" s="625">
        <v>4680115880238</v>
      </c>
      <c r="E121" s="625"/>
      <c r="F121" s="62">
        <v>0.33</v>
      </c>
      <c r="G121" s="37">
        <v>6</v>
      </c>
      <c r="H121" s="62">
        <v>1.98</v>
      </c>
      <c r="I121" s="62">
        <v>2.238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627"/>
      <c r="R121" s="627"/>
      <c r="S121" s="627"/>
      <c r="T121" s="62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39</v>
      </c>
      <c r="X122" s="43">
        <f>IFERROR(X121/H121,"0")</f>
        <v>0</v>
      </c>
      <c r="Y122" s="43">
        <f>IFERROR(Y121/H121,"0")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632"/>
      <c r="B123" s="632"/>
      <c r="C123" s="632"/>
      <c r="D123" s="632"/>
      <c r="E123" s="632"/>
      <c r="F123" s="632"/>
      <c r="G123" s="632"/>
      <c r="H123" s="632"/>
      <c r="I123" s="632"/>
      <c r="J123" s="632"/>
      <c r="K123" s="632"/>
      <c r="L123" s="632"/>
      <c r="M123" s="632"/>
      <c r="N123" s="632"/>
      <c r="O123" s="633"/>
      <c r="P123" s="629" t="s">
        <v>40</v>
      </c>
      <c r="Q123" s="630"/>
      <c r="R123" s="630"/>
      <c r="S123" s="630"/>
      <c r="T123" s="630"/>
      <c r="U123" s="630"/>
      <c r="V123" s="631"/>
      <c r="W123" s="42" t="s">
        <v>0</v>
      </c>
      <c r="X123" s="43">
        <f>IFERROR(SUM(X121:X121),"0")</f>
        <v>0</v>
      </c>
      <c r="Y123" s="43">
        <f>IFERROR(SUM(Y121:Y121),"0")</f>
        <v>0</v>
      </c>
      <c r="Z123" s="42"/>
      <c r="AA123" s="67"/>
      <c r="AB123" s="67"/>
      <c r="AC123" s="67"/>
    </row>
    <row r="124" spans="1:68" ht="16.5" customHeight="1" x14ac:dyDescent="0.25">
      <c r="A124" s="623" t="s">
        <v>231</v>
      </c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23"/>
      <c r="P124" s="623"/>
      <c r="Q124" s="623"/>
      <c r="R124" s="623"/>
      <c r="S124" s="623"/>
      <c r="T124" s="623"/>
      <c r="U124" s="623"/>
      <c r="V124" s="623"/>
      <c r="W124" s="623"/>
      <c r="X124" s="623"/>
      <c r="Y124" s="623"/>
      <c r="Z124" s="623"/>
      <c r="AA124" s="65"/>
      <c r="AB124" s="65"/>
      <c r="AC124" s="79"/>
    </row>
    <row r="125" spans="1:68" ht="14.25" customHeight="1" x14ac:dyDescent="0.25">
      <c r="A125" s="624" t="s">
        <v>112</v>
      </c>
      <c r="B125" s="624"/>
      <c r="C125" s="624"/>
      <c r="D125" s="624"/>
      <c r="E125" s="624"/>
      <c r="F125" s="624"/>
      <c r="G125" s="624"/>
      <c r="H125" s="624"/>
      <c r="I125" s="624"/>
      <c r="J125" s="624"/>
      <c r="K125" s="624"/>
      <c r="L125" s="624"/>
      <c r="M125" s="624"/>
      <c r="N125" s="624"/>
      <c r="O125" s="624"/>
      <c r="P125" s="624"/>
      <c r="Q125" s="624"/>
      <c r="R125" s="624"/>
      <c r="S125" s="624"/>
      <c r="T125" s="624"/>
      <c r="U125" s="624"/>
      <c r="V125" s="624"/>
      <c r="W125" s="624"/>
      <c r="X125" s="624"/>
      <c r="Y125" s="624"/>
      <c r="Z125" s="624"/>
      <c r="AA125" s="66"/>
      <c r="AB125" s="66"/>
      <c r="AC125" s="80"/>
    </row>
    <row r="126" spans="1:68" ht="27" customHeight="1" x14ac:dyDescent="0.25">
      <c r="A126" s="63" t="s">
        <v>232</v>
      </c>
      <c r="B126" s="63" t="s">
        <v>233</v>
      </c>
      <c r="C126" s="36">
        <v>4301011562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88</v>
      </c>
      <c r="L126" s="37" t="s">
        <v>45</v>
      </c>
      <c r="M126" s="38" t="s">
        <v>109</v>
      </c>
      <c r="N126" s="38"/>
      <c r="O126" s="37">
        <v>90</v>
      </c>
      <c r="P126" s="6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234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232</v>
      </c>
      <c r="B127" s="63" t="s">
        <v>235</v>
      </c>
      <c r="C127" s="36">
        <v>4301011564</v>
      </c>
      <c r="D127" s="625">
        <v>4680115882577</v>
      </c>
      <c r="E127" s="625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109</v>
      </c>
      <c r="N127" s="38"/>
      <c r="O127" s="37">
        <v>90</v>
      </c>
      <c r="P127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7"/>
      <c r="R127" s="627"/>
      <c r="S127" s="627"/>
      <c r="T127" s="62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234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32"/>
      <c r="B129" s="632"/>
      <c r="C129" s="632"/>
      <c r="D129" s="632"/>
      <c r="E129" s="632"/>
      <c r="F129" s="632"/>
      <c r="G129" s="632"/>
      <c r="H129" s="632"/>
      <c r="I129" s="632"/>
      <c r="J129" s="632"/>
      <c r="K129" s="632"/>
      <c r="L129" s="632"/>
      <c r="M129" s="632"/>
      <c r="N129" s="632"/>
      <c r="O129" s="633"/>
      <c r="P129" s="629" t="s">
        <v>40</v>
      </c>
      <c r="Q129" s="630"/>
      <c r="R129" s="630"/>
      <c r="S129" s="630"/>
      <c r="T129" s="630"/>
      <c r="U129" s="630"/>
      <c r="V129" s="63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4.25" customHeight="1" x14ac:dyDescent="0.25">
      <c r="A130" s="624" t="s">
        <v>76</v>
      </c>
      <c r="B130" s="624"/>
      <c r="C130" s="624"/>
      <c r="D130" s="624"/>
      <c r="E130" s="624"/>
      <c r="F130" s="624"/>
      <c r="G130" s="624"/>
      <c r="H130" s="624"/>
      <c r="I130" s="624"/>
      <c r="J130" s="624"/>
      <c r="K130" s="624"/>
      <c r="L130" s="624"/>
      <c r="M130" s="624"/>
      <c r="N130" s="624"/>
      <c r="O130" s="624"/>
      <c r="P130" s="624"/>
      <c r="Q130" s="624"/>
      <c r="R130" s="624"/>
      <c r="S130" s="624"/>
      <c r="T130" s="624"/>
      <c r="U130" s="624"/>
      <c r="V130" s="624"/>
      <c r="W130" s="624"/>
      <c r="X130" s="624"/>
      <c r="Y130" s="624"/>
      <c r="Z130" s="624"/>
      <c r="AA130" s="66"/>
      <c r="AB130" s="66"/>
      <c r="AC130" s="80"/>
    </row>
    <row r="131" spans="1:68" ht="27" customHeight="1" x14ac:dyDescent="0.25">
      <c r="A131" s="63" t="s">
        <v>236</v>
      </c>
      <c r="B131" s="63" t="s">
        <v>237</v>
      </c>
      <c r="C131" s="36">
        <v>4301031235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238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236</v>
      </c>
      <c r="B132" s="63" t="s">
        <v>239</v>
      </c>
      <c r="C132" s="36">
        <v>4301031234</v>
      </c>
      <c r="D132" s="625">
        <v>4680115883444</v>
      </c>
      <c r="E132" s="625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6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7"/>
      <c r="R132" s="627"/>
      <c r="S132" s="627"/>
      <c r="T132" s="62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238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32"/>
      <c r="B134" s="632"/>
      <c r="C134" s="632"/>
      <c r="D134" s="632"/>
      <c r="E134" s="632"/>
      <c r="F134" s="632"/>
      <c r="G134" s="632"/>
      <c r="H134" s="632"/>
      <c r="I134" s="632"/>
      <c r="J134" s="632"/>
      <c r="K134" s="632"/>
      <c r="L134" s="632"/>
      <c r="M134" s="632"/>
      <c r="N134" s="632"/>
      <c r="O134" s="633"/>
      <c r="P134" s="629" t="s">
        <v>40</v>
      </c>
      <c r="Q134" s="630"/>
      <c r="R134" s="630"/>
      <c r="S134" s="630"/>
      <c r="T134" s="630"/>
      <c r="U134" s="630"/>
      <c r="V134" s="631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24" t="s">
        <v>82</v>
      </c>
      <c r="B135" s="624"/>
      <c r="C135" s="624"/>
      <c r="D135" s="624"/>
      <c r="E135" s="624"/>
      <c r="F135" s="624"/>
      <c r="G135" s="624"/>
      <c r="H135" s="624"/>
      <c r="I135" s="624"/>
      <c r="J135" s="624"/>
      <c r="K135" s="624"/>
      <c r="L135" s="624"/>
      <c r="M135" s="624"/>
      <c r="N135" s="624"/>
      <c r="O135" s="624"/>
      <c r="P135" s="624"/>
      <c r="Q135" s="624"/>
      <c r="R135" s="624"/>
      <c r="S135" s="624"/>
      <c r="T135" s="624"/>
      <c r="U135" s="624"/>
      <c r="V135" s="624"/>
      <c r="W135" s="624"/>
      <c r="X135" s="624"/>
      <c r="Y135" s="624"/>
      <c r="Z135" s="624"/>
      <c r="AA135" s="66"/>
      <c r="AB135" s="66"/>
      <c r="AC135" s="80"/>
    </row>
    <row r="136" spans="1:68" ht="16.5" customHeight="1" x14ac:dyDescent="0.25">
      <c r="A136" s="63" t="s">
        <v>240</v>
      </c>
      <c r="B136" s="63" t="s">
        <v>241</v>
      </c>
      <c r="C136" s="36">
        <v>4301051477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60</v>
      </c>
      <c r="P136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234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240</v>
      </c>
      <c r="B137" s="63" t="s">
        <v>242</v>
      </c>
      <c r="C137" s="36">
        <v>4301051476</v>
      </c>
      <c r="D137" s="625">
        <v>4680115882584</v>
      </c>
      <c r="E137" s="625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60</v>
      </c>
      <c r="P137" s="6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27"/>
      <c r="R137" s="627"/>
      <c r="S137" s="627"/>
      <c r="T137" s="62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234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32"/>
      <c r="B139" s="632"/>
      <c r="C139" s="632"/>
      <c r="D139" s="632"/>
      <c r="E139" s="632"/>
      <c r="F139" s="632"/>
      <c r="G139" s="632"/>
      <c r="H139" s="632"/>
      <c r="I139" s="632"/>
      <c r="J139" s="632"/>
      <c r="K139" s="632"/>
      <c r="L139" s="632"/>
      <c r="M139" s="632"/>
      <c r="N139" s="632"/>
      <c r="O139" s="633"/>
      <c r="P139" s="629" t="s">
        <v>40</v>
      </c>
      <c r="Q139" s="630"/>
      <c r="R139" s="630"/>
      <c r="S139" s="630"/>
      <c r="T139" s="630"/>
      <c r="U139" s="630"/>
      <c r="V139" s="631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23" t="s">
        <v>110</v>
      </c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23"/>
      <c r="P140" s="623"/>
      <c r="Q140" s="623"/>
      <c r="R140" s="623"/>
      <c r="S140" s="623"/>
      <c r="T140" s="623"/>
      <c r="U140" s="623"/>
      <c r="V140" s="623"/>
      <c r="W140" s="623"/>
      <c r="X140" s="623"/>
      <c r="Y140" s="623"/>
      <c r="Z140" s="623"/>
      <c r="AA140" s="65"/>
      <c r="AB140" s="65"/>
      <c r="AC140" s="79"/>
    </row>
    <row r="141" spans="1:68" ht="14.25" customHeight="1" x14ac:dyDescent="0.25">
      <c r="A141" s="624" t="s">
        <v>112</v>
      </c>
      <c r="B141" s="624"/>
      <c r="C141" s="624"/>
      <c r="D141" s="624"/>
      <c r="E141" s="624"/>
      <c r="F141" s="624"/>
      <c r="G141" s="624"/>
      <c r="H141" s="624"/>
      <c r="I141" s="624"/>
      <c r="J141" s="624"/>
      <c r="K141" s="624"/>
      <c r="L141" s="624"/>
      <c r="M141" s="624"/>
      <c r="N141" s="624"/>
      <c r="O141" s="624"/>
      <c r="P141" s="624"/>
      <c r="Q141" s="624"/>
      <c r="R141" s="624"/>
      <c r="S141" s="624"/>
      <c r="T141" s="624"/>
      <c r="U141" s="624"/>
      <c r="V141" s="624"/>
      <c r="W141" s="624"/>
      <c r="X141" s="624"/>
      <c r="Y141" s="624"/>
      <c r="Z141" s="624"/>
      <c r="AA141" s="66"/>
      <c r="AB141" s="66"/>
      <c r="AC141" s="80"/>
    </row>
    <row r="142" spans="1:68" ht="27" customHeight="1" x14ac:dyDescent="0.25">
      <c r="A142" s="63" t="s">
        <v>243</v>
      </c>
      <c r="B142" s="63" t="s">
        <v>244</v>
      </c>
      <c r="C142" s="36">
        <v>4301011705</v>
      </c>
      <c r="D142" s="625">
        <v>4607091384604</v>
      </c>
      <c r="E142" s="625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116</v>
      </c>
      <c r="N142" s="38"/>
      <c r="O142" s="37">
        <v>50</v>
      </c>
      <c r="P142" s="6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246</v>
      </c>
      <c r="B143" s="63" t="s">
        <v>247</v>
      </c>
      <c r="C143" s="36">
        <v>4301012179</v>
      </c>
      <c r="D143" s="625">
        <v>4680115886810</v>
      </c>
      <c r="E143" s="625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88</v>
      </c>
      <c r="L143" s="37" t="s">
        <v>45</v>
      </c>
      <c r="M143" s="38" t="s">
        <v>116</v>
      </c>
      <c r="N143" s="38"/>
      <c r="O143" s="37">
        <v>55</v>
      </c>
      <c r="P143" s="690" t="s">
        <v>248</v>
      </c>
      <c r="Q143" s="627"/>
      <c r="R143" s="627"/>
      <c r="S143" s="627"/>
      <c r="T143" s="62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32"/>
      <c r="B145" s="632"/>
      <c r="C145" s="632"/>
      <c r="D145" s="632"/>
      <c r="E145" s="632"/>
      <c r="F145" s="632"/>
      <c r="G145" s="632"/>
      <c r="H145" s="632"/>
      <c r="I145" s="632"/>
      <c r="J145" s="632"/>
      <c r="K145" s="632"/>
      <c r="L145" s="632"/>
      <c r="M145" s="632"/>
      <c r="N145" s="632"/>
      <c r="O145" s="633"/>
      <c r="P145" s="629" t="s">
        <v>40</v>
      </c>
      <c r="Q145" s="630"/>
      <c r="R145" s="630"/>
      <c r="S145" s="630"/>
      <c r="T145" s="630"/>
      <c r="U145" s="630"/>
      <c r="V145" s="63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24" t="s">
        <v>76</v>
      </c>
      <c r="B146" s="624"/>
      <c r="C146" s="624"/>
      <c r="D146" s="624"/>
      <c r="E146" s="624"/>
      <c r="F146" s="624"/>
      <c r="G146" s="624"/>
      <c r="H146" s="624"/>
      <c r="I146" s="624"/>
      <c r="J146" s="624"/>
      <c r="K146" s="624"/>
      <c r="L146" s="624"/>
      <c r="M146" s="624"/>
      <c r="N146" s="624"/>
      <c r="O146" s="624"/>
      <c r="P146" s="624"/>
      <c r="Q146" s="624"/>
      <c r="R146" s="624"/>
      <c r="S146" s="624"/>
      <c r="T146" s="624"/>
      <c r="U146" s="624"/>
      <c r="V146" s="624"/>
      <c r="W146" s="624"/>
      <c r="X146" s="624"/>
      <c r="Y146" s="624"/>
      <c r="Z146" s="624"/>
      <c r="AA146" s="66"/>
      <c r="AB146" s="66"/>
      <c r="AC146" s="80"/>
    </row>
    <row r="147" spans="1:68" ht="16.5" customHeight="1" x14ac:dyDescent="0.25">
      <c r="A147" s="63" t="s">
        <v>250</v>
      </c>
      <c r="B147" s="63" t="s">
        <v>251</v>
      </c>
      <c r="C147" s="36">
        <v>4301030895</v>
      </c>
      <c r="D147" s="625">
        <v>4607091387667</v>
      </c>
      <c r="E147" s="625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117</v>
      </c>
      <c r="L147" s="37" t="s">
        <v>45</v>
      </c>
      <c r="M147" s="38" t="s">
        <v>116</v>
      </c>
      <c r="N147" s="38"/>
      <c r="O147" s="37">
        <v>40</v>
      </c>
      <c r="P147" s="6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252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253</v>
      </c>
      <c r="B148" s="63" t="s">
        <v>254</v>
      </c>
      <c r="C148" s="36">
        <v>4301030961</v>
      </c>
      <c r="D148" s="625">
        <v>4607091387636</v>
      </c>
      <c r="E148" s="625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88</v>
      </c>
      <c r="L148" s="37" t="s">
        <v>45</v>
      </c>
      <c r="M148" s="38" t="s">
        <v>80</v>
      </c>
      <c r="N148" s="38"/>
      <c r="O148" s="37">
        <v>40</v>
      </c>
      <c r="P148" s="6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256</v>
      </c>
      <c r="B149" s="63" t="s">
        <v>257</v>
      </c>
      <c r="C149" s="36">
        <v>4301030963</v>
      </c>
      <c r="D149" s="625">
        <v>4607091382426</v>
      </c>
      <c r="E149" s="625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117</v>
      </c>
      <c r="L149" s="37" t="s">
        <v>45</v>
      </c>
      <c r="M149" s="38" t="s">
        <v>80</v>
      </c>
      <c r="N149" s="38"/>
      <c r="O149" s="37">
        <v>40</v>
      </c>
      <c r="P149" s="6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7"/>
      <c r="R149" s="627"/>
      <c r="S149" s="627"/>
      <c r="T149" s="62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2"/>
      <c r="B151" s="632"/>
      <c r="C151" s="632"/>
      <c r="D151" s="632"/>
      <c r="E151" s="632"/>
      <c r="F151" s="632"/>
      <c r="G151" s="632"/>
      <c r="H151" s="632"/>
      <c r="I151" s="632"/>
      <c r="J151" s="632"/>
      <c r="K151" s="632"/>
      <c r="L151" s="632"/>
      <c r="M151" s="632"/>
      <c r="N151" s="632"/>
      <c r="O151" s="633"/>
      <c r="P151" s="629" t="s">
        <v>40</v>
      </c>
      <c r="Q151" s="630"/>
      <c r="R151" s="630"/>
      <c r="S151" s="630"/>
      <c r="T151" s="630"/>
      <c r="U151" s="630"/>
      <c r="V151" s="631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2" t="s">
        <v>259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54"/>
      <c r="AB152" s="54"/>
      <c r="AC152" s="54"/>
    </row>
    <row r="153" spans="1:68" ht="16.5" customHeight="1" x14ac:dyDescent="0.25">
      <c r="A153" s="623" t="s">
        <v>260</v>
      </c>
      <c r="B153" s="623"/>
      <c r="C153" s="623"/>
      <c r="D153" s="623"/>
      <c r="E153" s="623"/>
      <c r="F153" s="623"/>
      <c r="G153" s="623"/>
      <c r="H153" s="623"/>
      <c r="I153" s="623"/>
      <c r="J153" s="623"/>
      <c r="K153" s="623"/>
      <c r="L153" s="623"/>
      <c r="M153" s="623"/>
      <c r="N153" s="623"/>
      <c r="O153" s="623"/>
      <c r="P153" s="623"/>
      <c r="Q153" s="623"/>
      <c r="R153" s="623"/>
      <c r="S153" s="623"/>
      <c r="T153" s="623"/>
      <c r="U153" s="623"/>
      <c r="V153" s="623"/>
      <c r="W153" s="623"/>
      <c r="X153" s="623"/>
      <c r="Y153" s="623"/>
      <c r="Z153" s="623"/>
      <c r="AA153" s="65"/>
      <c r="AB153" s="65"/>
      <c r="AC153" s="79"/>
    </row>
    <row r="154" spans="1:68" ht="14.25" customHeight="1" x14ac:dyDescent="0.25">
      <c r="A154" s="624" t="s">
        <v>144</v>
      </c>
      <c r="B154" s="624"/>
      <c r="C154" s="624"/>
      <c r="D154" s="624"/>
      <c r="E154" s="624"/>
      <c r="F154" s="624"/>
      <c r="G154" s="624"/>
      <c r="H154" s="624"/>
      <c r="I154" s="624"/>
      <c r="J154" s="624"/>
      <c r="K154" s="624"/>
      <c r="L154" s="624"/>
      <c r="M154" s="624"/>
      <c r="N154" s="624"/>
      <c r="O154" s="624"/>
      <c r="P154" s="624"/>
      <c r="Q154" s="624"/>
      <c r="R154" s="624"/>
      <c r="S154" s="624"/>
      <c r="T154" s="624"/>
      <c r="U154" s="624"/>
      <c r="V154" s="624"/>
      <c r="W154" s="624"/>
      <c r="X154" s="624"/>
      <c r="Y154" s="624"/>
      <c r="Z154" s="624"/>
      <c r="AA154" s="66"/>
      <c r="AB154" s="66"/>
      <c r="AC154" s="80"/>
    </row>
    <row r="155" spans="1:68" ht="27" customHeight="1" x14ac:dyDescent="0.25">
      <c r="A155" s="63" t="s">
        <v>261</v>
      </c>
      <c r="B155" s="63" t="s">
        <v>262</v>
      </c>
      <c r="C155" s="36">
        <v>4301020323</v>
      </c>
      <c r="D155" s="625">
        <v>4680115886223</v>
      </c>
      <c r="E155" s="625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81</v>
      </c>
      <c r="L155" s="37" t="s">
        <v>45</v>
      </c>
      <c r="M155" s="38" t="s">
        <v>80</v>
      </c>
      <c r="N155" s="38"/>
      <c r="O155" s="37">
        <v>40</v>
      </c>
      <c r="P155" s="69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27"/>
      <c r="R155" s="627"/>
      <c r="S155" s="627"/>
      <c r="T155" s="62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263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2"/>
      <c r="B157" s="632"/>
      <c r="C157" s="632"/>
      <c r="D157" s="632"/>
      <c r="E157" s="632"/>
      <c r="F157" s="632"/>
      <c r="G157" s="632"/>
      <c r="H157" s="632"/>
      <c r="I157" s="632"/>
      <c r="J157" s="632"/>
      <c r="K157" s="632"/>
      <c r="L157" s="632"/>
      <c r="M157" s="632"/>
      <c r="N157" s="632"/>
      <c r="O157" s="633"/>
      <c r="P157" s="629" t="s">
        <v>40</v>
      </c>
      <c r="Q157" s="630"/>
      <c r="R157" s="630"/>
      <c r="S157" s="630"/>
      <c r="T157" s="630"/>
      <c r="U157" s="630"/>
      <c r="V157" s="631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24" t="s">
        <v>76</v>
      </c>
      <c r="B158" s="624"/>
      <c r="C158" s="624"/>
      <c r="D158" s="624"/>
      <c r="E158" s="624"/>
      <c r="F158" s="624"/>
      <c r="G158" s="624"/>
      <c r="H158" s="624"/>
      <c r="I158" s="624"/>
      <c r="J158" s="624"/>
      <c r="K158" s="624"/>
      <c r="L158" s="624"/>
      <c r="M158" s="624"/>
      <c r="N158" s="624"/>
      <c r="O158" s="624"/>
      <c r="P158" s="624"/>
      <c r="Q158" s="624"/>
      <c r="R158" s="624"/>
      <c r="S158" s="624"/>
      <c r="T158" s="624"/>
      <c r="U158" s="624"/>
      <c r="V158" s="624"/>
      <c r="W158" s="624"/>
      <c r="X158" s="624"/>
      <c r="Y158" s="624"/>
      <c r="Z158" s="624"/>
      <c r="AA158" s="66"/>
      <c r="AB158" s="66"/>
      <c r="AC158" s="80"/>
    </row>
    <row r="159" spans="1:68" ht="27" customHeight="1" x14ac:dyDescent="0.25">
      <c r="A159" s="63" t="s">
        <v>264</v>
      </c>
      <c r="B159" s="63" t="s">
        <v>265</v>
      </c>
      <c r="C159" s="36">
        <v>4301031191</v>
      </c>
      <c r="D159" s="625">
        <v>4680115880993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80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266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267</v>
      </c>
      <c r="B160" s="63" t="s">
        <v>268</v>
      </c>
      <c r="C160" s="36">
        <v>4301031204</v>
      </c>
      <c r="D160" s="625">
        <v>4680115881761</v>
      </c>
      <c r="E160" s="625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4301031201</v>
      </c>
      <c r="D161" s="625">
        <v>4680115881563</v>
      </c>
      <c r="E161" s="625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4301031199</v>
      </c>
      <c r="D162" s="625">
        <v>4680115880986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275</v>
      </c>
      <c r="B163" s="63" t="s">
        <v>276</v>
      </c>
      <c r="C163" s="36">
        <v>4301031205</v>
      </c>
      <c r="D163" s="625">
        <v>4680115881785</v>
      </c>
      <c r="E163" s="625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277</v>
      </c>
      <c r="B164" s="63" t="s">
        <v>278</v>
      </c>
      <c r="C164" s="36">
        <v>4301031399</v>
      </c>
      <c r="D164" s="625">
        <v>4680115886537</v>
      </c>
      <c r="E164" s="625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279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280</v>
      </c>
      <c r="B165" s="63" t="s">
        <v>281</v>
      </c>
      <c r="C165" s="36">
        <v>4301031202</v>
      </c>
      <c r="D165" s="625">
        <v>4680115881679</v>
      </c>
      <c r="E165" s="625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282</v>
      </c>
      <c r="B166" s="63" t="s">
        <v>283</v>
      </c>
      <c r="C166" s="36">
        <v>4301031158</v>
      </c>
      <c r="D166" s="625">
        <v>4680115880191</v>
      </c>
      <c r="E166" s="625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88</v>
      </c>
      <c r="L166" s="37" t="s">
        <v>45</v>
      </c>
      <c r="M166" s="38" t="s">
        <v>80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272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284</v>
      </c>
      <c r="B167" s="63" t="s">
        <v>285</v>
      </c>
      <c r="C167" s="36">
        <v>4301031245</v>
      </c>
      <c r="D167" s="625">
        <v>4680115883963</v>
      </c>
      <c r="E167" s="625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27"/>
      <c r="R167" s="627"/>
      <c r="S167" s="627"/>
      <c r="T167" s="62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2"/>
      <c r="B169" s="632"/>
      <c r="C169" s="632"/>
      <c r="D169" s="632"/>
      <c r="E169" s="632"/>
      <c r="F169" s="632"/>
      <c r="G169" s="632"/>
      <c r="H169" s="632"/>
      <c r="I169" s="632"/>
      <c r="J169" s="632"/>
      <c r="K169" s="632"/>
      <c r="L169" s="632"/>
      <c r="M169" s="632"/>
      <c r="N169" s="632"/>
      <c r="O169" s="633"/>
      <c r="P169" s="629" t="s">
        <v>40</v>
      </c>
      <c r="Q169" s="630"/>
      <c r="R169" s="630"/>
      <c r="S169" s="630"/>
      <c r="T169" s="630"/>
      <c r="U169" s="630"/>
      <c r="V169" s="631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24" t="s">
        <v>104</v>
      </c>
      <c r="B170" s="624"/>
      <c r="C170" s="624"/>
      <c r="D170" s="624"/>
      <c r="E170" s="624"/>
      <c r="F170" s="624"/>
      <c r="G170" s="624"/>
      <c r="H170" s="624"/>
      <c r="I170" s="624"/>
      <c r="J170" s="624"/>
      <c r="K170" s="624"/>
      <c r="L170" s="624"/>
      <c r="M170" s="624"/>
      <c r="N170" s="624"/>
      <c r="O170" s="624"/>
      <c r="P170" s="624"/>
      <c r="Q170" s="624"/>
      <c r="R170" s="624"/>
      <c r="S170" s="624"/>
      <c r="T170" s="624"/>
      <c r="U170" s="624"/>
      <c r="V170" s="624"/>
      <c r="W170" s="624"/>
      <c r="X170" s="624"/>
      <c r="Y170" s="624"/>
      <c r="Z170" s="624"/>
      <c r="AA170" s="66"/>
      <c r="AB170" s="66"/>
      <c r="AC170" s="80"/>
    </row>
    <row r="171" spans="1:68" ht="27" customHeight="1" x14ac:dyDescent="0.25">
      <c r="A171" s="63" t="s">
        <v>287</v>
      </c>
      <c r="B171" s="63" t="s">
        <v>288</v>
      </c>
      <c r="C171" s="36">
        <v>4301032053</v>
      </c>
      <c r="D171" s="625">
        <v>4680115886780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291</v>
      </c>
      <c r="L171" s="37" t="s">
        <v>45</v>
      </c>
      <c r="M171" s="38" t="s">
        <v>290</v>
      </c>
      <c r="N171" s="38"/>
      <c r="O171" s="37">
        <v>60</v>
      </c>
      <c r="P171" s="70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289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292</v>
      </c>
      <c r="B172" s="63" t="s">
        <v>293</v>
      </c>
      <c r="C172" s="36">
        <v>4301032051</v>
      </c>
      <c r="D172" s="625">
        <v>4680115886742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291</v>
      </c>
      <c r="L172" s="37" t="s">
        <v>45</v>
      </c>
      <c r="M172" s="38" t="s">
        <v>290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294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4301032052</v>
      </c>
      <c r="D173" s="625">
        <v>4680115886766</v>
      </c>
      <c r="E173" s="625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291</v>
      </c>
      <c r="L173" s="37" t="s">
        <v>45</v>
      </c>
      <c r="M173" s="38" t="s">
        <v>290</v>
      </c>
      <c r="N173" s="38"/>
      <c r="O173" s="37">
        <v>90</v>
      </c>
      <c r="P173" s="70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27"/>
      <c r="R173" s="627"/>
      <c r="S173" s="627"/>
      <c r="T173" s="628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294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2"/>
      <c r="B175" s="632"/>
      <c r="C175" s="632"/>
      <c r="D175" s="632"/>
      <c r="E175" s="632"/>
      <c r="F175" s="632"/>
      <c r="G175" s="632"/>
      <c r="H175" s="632"/>
      <c r="I175" s="632"/>
      <c r="J175" s="632"/>
      <c r="K175" s="632"/>
      <c r="L175" s="632"/>
      <c r="M175" s="632"/>
      <c r="N175" s="632"/>
      <c r="O175" s="633"/>
      <c r="P175" s="629" t="s">
        <v>40</v>
      </c>
      <c r="Q175" s="630"/>
      <c r="R175" s="630"/>
      <c r="S175" s="630"/>
      <c r="T175" s="630"/>
      <c r="U175" s="630"/>
      <c r="V175" s="631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24" t="s">
        <v>297</v>
      </c>
      <c r="B176" s="624"/>
      <c r="C176" s="624"/>
      <c r="D176" s="624"/>
      <c r="E176" s="624"/>
      <c r="F176" s="624"/>
      <c r="G176" s="624"/>
      <c r="H176" s="624"/>
      <c r="I176" s="624"/>
      <c r="J176" s="624"/>
      <c r="K176" s="624"/>
      <c r="L176" s="624"/>
      <c r="M176" s="624"/>
      <c r="N176" s="624"/>
      <c r="O176" s="624"/>
      <c r="P176" s="624"/>
      <c r="Q176" s="624"/>
      <c r="R176" s="624"/>
      <c r="S176" s="624"/>
      <c r="T176" s="624"/>
      <c r="U176" s="624"/>
      <c r="V176" s="624"/>
      <c r="W176" s="624"/>
      <c r="X176" s="624"/>
      <c r="Y176" s="624"/>
      <c r="Z176" s="624"/>
      <c r="AA176" s="66"/>
      <c r="AB176" s="66"/>
      <c r="AC176" s="80"/>
    </row>
    <row r="177" spans="1:68" ht="27" customHeight="1" x14ac:dyDescent="0.25">
      <c r="A177" s="63" t="s">
        <v>298</v>
      </c>
      <c r="B177" s="63" t="s">
        <v>299</v>
      </c>
      <c r="C177" s="36">
        <v>4301170013</v>
      </c>
      <c r="D177" s="625">
        <v>4680115886797</v>
      </c>
      <c r="E177" s="62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291</v>
      </c>
      <c r="L177" s="37" t="s">
        <v>45</v>
      </c>
      <c r="M177" s="38" t="s">
        <v>290</v>
      </c>
      <c r="N177" s="38"/>
      <c r="O177" s="37">
        <v>90</v>
      </c>
      <c r="P17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27"/>
      <c r="R177" s="627"/>
      <c r="S177" s="627"/>
      <c r="T177" s="62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2"/>
      <c r="B179" s="632"/>
      <c r="C179" s="632"/>
      <c r="D179" s="632"/>
      <c r="E179" s="632"/>
      <c r="F179" s="632"/>
      <c r="G179" s="632"/>
      <c r="H179" s="632"/>
      <c r="I179" s="632"/>
      <c r="J179" s="632"/>
      <c r="K179" s="632"/>
      <c r="L179" s="632"/>
      <c r="M179" s="632"/>
      <c r="N179" s="632"/>
      <c r="O179" s="633"/>
      <c r="P179" s="629" t="s">
        <v>40</v>
      </c>
      <c r="Q179" s="630"/>
      <c r="R179" s="630"/>
      <c r="S179" s="630"/>
      <c r="T179" s="630"/>
      <c r="U179" s="630"/>
      <c r="V179" s="631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3" t="s">
        <v>300</v>
      </c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23"/>
      <c r="P180" s="623"/>
      <c r="Q180" s="623"/>
      <c r="R180" s="623"/>
      <c r="S180" s="623"/>
      <c r="T180" s="623"/>
      <c r="U180" s="623"/>
      <c r="V180" s="623"/>
      <c r="W180" s="623"/>
      <c r="X180" s="623"/>
      <c r="Y180" s="623"/>
      <c r="Z180" s="623"/>
      <c r="AA180" s="65"/>
      <c r="AB180" s="65"/>
      <c r="AC180" s="79"/>
    </row>
    <row r="181" spans="1:68" ht="14.25" customHeight="1" x14ac:dyDescent="0.25">
      <c r="A181" s="624" t="s">
        <v>112</v>
      </c>
      <c r="B181" s="624"/>
      <c r="C181" s="624"/>
      <c r="D181" s="624"/>
      <c r="E181" s="624"/>
      <c r="F181" s="624"/>
      <c r="G181" s="624"/>
      <c r="H181" s="624"/>
      <c r="I181" s="624"/>
      <c r="J181" s="624"/>
      <c r="K181" s="624"/>
      <c r="L181" s="624"/>
      <c r="M181" s="624"/>
      <c r="N181" s="624"/>
      <c r="O181" s="624"/>
      <c r="P181" s="624"/>
      <c r="Q181" s="624"/>
      <c r="R181" s="624"/>
      <c r="S181" s="624"/>
      <c r="T181" s="624"/>
      <c r="U181" s="624"/>
      <c r="V181" s="624"/>
      <c r="W181" s="624"/>
      <c r="X181" s="624"/>
      <c r="Y181" s="624"/>
      <c r="Z181" s="624"/>
      <c r="AA181" s="66"/>
      <c r="AB181" s="66"/>
      <c r="AC181" s="80"/>
    </row>
    <row r="182" spans="1:68" ht="16.5" customHeight="1" x14ac:dyDescent="0.25">
      <c r="A182" s="63" t="s">
        <v>301</v>
      </c>
      <c r="B182" s="63" t="s">
        <v>302</v>
      </c>
      <c r="C182" s="36">
        <v>4301011450</v>
      </c>
      <c r="D182" s="625">
        <v>4680115881402</v>
      </c>
      <c r="E182" s="625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117</v>
      </c>
      <c r="L182" s="37" t="s">
        <v>45</v>
      </c>
      <c r="M182" s="38" t="s">
        <v>116</v>
      </c>
      <c r="N182" s="38"/>
      <c r="O182" s="37">
        <v>55</v>
      </c>
      <c r="P182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303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304</v>
      </c>
      <c r="B183" s="63" t="s">
        <v>305</v>
      </c>
      <c r="C183" s="36">
        <v>4301011768</v>
      </c>
      <c r="D183" s="625">
        <v>4680115881396</v>
      </c>
      <c r="E183" s="625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88</v>
      </c>
      <c r="L183" s="37" t="s">
        <v>45</v>
      </c>
      <c r="M183" s="38" t="s">
        <v>116</v>
      </c>
      <c r="N183" s="38"/>
      <c r="O183" s="37">
        <v>55</v>
      </c>
      <c r="P183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27"/>
      <c r="R183" s="627"/>
      <c r="S183" s="627"/>
      <c r="T183" s="62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303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2"/>
      <c r="B185" s="632"/>
      <c r="C185" s="632"/>
      <c r="D185" s="632"/>
      <c r="E185" s="632"/>
      <c r="F185" s="632"/>
      <c r="G185" s="632"/>
      <c r="H185" s="632"/>
      <c r="I185" s="632"/>
      <c r="J185" s="632"/>
      <c r="K185" s="632"/>
      <c r="L185" s="632"/>
      <c r="M185" s="632"/>
      <c r="N185" s="632"/>
      <c r="O185" s="633"/>
      <c r="P185" s="629" t="s">
        <v>40</v>
      </c>
      <c r="Q185" s="630"/>
      <c r="R185" s="630"/>
      <c r="S185" s="630"/>
      <c r="T185" s="630"/>
      <c r="U185" s="630"/>
      <c r="V185" s="631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24" t="s">
        <v>144</v>
      </c>
      <c r="B186" s="624"/>
      <c r="C186" s="624"/>
      <c r="D186" s="624"/>
      <c r="E186" s="624"/>
      <c r="F186" s="624"/>
      <c r="G186" s="624"/>
      <c r="H186" s="624"/>
      <c r="I186" s="624"/>
      <c r="J186" s="624"/>
      <c r="K186" s="624"/>
      <c r="L186" s="624"/>
      <c r="M186" s="624"/>
      <c r="N186" s="624"/>
      <c r="O186" s="624"/>
      <c r="P186" s="624"/>
      <c r="Q186" s="624"/>
      <c r="R186" s="624"/>
      <c r="S186" s="624"/>
      <c r="T186" s="624"/>
      <c r="U186" s="624"/>
      <c r="V186" s="624"/>
      <c r="W186" s="624"/>
      <c r="X186" s="624"/>
      <c r="Y186" s="624"/>
      <c r="Z186" s="624"/>
      <c r="AA186" s="66"/>
      <c r="AB186" s="66"/>
      <c r="AC186" s="80"/>
    </row>
    <row r="187" spans="1:68" ht="16.5" customHeight="1" x14ac:dyDescent="0.25">
      <c r="A187" s="63" t="s">
        <v>306</v>
      </c>
      <c r="B187" s="63" t="s">
        <v>307</v>
      </c>
      <c r="C187" s="36">
        <v>4301020261</v>
      </c>
      <c r="D187" s="625">
        <v>4680115882935</v>
      </c>
      <c r="E187" s="62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116</v>
      </c>
      <c r="N187" s="38"/>
      <c r="O187" s="37">
        <v>50</v>
      </c>
      <c r="P187" s="7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308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309</v>
      </c>
      <c r="B188" s="63" t="s">
        <v>310</v>
      </c>
      <c r="C188" s="36">
        <v>4301020220</v>
      </c>
      <c r="D188" s="625">
        <v>4680115880764</v>
      </c>
      <c r="E188" s="625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88</v>
      </c>
      <c r="L188" s="37" t="s">
        <v>45</v>
      </c>
      <c r="M188" s="38" t="s">
        <v>116</v>
      </c>
      <c r="N188" s="38"/>
      <c r="O188" s="37">
        <v>50</v>
      </c>
      <c r="P188" s="7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27"/>
      <c r="R188" s="627"/>
      <c r="S188" s="627"/>
      <c r="T188" s="62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308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2"/>
      <c r="B190" s="632"/>
      <c r="C190" s="632"/>
      <c r="D190" s="632"/>
      <c r="E190" s="632"/>
      <c r="F190" s="632"/>
      <c r="G190" s="632"/>
      <c r="H190" s="632"/>
      <c r="I190" s="632"/>
      <c r="J190" s="632"/>
      <c r="K190" s="632"/>
      <c r="L190" s="632"/>
      <c r="M190" s="632"/>
      <c r="N190" s="632"/>
      <c r="O190" s="633"/>
      <c r="P190" s="629" t="s">
        <v>40</v>
      </c>
      <c r="Q190" s="630"/>
      <c r="R190" s="630"/>
      <c r="S190" s="630"/>
      <c r="T190" s="630"/>
      <c r="U190" s="630"/>
      <c r="V190" s="63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24" t="s">
        <v>76</v>
      </c>
      <c r="B191" s="624"/>
      <c r="C191" s="624"/>
      <c r="D191" s="624"/>
      <c r="E191" s="624"/>
      <c r="F191" s="624"/>
      <c r="G191" s="624"/>
      <c r="H191" s="624"/>
      <c r="I191" s="624"/>
      <c r="J191" s="624"/>
      <c r="K191" s="624"/>
      <c r="L191" s="624"/>
      <c r="M191" s="624"/>
      <c r="N191" s="624"/>
      <c r="O191" s="624"/>
      <c r="P191" s="624"/>
      <c r="Q191" s="624"/>
      <c r="R191" s="624"/>
      <c r="S191" s="624"/>
      <c r="T191" s="624"/>
      <c r="U191" s="624"/>
      <c r="V191" s="624"/>
      <c r="W191" s="624"/>
      <c r="X191" s="624"/>
      <c r="Y191" s="624"/>
      <c r="Z191" s="624"/>
      <c r="AA191" s="66"/>
      <c r="AB191" s="66"/>
      <c r="AC191" s="80"/>
    </row>
    <row r="192" spans="1:68" ht="27" customHeight="1" x14ac:dyDescent="0.25">
      <c r="A192" s="63" t="s">
        <v>311</v>
      </c>
      <c r="B192" s="63" t="s">
        <v>312</v>
      </c>
      <c r="C192" s="36">
        <v>4301031224</v>
      </c>
      <c r="D192" s="625">
        <v>4680115882683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45</v>
      </c>
      <c r="M192" s="38" t="s">
        <v>80</v>
      </c>
      <c r="N192" s="38"/>
      <c r="O192" s="37">
        <v>40</v>
      </c>
      <c r="P192" s="7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313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314</v>
      </c>
      <c r="B193" s="63" t="s">
        <v>315</v>
      </c>
      <c r="C193" s="36">
        <v>4301031230</v>
      </c>
      <c r="D193" s="625">
        <v>4680115882690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317</v>
      </c>
      <c r="B194" s="63" t="s">
        <v>318</v>
      </c>
      <c r="C194" s="36">
        <v>4301031220</v>
      </c>
      <c r="D194" s="625">
        <v>4680115882669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4301031221</v>
      </c>
      <c r="D195" s="625">
        <v>4680115882676</v>
      </c>
      <c r="E195" s="625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4301031223</v>
      </c>
      <c r="D196" s="625">
        <v>4680115884014</v>
      </c>
      <c r="E196" s="625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313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325</v>
      </c>
      <c r="B197" s="63" t="s">
        <v>326</v>
      </c>
      <c r="C197" s="36">
        <v>4301031222</v>
      </c>
      <c r="D197" s="625">
        <v>4680115884007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4301031229</v>
      </c>
      <c r="D198" s="625">
        <v>4680115884038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4301031225</v>
      </c>
      <c r="D199" s="625">
        <v>4680115884021</v>
      </c>
      <c r="E199" s="625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27"/>
      <c r="R199" s="627"/>
      <c r="S199" s="627"/>
      <c r="T199" s="62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2"/>
      <c r="B201" s="632"/>
      <c r="C201" s="632"/>
      <c r="D201" s="632"/>
      <c r="E201" s="632"/>
      <c r="F201" s="632"/>
      <c r="G201" s="632"/>
      <c r="H201" s="632"/>
      <c r="I201" s="632"/>
      <c r="J201" s="632"/>
      <c r="K201" s="632"/>
      <c r="L201" s="632"/>
      <c r="M201" s="632"/>
      <c r="N201" s="632"/>
      <c r="O201" s="633"/>
      <c r="P201" s="629" t="s">
        <v>40</v>
      </c>
      <c r="Q201" s="630"/>
      <c r="R201" s="630"/>
      <c r="S201" s="630"/>
      <c r="T201" s="630"/>
      <c r="U201" s="630"/>
      <c r="V201" s="631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24" t="s">
        <v>82</v>
      </c>
      <c r="B202" s="624"/>
      <c r="C202" s="624"/>
      <c r="D202" s="624"/>
      <c r="E202" s="624"/>
      <c r="F202" s="624"/>
      <c r="G202" s="624"/>
      <c r="H202" s="624"/>
      <c r="I202" s="624"/>
      <c r="J202" s="624"/>
      <c r="K202" s="624"/>
      <c r="L202" s="624"/>
      <c r="M202" s="624"/>
      <c r="N202" s="624"/>
      <c r="O202" s="624"/>
      <c r="P202" s="624"/>
      <c r="Q202" s="624"/>
      <c r="R202" s="624"/>
      <c r="S202" s="624"/>
      <c r="T202" s="624"/>
      <c r="U202" s="624"/>
      <c r="V202" s="624"/>
      <c r="W202" s="624"/>
      <c r="X202" s="624"/>
      <c r="Y202" s="624"/>
      <c r="Z202" s="624"/>
      <c r="AA202" s="66"/>
      <c r="AB202" s="66"/>
      <c r="AC202" s="80"/>
    </row>
    <row r="203" spans="1:68" ht="27" customHeight="1" x14ac:dyDescent="0.25">
      <c r="A203" s="63" t="s">
        <v>331</v>
      </c>
      <c r="B203" s="63" t="s">
        <v>332</v>
      </c>
      <c r="C203" s="36">
        <v>4301051408</v>
      </c>
      <c r="D203" s="625">
        <v>4680115881594</v>
      </c>
      <c r="E203" s="625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117</v>
      </c>
      <c r="L203" s="37" t="s">
        <v>45</v>
      </c>
      <c r="M203" s="38" t="s">
        <v>92</v>
      </c>
      <c r="N203" s="38"/>
      <c r="O203" s="37">
        <v>40</v>
      </c>
      <c r="P203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333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334</v>
      </c>
      <c r="B204" s="63" t="s">
        <v>335</v>
      </c>
      <c r="C204" s="36">
        <v>4301051411</v>
      </c>
      <c r="D204" s="625">
        <v>4680115881617</v>
      </c>
      <c r="E204" s="625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117</v>
      </c>
      <c r="L204" s="37" t="s">
        <v>45</v>
      </c>
      <c r="M204" s="38" t="s">
        <v>92</v>
      </c>
      <c r="N204" s="38"/>
      <c r="O204" s="37">
        <v>40</v>
      </c>
      <c r="P204" s="7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337</v>
      </c>
      <c r="B205" s="63" t="s">
        <v>338</v>
      </c>
      <c r="C205" s="36">
        <v>4301051656</v>
      </c>
      <c r="D205" s="625">
        <v>4680115880573</v>
      </c>
      <c r="E205" s="625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117</v>
      </c>
      <c r="L205" s="37" t="s">
        <v>45</v>
      </c>
      <c r="M205" s="38" t="s">
        <v>92</v>
      </c>
      <c r="N205" s="38"/>
      <c r="O205" s="37">
        <v>45</v>
      </c>
      <c r="P205" s="7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340</v>
      </c>
      <c r="B206" s="63" t="s">
        <v>341</v>
      </c>
      <c r="C206" s="36">
        <v>4301051407</v>
      </c>
      <c r="D206" s="625">
        <v>4680115882195</v>
      </c>
      <c r="E206" s="625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88</v>
      </c>
      <c r="L206" s="37" t="s">
        <v>45</v>
      </c>
      <c r="M206" s="38" t="s">
        <v>92</v>
      </c>
      <c r="N206" s="38"/>
      <c r="O206" s="37">
        <v>40</v>
      </c>
      <c r="P206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342</v>
      </c>
      <c r="B207" s="63" t="s">
        <v>343</v>
      </c>
      <c r="C207" s="36">
        <v>4301051752</v>
      </c>
      <c r="D207" s="625">
        <v>4680115882607</v>
      </c>
      <c r="E207" s="625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88</v>
      </c>
      <c r="L207" s="37" t="s">
        <v>45</v>
      </c>
      <c r="M207" s="38" t="s">
        <v>87</v>
      </c>
      <c r="N207" s="38"/>
      <c r="O207" s="37">
        <v>45</v>
      </c>
      <c r="P207" s="7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344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4301051666</v>
      </c>
      <c r="D208" s="625">
        <v>4680115880092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88</v>
      </c>
      <c r="L208" s="37" t="s">
        <v>45</v>
      </c>
      <c r="M208" s="38" t="s">
        <v>92</v>
      </c>
      <c r="N208" s="38"/>
      <c r="O208" s="37">
        <v>45</v>
      </c>
      <c r="P208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339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4301051668</v>
      </c>
      <c r="D209" s="625">
        <v>4680115880221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349</v>
      </c>
      <c r="B210" s="63" t="s">
        <v>350</v>
      </c>
      <c r="C210" s="36">
        <v>4301051945</v>
      </c>
      <c r="D210" s="625">
        <v>4680115880504</v>
      </c>
      <c r="E210" s="625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351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4301051410</v>
      </c>
      <c r="D211" s="625">
        <v>4680115882164</v>
      </c>
      <c r="E211" s="625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88</v>
      </c>
      <c r="L211" s="37" t="s">
        <v>45</v>
      </c>
      <c r="M211" s="38" t="s">
        <v>92</v>
      </c>
      <c r="N211" s="38"/>
      <c r="O211" s="37">
        <v>40</v>
      </c>
      <c r="P211" s="7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27"/>
      <c r="R211" s="627"/>
      <c r="S211" s="627"/>
      <c r="T211" s="62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336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2"/>
      <c r="B213" s="632"/>
      <c r="C213" s="632"/>
      <c r="D213" s="632"/>
      <c r="E213" s="632"/>
      <c r="F213" s="632"/>
      <c r="G213" s="632"/>
      <c r="H213" s="632"/>
      <c r="I213" s="632"/>
      <c r="J213" s="632"/>
      <c r="K213" s="632"/>
      <c r="L213" s="632"/>
      <c r="M213" s="632"/>
      <c r="N213" s="632"/>
      <c r="O213" s="633"/>
      <c r="P213" s="629" t="s">
        <v>40</v>
      </c>
      <c r="Q213" s="630"/>
      <c r="R213" s="630"/>
      <c r="S213" s="630"/>
      <c r="T213" s="630"/>
      <c r="U213" s="630"/>
      <c r="V213" s="631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24" t="s">
        <v>174</v>
      </c>
      <c r="B214" s="624"/>
      <c r="C214" s="624"/>
      <c r="D214" s="624"/>
      <c r="E214" s="624"/>
      <c r="F214" s="624"/>
      <c r="G214" s="624"/>
      <c r="H214" s="624"/>
      <c r="I214" s="624"/>
      <c r="J214" s="624"/>
      <c r="K214" s="624"/>
      <c r="L214" s="624"/>
      <c r="M214" s="624"/>
      <c r="N214" s="624"/>
      <c r="O214" s="624"/>
      <c r="P214" s="624"/>
      <c r="Q214" s="624"/>
      <c r="R214" s="624"/>
      <c r="S214" s="624"/>
      <c r="T214" s="624"/>
      <c r="U214" s="624"/>
      <c r="V214" s="624"/>
      <c r="W214" s="624"/>
      <c r="X214" s="624"/>
      <c r="Y214" s="624"/>
      <c r="Z214" s="624"/>
      <c r="AA214" s="66"/>
      <c r="AB214" s="66"/>
      <c r="AC214" s="80"/>
    </row>
    <row r="215" spans="1:68" ht="27" customHeight="1" x14ac:dyDescent="0.25">
      <c r="A215" s="63" t="s">
        <v>354</v>
      </c>
      <c r="B215" s="63" t="s">
        <v>355</v>
      </c>
      <c r="C215" s="36">
        <v>4301060463</v>
      </c>
      <c r="D215" s="625">
        <v>4680115880818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356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357</v>
      </c>
      <c r="B216" s="63" t="s">
        <v>358</v>
      </c>
      <c r="C216" s="36">
        <v>4301060389</v>
      </c>
      <c r="D216" s="625">
        <v>4680115880801</v>
      </c>
      <c r="E216" s="625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92</v>
      </c>
      <c r="N216" s="38"/>
      <c r="O216" s="37">
        <v>40</v>
      </c>
      <c r="P216" s="7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27"/>
      <c r="R216" s="627"/>
      <c r="S216" s="627"/>
      <c r="T216" s="628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2"/>
      <c r="B218" s="632"/>
      <c r="C218" s="632"/>
      <c r="D218" s="632"/>
      <c r="E218" s="632"/>
      <c r="F218" s="632"/>
      <c r="G218" s="632"/>
      <c r="H218" s="632"/>
      <c r="I218" s="632"/>
      <c r="J218" s="632"/>
      <c r="K218" s="632"/>
      <c r="L218" s="632"/>
      <c r="M218" s="632"/>
      <c r="N218" s="632"/>
      <c r="O218" s="633"/>
      <c r="P218" s="629" t="s">
        <v>40</v>
      </c>
      <c r="Q218" s="630"/>
      <c r="R218" s="630"/>
      <c r="S218" s="630"/>
      <c r="T218" s="630"/>
      <c r="U218" s="630"/>
      <c r="V218" s="631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3" t="s">
        <v>360</v>
      </c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23"/>
      <c r="P219" s="623"/>
      <c r="Q219" s="623"/>
      <c r="R219" s="623"/>
      <c r="S219" s="623"/>
      <c r="T219" s="623"/>
      <c r="U219" s="623"/>
      <c r="V219" s="623"/>
      <c r="W219" s="623"/>
      <c r="X219" s="623"/>
      <c r="Y219" s="623"/>
      <c r="Z219" s="623"/>
      <c r="AA219" s="65"/>
      <c r="AB219" s="65"/>
      <c r="AC219" s="79"/>
    </row>
    <row r="220" spans="1:68" ht="14.25" customHeight="1" x14ac:dyDescent="0.25">
      <c r="A220" s="624" t="s">
        <v>112</v>
      </c>
      <c r="B220" s="624"/>
      <c r="C220" s="624"/>
      <c r="D220" s="624"/>
      <c r="E220" s="624"/>
      <c r="F220" s="624"/>
      <c r="G220" s="624"/>
      <c r="H220" s="624"/>
      <c r="I220" s="624"/>
      <c r="J220" s="624"/>
      <c r="K220" s="624"/>
      <c r="L220" s="624"/>
      <c r="M220" s="624"/>
      <c r="N220" s="624"/>
      <c r="O220" s="624"/>
      <c r="P220" s="624"/>
      <c r="Q220" s="624"/>
      <c r="R220" s="624"/>
      <c r="S220" s="624"/>
      <c r="T220" s="624"/>
      <c r="U220" s="624"/>
      <c r="V220" s="624"/>
      <c r="W220" s="624"/>
      <c r="X220" s="624"/>
      <c r="Y220" s="624"/>
      <c r="Z220" s="624"/>
      <c r="AA220" s="66"/>
      <c r="AB220" s="66"/>
      <c r="AC220" s="80"/>
    </row>
    <row r="221" spans="1:68" ht="27" customHeight="1" x14ac:dyDescent="0.25">
      <c r="A221" s="63" t="s">
        <v>361</v>
      </c>
      <c r="B221" s="63" t="s">
        <v>362</v>
      </c>
      <c r="C221" s="36">
        <v>4301011826</v>
      </c>
      <c r="D221" s="625">
        <v>4680115884137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363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364</v>
      </c>
      <c r="B222" s="63" t="s">
        <v>365</v>
      </c>
      <c r="C222" s="36">
        <v>4301011724</v>
      </c>
      <c r="D222" s="625">
        <v>4680115884236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4301011721</v>
      </c>
      <c r="D223" s="625">
        <v>4680115884175</v>
      </c>
      <c r="E223" s="625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4301012196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116</v>
      </c>
      <c r="N224" s="38"/>
      <c r="O224" s="37">
        <v>55</v>
      </c>
      <c r="P224" s="734" t="s">
        <v>372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370</v>
      </c>
      <c r="B225" s="63" t="s">
        <v>373</v>
      </c>
      <c r="C225" s="36">
        <v>4301011824</v>
      </c>
      <c r="D225" s="625">
        <v>4680115884144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363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4301012149</v>
      </c>
      <c r="D226" s="625">
        <v>4680115886551</v>
      </c>
      <c r="E226" s="625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4301011726</v>
      </c>
      <c r="D227" s="625">
        <v>4680115884182</v>
      </c>
      <c r="E227" s="625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366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4301012195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38" t="s">
        <v>381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379</v>
      </c>
      <c r="B229" s="63" t="s">
        <v>382</v>
      </c>
      <c r="C229" s="36">
        <v>4301011722</v>
      </c>
      <c r="D229" s="625">
        <v>4680115884205</v>
      </c>
      <c r="E229" s="62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27"/>
      <c r="R229" s="627"/>
      <c r="S229" s="627"/>
      <c r="T229" s="62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369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2"/>
      <c r="B231" s="632"/>
      <c r="C231" s="632"/>
      <c r="D231" s="632"/>
      <c r="E231" s="632"/>
      <c r="F231" s="632"/>
      <c r="G231" s="632"/>
      <c r="H231" s="632"/>
      <c r="I231" s="632"/>
      <c r="J231" s="632"/>
      <c r="K231" s="632"/>
      <c r="L231" s="632"/>
      <c r="M231" s="632"/>
      <c r="N231" s="632"/>
      <c r="O231" s="633"/>
      <c r="P231" s="629" t="s">
        <v>40</v>
      </c>
      <c r="Q231" s="630"/>
      <c r="R231" s="630"/>
      <c r="S231" s="630"/>
      <c r="T231" s="630"/>
      <c r="U231" s="630"/>
      <c r="V231" s="631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24" t="s">
        <v>144</v>
      </c>
      <c r="B232" s="624"/>
      <c r="C232" s="624"/>
      <c r="D232" s="624"/>
      <c r="E232" s="624"/>
      <c r="F232" s="624"/>
      <c r="G232" s="624"/>
      <c r="H232" s="624"/>
      <c r="I232" s="624"/>
      <c r="J232" s="624"/>
      <c r="K232" s="624"/>
      <c r="L232" s="624"/>
      <c r="M232" s="624"/>
      <c r="N232" s="624"/>
      <c r="O232" s="624"/>
      <c r="P232" s="624"/>
      <c r="Q232" s="624"/>
      <c r="R232" s="624"/>
      <c r="S232" s="624"/>
      <c r="T232" s="624"/>
      <c r="U232" s="624"/>
      <c r="V232" s="624"/>
      <c r="W232" s="624"/>
      <c r="X232" s="624"/>
      <c r="Y232" s="624"/>
      <c r="Z232" s="624"/>
      <c r="AA232" s="66"/>
      <c r="AB232" s="66"/>
      <c r="AC232" s="80"/>
    </row>
    <row r="233" spans="1:68" ht="27" customHeight="1" x14ac:dyDescent="0.25">
      <c r="A233" s="63" t="s">
        <v>383</v>
      </c>
      <c r="B233" s="63" t="s">
        <v>384</v>
      </c>
      <c r="C233" s="36">
        <v>4301020377</v>
      </c>
      <c r="D233" s="625">
        <v>4680115885981</v>
      </c>
      <c r="E233" s="625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81</v>
      </c>
      <c r="L233" s="37" t="s">
        <v>45</v>
      </c>
      <c r="M233" s="38" t="s">
        <v>92</v>
      </c>
      <c r="N233" s="38"/>
      <c r="O233" s="37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7"/>
      <c r="R233" s="627"/>
      <c r="S233" s="627"/>
      <c r="T233" s="628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385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2"/>
      <c r="B235" s="632"/>
      <c r="C235" s="632"/>
      <c r="D235" s="632"/>
      <c r="E235" s="632"/>
      <c r="F235" s="632"/>
      <c r="G235" s="632"/>
      <c r="H235" s="632"/>
      <c r="I235" s="632"/>
      <c r="J235" s="632"/>
      <c r="K235" s="632"/>
      <c r="L235" s="632"/>
      <c r="M235" s="632"/>
      <c r="N235" s="632"/>
      <c r="O235" s="633"/>
      <c r="P235" s="629" t="s">
        <v>40</v>
      </c>
      <c r="Q235" s="630"/>
      <c r="R235" s="630"/>
      <c r="S235" s="630"/>
      <c r="T235" s="630"/>
      <c r="U235" s="630"/>
      <c r="V235" s="631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4" t="s">
        <v>386</v>
      </c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4"/>
      <c r="P236" s="624"/>
      <c r="Q236" s="624"/>
      <c r="R236" s="624"/>
      <c r="S236" s="624"/>
      <c r="T236" s="624"/>
      <c r="U236" s="624"/>
      <c r="V236" s="624"/>
      <c r="W236" s="624"/>
      <c r="X236" s="624"/>
      <c r="Y236" s="624"/>
      <c r="Z236" s="624"/>
      <c r="AA236" s="66"/>
      <c r="AB236" s="66"/>
      <c r="AC236" s="80"/>
    </row>
    <row r="237" spans="1:68" ht="27" customHeight="1" x14ac:dyDescent="0.25">
      <c r="A237" s="63" t="s">
        <v>387</v>
      </c>
      <c r="B237" s="63" t="s">
        <v>388</v>
      </c>
      <c r="C237" s="36">
        <v>4301040362</v>
      </c>
      <c r="D237" s="625">
        <v>4680115886803</v>
      </c>
      <c r="E237" s="625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291</v>
      </c>
      <c r="L237" s="37" t="s">
        <v>45</v>
      </c>
      <c r="M237" s="38" t="s">
        <v>290</v>
      </c>
      <c r="N237" s="38"/>
      <c r="O237" s="37">
        <v>45</v>
      </c>
      <c r="P237" s="741" t="s">
        <v>389</v>
      </c>
      <c r="Q237" s="627"/>
      <c r="R237" s="627"/>
      <c r="S237" s="627"/>
      <c r="T237" s="62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390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2"/>
      <c r="B239" s="632"/>
      <c r="C239" s="632"/>
      <c r="D239" s="632"/>
      <c r="E239" s="632"/>
      <c r="F239" s="632"/>
      <c r="G239" s="632"/>
      <c r="H239" s="632"/>
      <c r="I239" s="632"/>
      <c r="J239" s="632"/>
      <c r="K239" s="632"/>
      <c r="L239" s="632"/>
      <c r="M239" s="632"/>
      <c r="N239" s="632"/>
      <c r="O239" s="633"/>
      <c r="P239" s="629" t="s">
        <v>40</v>
      </c>
      <c r="Q239" s="630"/>
      <c r="R239" s="630"/>
      <c r="S239" s="630"/>
      <c r="T239" s="630"/>
      <c r="U239" s="630"/>
      <c r="V239" s="631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4" t="s">
        <v>391</v>
      </c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4"/>
      <c r="P240" s="624"/>
      <c r="Q240" s="624"/>
      <c r="R240" s="624"/>
      <c r="S240" s="624"/>
      <c r="T240" s="624"/>
      <c r="U240" s="624"/>
      <c r="V240" s="624"/>
      <c r="W240" s="624"/>
      <c r="X240" s="624"/>
      <c r="Y240" s="624"/>
      <c r="Z240" s="624"/>
      <c r="AA240" s="66"/>
      <c r="AB240" s="66"/>
      <c r="AC240" s="80"/>
    </row>
    <row r="241" spans="1:68" ht="27" customHeight="1" x14ac:dyDescent="0.25">
      <c r="A241" s="63" t="s">
        <v>392</v>
      </c>
      <c r="B241" s="63" t="s">
        <v>393</v>
      </c>
      <c r="C241" s="36">
        <v>4301041004</v>
      </c>
      <c r="D241" s="625">
        <v>4680115886704</v>
      </c>
      <c r="E241" s="625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291</v>
      </c>
      <c r="L241" s="37" t="s">
        <v>45</v>
      </c>
      <c r="M241" s="38" t="s">
        <v>290</v>
      </c>
      <c r="N241" s="38"/>
      <c r="O241" s="37">
        <v>90</v>
      </c>
      <c r="P241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394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395</v>
      </c>
      <c r="B242" s="63" t="s">
        <v>396</v>
      </c>
      <c r="C242" s="36">
        <v>4301041008</v>
      </c>
      <c r="D242" s="625">
        <v>4680115886681</v>
      </c>
      <c r="E242" s="62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291</v>
      </c>
      <c r="L242" s="37" t="s">
        <v>45</v>
      </c>
      <c r="M242" s="38" t="s">
        <v>290</v>
      </c>
      <c r="N242" s="38"/>
      <c r="O242" s="37">
        <v>90</v>
      </c>
      <c r="P242" s="743" t="s">
        <v>397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394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4301041007</v>
      </c>
      <c r="D243" s="625">
        <v>4680115886735</v>
      </c>
      <c r="E243" s="625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291</v>
      </c>
      <c r="L243" s="37" t="s">
        <v>45</v>
      </c>
      <c r="M243" s="38" t="s">
        <v>290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7"/>
      <c r="R243" s="627"/>
      <c r="S243" s="627"/>
      <c r="T243" s="628"/>
      <c r="U243" s="39" t="s">
        <v>398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394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625">
        <v>4680115886728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291</v>
      </c>
      <c r="L244" s="37" t="s">
        <v>45</v>
      </c>
      <c r="M244" s="38" t="s">
        <v>290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7"/>
      <c r="R244" s="627"/>
      <c r="S244" s="627"/>
      <c r="T244" s="628"/>
      <c r="U244" s="39" t="s">
        <v>398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394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25">
        <v>4680115886711</v>
      </c>
      <c r="E245" s="62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291</v>
      </c>
      <c r="L245" s="37" t="s">
        <v>45</v>
      </c>
      <c r="M245" s="38" t="s">
        <v>290</v>
      </c>
      <c r="N245" s="38"/>
      <c r="O245" s="37">
        <v>90</v>
      </c>
      <c r="P245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7"/>
      <c r="R245" s="627"/>
      <c r="S245" s="627"/>
      <c r="T245" s="62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394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2"/>
      <c r="B247" s="632"/>
      <c r="C247" s="632"/>
      <c r="D247" s="632"/>
      <c r="E247" s="632"/>
      <c r="F247" s="632"/>
      <c r="G247" s="632"/>
      <c r="H247" s="632"/>
      <c r="I247" s="632"/>
      <c r="J247" s="632"/>
      <c r="K247" s="632"/>
      <c r="L247" s="632"/>
      <c r="M247" s="632"/>
      <c r="N247" s="632"/>
      <c r="O247" s="633"/>
      <c r="P247" s="629" t="s">
        <v>40</v>
      </c>
      <c r="Q247" s="630"/>
      <c r="R247" s="630"/>
      <c r="S247" s="630"/>
      <c r="T247" s="630"/>
      <c r="U247" s="630"/>
      <c r="V247" s="631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3" t="s">
        <v>405</v>
      </c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5"/>
      <c r="AB248" s="65"/>
      <c r="AC248" s="79"/>
    </row>
    <row r="249" spans="1:68" ht="14.25" customHeight="1" x14ac:dyDescent="0.25">
      <c r="A249" s="624" t="s">
        <v>112</v>
      </c>
      <c r="B249" s="624"/>
      <c r="C249" s="624"/>
      <c r="D249" s="624"/>
      <c r="E249" s="624"/>
      <c r="F249" s="624"/>
      <c r="G249" s="624"/>
      <c r="H249" s="624"/>
      <c r="I249" s="624"/>
      <c r="J249" s="624"/>
      <c r="K249" s="624"/>
      <c r="L249" s="624"/>
      <c r="M249" s="624"/>
      <c r="N249" s="624"/>
      <c r="O249" s="624"/>
      <c r="P249" s="624"/>
      <c r="Q249" s="624"/>
      <c r="R249" s="624"/>
      <c r="S249" s="624"/>
      <c r="T249" s="624"/>
      <c r="U249" s="624"/>
      <c r="V249" s="624"/>
      <c r="W249" s="624"/>
      <c r="X249" s="624"/>
      <c r="Y249" s="624"/>
      <c r="Z249" s="624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25">
        <v>4680115885837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25">
        <v>4680115885851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25">
        <v>4680115885806</v>
      </c>
      <c r="E252" s="62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25">
        <v>4680115885844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25">
        <v>4680115885820</v>
      </c>
      <c r="E254" s="62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7"/>
      <c r="R254" s="627"/>
      <c r="S254" s="627"/>
      <c r="T254" s="62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2"/>
      <c r="B256" s="632"/>
      <c r="C256" s="632"/>
      <c r="D256" s="632"/>
      <c r="E256" s="632"/>
      <c r="F256" s="632"/>
      <c r="G256" s="632"/>
      <c r="H256" s="632"/>
      <c r="I256" s="632"/>
      <c r="J256" s="632"/>
      <c r="K256" s="632"/>
      <c r="L256" s="632"/>
      <c r="M256" s="632"/>
      <c r="N256" s="632"/>
      <c r="O256" s="633"/>
      <c r="P256" s="629" t="s">
        <v>40</v>
      </c>
      <c r="Q256" s="630"/>
      <c r="R256" s="630"/>
      <c r="S256" s="630"/>
      <c r="T256" s="630"/>
      <c r="U256" s="630"/>
      <c r="V256" s="631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3" t="s">
        <v>421</v>
      </c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5"/>
      <c r="AB257" s="65"/>
      <c r="AC257" s="79"/>
    </row>
    <row r="258" spans="1:68" ht="14.25" customHeight="1" x14ac:dyDescent="0.25">
      <c r="A258" s="624" t="s">
        <v>112</v>
      </c>
      <c r="B258" s="624"/>
      <c r="C258" s="624"/>
      <c r="D258" s="624"/>
      <c r="E258" s="624"/>
      <c r="F258" s="624"/>
      <c r="G258" s="624"/>
      <c r="H258" s="624"/>
      <c r="I258" s="624"/>
      <c r="J258" s="624"/>
      <c r="K258" s="624"/>
      <c r="L258" s="624"/>
      <c r="M258" s="624"/>
      <c r="N258" s="624"/>
      <c r="O258" s="624"/>
      <c r="P258" s="624"/>
      <c r="Q258" s="624"/>
      <c r="R258" s="624"/>
      <c r="S258" s="624"/>
      <c r="T258" s="624"/>
      <c r="U258" s="624"/>
      <c r="V258" s="624"/>
      <c r="W258" s="624"/>
      <c r="X258" s="624"/>
      <c r="Y258" s="624"/>
      <c r="Z258" s="624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25">
        <v>4607091383423</v>
      </c>
      <c r="E259" s="625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92</v>
      </c>
      <c r="N259" s="38"/>
      <c r="O259" s="37">
        <v>35</v>
      </c>
      <c r="P259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25">
        <v>4680115886957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92</v>
      </c>
      <c r="N260" s="38"/>
      <c r="O260" s="37">
        <v>30</v>
      </c>
      <c r="P260" s="753" t="s">
        <v>426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428</v>
      </c>
      <c r="B261" s="63" t="s">
        <v>429</v>
      </c>
      <c r="C261" s="36">
        <v>4301012098</v>
      </c>
      <c r="D261" s="625">
        <v>4680115885660</v>
      </c>
      <c r="E261" s="62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92</v>
      </c>
      <c r="N261" s="38"/>
      <c r="O261" s="37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431</v>
      </c>
      <c r="B262" s="63" t="s">
        <v>432</v>
      </c>
      <c r="C262" s="36">
        <v>4301012176</v>
      </c>
      <c r="D262" s="625">
        <v>4680115886773</v>
      </c>
      <c r="E262" s="625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55" t="s">
        <v>433</v>
      </c>
      <c r="Q262" s="627"/>
      <c r="R262" s="627"/>
      <c r="S262" s="627"/>
      <c r="T262" s="62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434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2"/>
      <c r="B264" s="632"/>
      <c r="C264" s="632"/>
      <c r="D264" s="632"/>
      <c r="E264" s="632"/>
      <c r="F264" s="632"/>
      <c r="G264" s="632"/>
      <c r="H264" s="632"/>
      <c r="I264" s="632"/>
      <c r="J264" s="632"/>
      <c r="K264" s="632"/>
      <c r="L264" s="632"/>
      <c r="M264" s="632"/>
      <c r="N264" s="632"/>
      <c r="O264" s="633"/>
      <c r="P264" s="629" t="s">
        <v>40</v>
      </c>
      <c r="Q264" s="630"/>
      <c r="R264" s="630"/>
      <c r="S264" s="630"/>
      <c r="T264" s="630"/>
      <c r="U264" s="630"/>
      <c r="V264" s="631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3" t="s">
        <v>435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5"/>
      <c r="AB265" s="65"/>
      <c r="AC265" s="79"/>
    </row>
    <row r="266" spans="1:68" ht="14.25" customHeight="1" x14ac:dyDescent="0.25">
      <c r="A266" s="624" t="s">
        <v>82</v>
      </c>
      <c r="B266" s="624"/>
      <c r="C266" s="624"/>
      <c r="D266" s="624"/>
      <c r="E266" s="624"/>
      <c r="F266" s="624"/>
      <c r="G266" s="624"/>
      <c r="H266" s="624"/>
      <c r="I266" s="624"/>
      <c r="J266" s="624"/>
      <c r="K266" s="624"/>
      <c r="L266" s="624"/>
      <c r="M266" s="624"/>
      <c r="N266" s="624"/>
      <c r="O266" s="624"/>
      <c r="P266" s="624"/>
      <c r="Q266" s="624"/>
      <c r="R266" s="624"/>
      <c r="S266" s="624"/>
      <c r="T266" s="624"/>
      <c r="U266" s="624"/>
      <c r="V266" s="624"/>
      <c r="W266" s="624"/>
      <c r="X266" s="624"/>
      <c r="Y266" s="624"/>
      <c r="Z266" s="624"/>
      <c r="AA266" s="66"/>
      <c r="AB266" s="66"/>
      <c r="AC266" s="80"/>
    </row>
    <row r="267" spans="1:68" ht="27" customHeight="1" x14ac:dyDescent="0.25">
      <c r="A267" s="63" t="s">
        <v>436</v>
      </c>
      <c r="B267" s="63" t="s">
        <v>437</v>
      </c>
      <c r="C267" s="36">
        <v>4301051893</v>
      </c>
      <c r="D267" s="625">
        <v>4680115886186</v>
      </c>
      <c r="E267" s="625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438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439</v>
      </c>
      <c r="B268" s="63" t="s">
        <v>440</v>
      </c>
      <c r="C268" s="36">
        <v>4301051795</v>
      </c>
      <c r="D268" s="625">
        <v>4680115881228</v>
      </c>
      <c r="E268" s="625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442</v>
      </c>
      <c r="B269" s="63" t="s">
        <v>443</v>
      </c>
      <c r="C269" s="36">
        <v>4301051388</v>
      </c>
      <c r="D269" s="625">
        <v>4680115881211</v>
      </c>
      <c r="E269" s="625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7"/>
      <c r="R269" s="627"/>
      <c r="S269" s="627"/>
      <c r="T269" s="62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2"/>
      <c r="B271" s="632"/>
      <c r="C271" s="632"/>
      <c r="D271" s="632"/>
      <c r="E271" s="632"/>
      <c r="F271" s="632"/>
      <c r="G271" s="632"/>
      <c r="H271" s="632"/>
      <c r="I271" s="632"/>
      <c r="J271" s="632"/>
      <c r="K271" s="632"/>
      <c r="L271" s="632"/>
      <c r="M271" s="632"/>
      <c r="N271" s="632"/>
      <c r="O271" s="633"/>
      <c r="P271" s="629" t="s">
        <v>40</v>
      </c>
      <c r="Q271" s="630"/>
      <c r="R271" s="630"/>
      <c r="S271" s="630"/>
      <c r="T271" s="630"/>
      <c r="U271" s="630"/>
      <c r="V271" s="631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3" t="s">
        <v>445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5"/>
      <c r="AB272" s="65"/>
      <c r="AC272" s="79"/>
    </row>
    <row r="273" spans="1:68" ht="14.25" customHeight="1" x14ac:dyDescent="0.25">
      <c r="A273" s="624" t="s">
        <v>76</v>
      </c>
      <c r="B273" s="624"/>
      <c r="C273" s="624"/>
      <c r="D273" s="624"/>
      <c r="E273" s="624"/>
      <c r="F273" s="624"/>
      <c r="G273" s="624"/>
      <c r="H273" s="624"/>
      <c r="I273" s="624"/>
      <c r="J273" s="624"/>
      <c r="K273" s="624"/>
      <c r="L273" s="624"/>
      <c r="M273" s="624"/>
      <c r="N273" s="624"/>
      <c r="O273" s="624"/>
      <c r="P273" s="624"/>
      <c r="Q273" s="624"/>
      <c r="R273" s="624"/>
      <c r="S273" s="624"/>
      <c r="T273" s="624"/>
      <c r="U273" s="624"/>
      <c r="V273" s="624"/>
      <c r="W273" s="624"/>
      <c r="X273" s="624"/>
      <c r="Y273" s="624"/>
      <c r="Z273" s="624"/>
      <c r="AA273" s="66"/>
      <c r="AB273" s="66"/>
      <c r="AC273" s="80"/>
    </row>
    <row r="274" spans="1:68" ht="27" customHeight="1" x14ac:dyDescent="0.25">
      <c r="A274" s="63" t="s">
        <v>446</v>
      </c>
      <c r="B274" s="63" t="s">
        <v>447</v>
      </c>
      <c r="C274" s="36">
        <v>4301031307</v>
      </c>
      <c r="D274" s="625">
        <v>4680115880344</v>
      </c>
      <c r="E274" s="625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7"/>
      <c r="R274" s="627"/>
      <c r="S274" s="627"/>
      <c r="T274" s="62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448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2"/>
      <c r="B276" s="632"/>
      <c r="C276" s="632"/>
      <c r="D276" s="632"/>
      <c r="E276" s="632"/>
      <c r="F276" s="632"/>
      <c r="G276" s="632"/>
      <c r="H276" s="632"/>
      <c r="I276" s="632"/>
      <c r="J276" s="632"/>
      <c r="K276" s="632"/>
      <c r="L276" s="632"/>
      <c r="M276" s="632"/>
      <c r="N276" s="632"/>
      <c r="O276" s="633"/>
      <c r="P276" s="629" t="s">
        <v>40</v>
      </c>
      <c r="Q276" s="630"/>
      <c r="R276" s="630"/>
      <c r="S276" s="630"/>
      <c r="T276" s="630"/>
      <c r="U276" s="630"/>
      <c r="V276" s="63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4" t="s">
        <v>82</v>
      </c>
      <c r="B277" s="624"/>
      <c r="C277" s="624"/>
      <c r="D277" s="624"/>
      <c r="E277" s="624"/>
      <c r="F277" s="624"/>
      <c r="G277" s="624"/>
      <c r="H277" s="624"/>
      <c r="I277" s="624"/>
      <c r="J277" s="624"/>
      <c r="K277" s="624"/>
      <c r="L277" s="624"/>
      <c r="M277" s="624"/>
      <c r="N277" s="624"/>
      <c r="O277" s="624"/>
      <c r="P277" s="624"/>
      <c r="Q277" s="624"/>
      <c r="R277" s="624"/>
      <c r="S277" s="624"/>
      <c r="T277" s="624"/>
      <c r="U277" s="624"/>
      <c r="V277" s="624"/>
      <c r="W277" s="624"/>
      <c r="X277" s="624"/>
      <c r="Y277" s="624"/>
      <c r="Z277" s="624"/>
      <c r="AA277" s="66"/>
      <c r="AB277" s="66"/>
      <c r="AC277" s="80"/>
    </row>
    <row r="278" spans="1:68" ht="27" customHeight="1" x14ac:dyDescent="0.25">
      <c r="A278" s="63" t="s">
        <v>449</v>
      </c>
      <c r="B278" s="63" t="s">
        <v>450</v>
      </c>
      <c r="C278" s="36">
        <v>4301051782</v>
      </c>
      <c r="D278" s="625">
        <v>4680115884618</v>
      </c>
      <c r="E278" s="625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92</v>
      </c>
      <c r="N278" s="38"/>
      <c r="O278" s="37">
        <v>45</v>
      </c>
      <c r="P278" s="7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7"/>
      <c r="R278" s="627"/>
      <c r="S278" s="627"/>
      <c r="T278" s="62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451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2"/>
      <c r="B280" s="632"/>
      <c r="C280" s="632"/>
      <c r="D280" s="632"/>
      <c r="E280" s="632"/>
      <c r="F280" s="632"/>
      <c r="G280" s="632"/>
      <c r="H280" s="632"/>
      <c r="I280" s="632"/>
      <c r="J280" s="632"/>
      <c r="K280" s="632"/>
      <c r="L280" s="632"/>
      <c r="M280" s="632"/>
      <c r="N280" s="632"/>
      <c r="O280" s="633"/>
      <c r="P280" s="629" t="s">
        <v>40</v>
      </c>
      <c r="Q280" s="630"/>
      <c r="R280" s="630"/>
      <c r="S280" s="630"/>
      <c r="T280" s="630"/>
      <c r="U280" s="630"/>
      <c r="V280" s="631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3" t="s">
        <v>452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5"/>
      <c r="AB281" s="65"/>
      <c r="AC281" s="79"/>
    </row>
    <row r="282" spans="1:68" ht="14.25" customHeight="1" x14ac:dyDescent="0.25">
      <c r="A282" s="624" t="s">
        <v>112</v>
      </c>
      <c r="B282" s="624"/>
      <c r="C282" s="624"/>
      <c r="D282" s="624"/>
      <c r="E282" s="624"/>
      <c r="F282" s="624"/>
      <c r="G282" s="624"/>
      <c r="H282" s="624"/>
      <c r="I282" s="624"/>
      <c r="J282" s="624"/>
      <c r="K282" s="624"/>
      <c r="L282" s="624"/>
      <c r="M282" s="624"/>
      <c r="N282" s="624"/>
      <c r="O282" s="624"/>
      <c r="P282" s="624"/>
      <c r="Q282" s="624"/>
      <c r="R282" s="624"/>
      <c r="S282" s="624"/>
      <c r="T282" s="624"/>
      <c r="U282" s="624"/>
      <c r="V282" s="624"/>
      <c r="W282" s="624"/>
      <c r="X282" s="624"/>
      <c r="Y282" s="624"/>
      <c r="Z282" s="624"/>
      <c r="AA282" s="66"/>
      <c r="AB282" s="66"/>
      <c r="AC282" s="80"/>
    </row>
    <row r="283" spans="1:68" ht="27" customHeight="1" x14ac:dyDescent="0.25">
      <c r="A283" s="63" t="s">
        <v>453</v>
      </c>
      <c r="B283" s="63" t="s">
        <v>454</v>
      </c>
      <c r="C283" s="36">
        <v>4301011662</v>
      </c>
      <c r="D283" s="625">
        <v>4680115883703</v>
      </c>
      <c r="E283" s="625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7"/>
      <c r="R283" s="627"/>
      <c r="S283" s="627"/>
      <c r="T283" s="62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456</v>
      </c>
      <c r="AB283" s="69" t="s">
        <v>45</v>
      </c>
      <c r="AC283" s="342" t="s">
        <v>455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2"/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3"/>
      <c r="P285" s="629" t="s">
        <v>40</v>
      </c>
      <c r="Q285" s="630"/>
      <c r="R285" s="630"/>
      <c r="S285" s="630"/>
      <c r="T285" s="630"/>
      <c r="U285" s="630"/>
      <c r="V285" s="63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3" t="s">
        <v>457</v>
      </c>
      <c r="B286" s="623"/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623"/>
      <c r="N286" s="623"/>
      <c r="O286" s="623"/>
      <c r="P286" s="623"/>
      <c r="Q286" s="623"/>
      <c r="R286" s="623"/>
      <c r="S286" s="623"/>
      <c r="T286" s="623"/>
      <c r="U286" s="623"/>
      <c r="V286" s="623"/>
      <c r="W286" s="623"/>
      <c r="X286" s="623"/>
      <c r="Y286" s="623"/>
      <c r="Z286" s="623"/>
      <c r="AA286" s="65"/>
      <c r="AB286" s="65"/>
      <c r="AC286" s="79"/>
    </row>
    <row r="287" spans="1:68" ht="14.25" customHeight="1" x14ac:dyDescent="0.25">
      <c r="A287" s="624" t="s">
        <v>112</v>
      </c>
      <c r="B287" s="624"/>
      <c r="C287" s="624"/>
      <c r="D287" s="624"/>
      <c r="E287" s="624"/>
      <c r="F287" s="624"/>
      <c r="G287" s="624"/>
      <c r="H287" s="624"/>
      <c r="I287" s="624"/>
      <c r="J287" s="624"/>
      <c r="K287" s="624"/>
      <c r="L287" s="624"/>
      <c r="M287" s="624"/>
      <c r="N287" s="624"/>
      <c r="O287" s="624"/>
      <c r="P287" s="624"/>
      <c r="Q287" s="624"/>
      <c r="R287" s="624"/>
      <c r="S287" s="624"/>
      <c r="T287" s="624"/>
      <c r="U287" s="624"/>
      <c r="V287" s="624"/>
      <c r="W287" s="624"/>
      <c r="X287" s="624"/>
      <c r="Y287" s="624"/>
      <c r="Z287" s="624"/>
      <c r="AA287" s="66"/>
      <c r="AB287" s="66"/>
      <c r="AC287" s="80"/>
    </row>
    <row r="288" spans="1:68" ht="27" customHeight="1" x14ac:dyDescent="0.25">
      <c r="A288" s="63" t="s">
        <v>458</v>
      </c>
      <c r="B288" s="63" t="s">
        <v>459</v>
      </c>
      <c r="C288" s="36">
        <v>4301012126</v>
      </c>
      <c r="D288" s="625">
        <v>4607091386004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116</v>
      </c>
      <c r="N288" s="38"/>
      <c r="O288" s="37">
        <v>55</v>
      </c>
      <c r="P288" s="7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460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461</v>
      </c>
      <c r="B289" s="63" t="s">
        <v>462</v>
      </c>
      <c r="C289" s="36">
        <v>4301012024</v>
      </c>
      <c r="D289" s="625">
        <v>4680115885615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92</v>
      </c>
      <c r="N289" s="38"/>
      <c r="O289" s="37">
        <v>55</v>
      </c>
      <c r="P289" s="7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464</v>
      </c>
      <c r="B290" s="63" t="s">
        <v>465</v>
      </c>
      <c r="C290" s="36">
        <v>4301011858</v>
      </c>
      <c r="D290" s="625">
        <v>4680115885646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116</v>
      </c>
      <c r="N290" s="38"/>
      <c r="O290" s="37">
        <v>55</v>
      </c>
      <c r="P290" s="7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4301012016</v>
      </c>
      <c r="D291" s="625">
        <v>4680115885554</v>
      </c>
      <c r="E291" s="625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92</v>
      </c>
      <c r="N291" s="38"/>
      <c r="O291" s="37">
        <v>55</v>
      </c>
      <c r="P291" s="7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4301011857</v>
      </c>
      <c r="D292" s="625">
        <v>4680115885622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7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463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4301011859</v>
      </c>
      <c r="D293" s="625">
        <v>4680115885608</v>
      </c>
      <c r="E293" s="625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7"/>
      <c r="R293" s="627"/>
      <c r="S293" s="627"/>
      <c r="T293" s="62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2"/>
      <c r="B295" s="632"/>
      <c r="C295" s="632"/>
      <c r="D295" s="632"/>
      <c r="E295" s="632"/>
      <c r="F295" s="632"/>
      <c r="G295" s="632"/>
      <c r="H295" s="632"/>
      <c r="I295" s="632"/>
      <c r="J295" s="632"/>
      <c r="K295" s="632"/>
      <c r="L295" s="632"/>
      <c r="M295" s="632"/>
      <c r="N295" s="632"/>
      <c r="O295" s="633"/>
      <c r="P295" s="629" t="s">
        <v>40</v>
      </c>
      <c r="Q295" s="630"/>
      <c r="R295" s="630"/>
      <c r="S295" s="630"/>
      <c r="T295" s="630"/>
      <c r="U295" s="630"/>
      <c r="V295" s="631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24" t="s">
        <v>76</v>
      </c>
      <c r="B296" s="624"/>
      <c r="C296" s="624"/>
      <c r="D296" s="624"/>
      <c r="E296" s="624"/>
      <c r="F296" s="624"/>
      <c r="G296" s="624"/>
      <c r="H296" s="624"/>
      <c r="I296" s="624"/>
      <c r="J296" s="624"/>
      <c r="K296" s="624"/>
      <c r="L296" s="624"/>
      <c r="M296" s="624"/>
      <c r="N296" s="624"/>
      <c r="O296" s="624"/>
      <c r="P296" s="624"/>
      <c r="Q296" s="624"/>
      <c r="R296" s="624"/>
      <c r="S296" s="624"/>
      <c r="T296" s="624"/>
      <c r="U296" s="624"/>
      <c r="V296" s="624"/>
      <c r="W296" s="624"/>
      <c r="X296" s="624"/>
      <c r="Y296" s="624"/>
      <c r="Z296" s="624"/>
      <c r="AA296" s="66"/>
      <c r="AB296" s="66"/>
      <c r="AC296" s="80"/>
    </row>
    <row r="297" spans="1:68" ht="27" customHeight="1" x14ac:dyDescent="0.25">
      <c r="A297" s="63" t="s">
        <v>475</v>
      </c>
      <c r="B297" s="63" t="s">
        <v>476</v>
      </c>
      <c r="C297" s="36">
        <v>4301030878</v>
      </c>
      <c r="D297" s="625">
        <v>4607091387193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35</v>
      </c>
      <c r="P297" s="7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4301031153</v>
      </c>
      <c r="D298" s="625">
        <v>4607091387230</v>
      </c>
      <c r="E298" s="625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40</v>
      </c>
      <c r="P298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4301031154</v>
      </c>
      <c r="D299" s="625">
        <v>4607091387292</v>
      </c>
      <c r="E299" s="625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45</v>
      </c>
      <c r="P299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4301031152</v>
      </c>
      <c r="D300" s="625">
        <v>4607091387285</v>
      </c>
      <c r="E300" s="625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480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4301031305</v>
      </c>
      <c r="D301" s="625">
        <v>4607091389845</v>
      </c>
      <c r="E301" s="625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4301031306</v>
      </c>
      <c r="D302" s="625">
        <v>4680115882881</v>
      </c>
      <c r="E302" s="625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491</v>
      </c>
      <c r="B303" s="63" t="s">
        <v>492</v>
      </c>
      <c r="C303" s="36">
        <v>4301031066</v>
      </c>
      <c r="D303" s="625">
        <v>4607091383836</v>
      </c>
      <c r="E303" s="625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77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7"/>
      <c r="R303" s="627"/>
      <c r="S303" s="627"/>
      <c r="T303" s="62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493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2"/>
      <c r="B305" s="632"/>
      <c r="C305" s="632"/>
      <c r="D305" s="632"/>
      <c r="E305" s="632"/>
      <c r="F305" s="632"/>
      <c r="G305" s="632"/>
      <c r="H305" s="632"/>
      <c r="I305" s="632"/>
      <c r="J305" s="632"/>
      <c r="K305" s="632"/>
      <c r="L305" s="632"/>
      <c r="M305" s="632"/>
      <c r="N305" s="632"/>
      <c r="O305" s="633"/>
      <c r="P305" s="629" t="s">
        <v>40</v>
      </c>
      <c r="Q305" s="630"/>
      <c r="R305" s="630"/>
      <c r="S305" s="630"/>
      <c r="T305" s="630"/>
      <c r="U305" s="630"/>
      <c r="V305" s="631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4" t="s">
        <v>82</v>
      </c>
      <c r="B306" s="624"/>
      <c r="C306" s="624"/>
      <c r="D306" s="624"/>
      <c r="E306" s="624"/>
      <c r="F306" s="624"/>
      <c r="G306" s="624"/>
      <c r="H306" s="624"/>
      <c r="I306" s="624"/>
      <c r="J306" s="624"/>
      <c r="K306" s="624"/>
      <c r="L306" s="624"/>
      <c r="M306" s="624"/>
      <c r="N306" s="624"/>
      <c r="O306" s="624"/>
      <c r="P306" s="624"/>
      <c r="Q306" s="624"/>
      <c r="R306" s="624"/>
      <c r="S306" s="624"/>
      <c r="T306" s="624"/>
      <c r="U306" s="624"/>
      <c r="V306" s="624"/>
      <c r="W306" s="624"/>
      <c r="X306" s="624"/>
      <c r="Y306" s="624"/>
      <c r="Z306" s="624"/>
      <c r="AA306" s="66"/>
      <c r="AB306" s="66"/>
      <c r="AC306" s="80"/>
    </row>
    <row r="307" spans="1:68" ht="27" customHeight="1" x14ac:dyDescent="0.25">
      <c r="A307" s="63" t="s">
        <v>494</v>
      </c>
      <c r="B307" s="63" t="s">
        <v>495</v>
      </c>
      <c r="C307" s="36">
        <v>4301051100</v>
      </c>
      <c r="D307" s="625">
        <v>4607091387766</v>
      </c>
      <c r="E307" s="625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117</v>
      </c>
      <c r="L307" s="37" t="s">
        <v>45</v>
      </c>
      <c r="M307" s="38" t="s">
        <v>92</v>
      </c>
      <c r="N307" s="38"/>
      <c r="O307" s="37">
        <v>40</v>
      </c>
      <c r="P307" s="7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4301051818</v>
      </c>
      <c r="D308" s="625">
        <v>4607091387957</v>
      </c>
      <c r="E308" s="625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117</v>
      </c>
      <c r="L308" s="37" t="s">
        <v>45</v>
      </c>
      <c r="M308" s="38" t="s">
        <v>92</v>
      </c>
      <c r="N308" s="38"/>
      <c r="O308" s="37">
        <v>40</v>
      </c>
      <c r="P308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4301051819</v>
      </c>
      <c r="D309" s="625">
        <v>4607091387964</v>
      </c>
      <c r="E309" s="625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117</v>
      </c>
      <c r="L309" s="37" t="s">
        <v>45</v>
      </c>
      <c r="M309" s="38" t="s">
        <v>92</v>
      </c>
      <c r="N309" s="38"/>
      <c r="O309" s="37">
        <v>40</v>
      </c>
      <c r="P309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4301051734</v>
      </c>
      <c r="D310" s="625">
        <v>4680115884588</v>
      </c>
      <c r="E310" s="625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4301051578</v>
      </c>
      <c r="D311" s="625">
        <v>4607091387513</v>
      </c>
      <c r="E311" s="625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7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7"/>
      <c r="R311" s="627"/>
      <c r="S311" s="627"/>
      <c r="T311" s="628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2"/>
      <c r="B313" s="632"/>
      <c r="C313" s="632"/>
      <c r="D313" s="632"/>
      <c r="E313" s="632"/>
      <c r="F313" s="632"/>
      <c r="G313" s="632"/>
      <c r="H313" s="632"/>
      <c r="I313" s="632"/>
      <c r="J313" s="632"/>
      <c r="K313" s="632"/>
      <c r="L313" s="632"/>
      <c r="M313" s="632"/>
      <c r="N313" s="632"/>
      <c r="O313" s="633"/>
      <c r="P313" s="629" t="s">
        <v>40</v>
      </c>
      <c r="Q313" s="630"/>
      <c r="R313" s="630"/>
      <c r="S313" s="630"/>
      <c r="T313" s="630"/>
      <c r="U313" s="630"/>
      <c r="V313" s="631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4" t="s">
        <v>174</v>
      </c>
      <c r="B314" s="624"/>
      <c r="C314" s="624"/>
      <c r="D314" s="624"/>
      <c r="E314" s="624"/>
      <c r="F314" s="624"/>
      <c r="G314" s="624"/>
      <c r="H314" s="624"/>
      <c r="I314" s="624"/>
      <c r="J314" s="624"/>
      <c r="K314" s="624"/>
      <c r="L314" s="624"/>
      <c r="M314" s="624"/>
      <c r="N314" s="624"/>
      <c r="O314" s="624"/>
      <c r="P314" s="624"/>
      <c r="Q314" s="624"/>
      <c r="R314" s="624"/>
      <c r="S314" s="624"/>
      <c r="T314" s="624"/>
      <c r="U314" s="624"/>
      <c r="V314" s="624"/>
      <c r="W314" s="624"/>
      <c r="X314" s="624"/>
      <c r="Y314" s="624"/>
      <c r="Z314" s="624"/>
      <c r="AA314" s="66"/>
      <c r="AB314" s="66"/>
      <c r="AC314" s="80"/>
    </row>
    <row r="315" spans="1:68" ht="27" customHeight="1" x14ac:dyDescent="0.25">
      <c r="A315" s="63" t="s">
        <v>509</v>
      </c>
      <c r="B315" s="63" t="s">
        <v>510</v>
      </c>
      <c r="C315" s="36">
        <v>4301060387</v>
      </c>
      <c r="D315" s="625">
        <v>4607091380880</v>
      </c>
      <c r="E315" s="625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117</v>
      </c>
      <c r="L315" s="37" t="s">
        <v>45</v>
      </c>
      <c r="M315" s="38" t="s">
        <v>92</v>
      </c>
      <c r="N315" s="38"/>
      <c r="O315" s="37">
        <v>30</v>
      </c>
      <c r="P315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512</v>
      </c>
      <c r="B316" s="63" t="s">
        <v>513</v>
      </c>
      <c r="C316" s="36">
        <v>4301060406</v>
      </c>
      <c r="D316" s="625">
        <v>4607091384482</v>
      </c>
      <c r="E316" s="625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117</v>
      </c>
      <c r="L316" s="37" t="s">
        <v>45</v>
      </c>
      <c r="M316" s="38" t="s">
        <v>92</v>
      </c>
      <c r="N316" s="38"/>
      <c r="O316" s="37">
        <v>30</v>
      </c>
      <c r="P316" s="78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515</v>
      </c>
      <c r="B317" s="63" t="s">
        <v>516</v>
      </c>
      <c r="C317" s="36">
        <v>4301060484</v>
      </c>
      <c r="D317" s="625">
        <v>4607091380897</v>
      </c>
      <c r="E317" s="625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117</v>
      </c>
      <c r="L317" s="37" t="s">
        <v>45</v>
      </c>
      <c r="M317" s="38" t="s">
        <v>87</v>
      </c>
      <c r="N317" s="38"/>
      <c r="O317" s="37">
        <v>30</v>
      </c>
      <c r="P317" s="7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7"/>
      <c r="R317" s="627"/>
      <c r="S317" s="627"/>
      <c r="T317" s="62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2"/>
      <c r="B319" s="632"/>
      <c r="C319" s="632"/>
      <c r="D319" s="632"/>
      <c r="E319" s="632"/>
      <c r="F319" s="632"/>
      <c r="G319" s="632"/>
      <c r="H319" s="632"/>
      <c r="I319" s="632"/>
      <c r="J319" s="632"/>
      <c r="K319" s="632"/>
      <c r="L319" s="632"/>
      <c r="M319" s="632"/>
      <c r="N319" s="632"/>
      <c r="O319" s="633"/>
      <c r="P319" s="629" t="s">
        <v>40</v>
      </c>
      <c r="Q319" s="630"/>
      <c r="R319" s="630"/>
      <c r="S319" s="630"/>
      <c r="T319" s="630"/>
      <c r="U319" s="630"/>
      <c r="V319" s="631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4" t="s">
        <v>104</v>
      </c>
      <c r="B320" s="624"/>
      <c r="C320" s="624"/>
      <c r="D320" s="624"/>
      <c r="E320" s="624"/>
      <c r="F320" s="624"/>
      <c r="G320" s="624"/>
      <c r="H320" s="624"/>
      <c r="I320" s="624"/>
      <c r="J320" s="624"/>
      <c r="K320" s="624"/>
      <c r="L320" s="624"/>
      <c r="M320" s="624"/>
      <c r="N320" s="624"/>
      <c r="O320" s="624"/>
      <c r="P320" s="624"/>
      <c r="Q320" s="624"/>
      <c r="R320" s="624"/>
      <c r="S320" s="624"/>
      <c r="T320" s="624"/>
      <c r="U320" s="624"/>
      <c r="V320" s="624"/>
      <c r="W320" s="624"/>
      <c r="X320" s="624"/>
      <c r="Y320" s="624"/>
      <c r="Z320" s="624"/>
      <c r="AA320" s="66"/>
      <c r="AB320" s="66"/>
      <c r="AC320" s="80"/>
    </row>
    <row r="321" spans="1:68" ht="27" customHeight="1" x14ac:dyDescent="0.25">
      <c r="A321" s="63" t="s">
        <v>518</v>
      </c>
      <c r="B321" s="63" t="s">
        <v>519</v>
      </c>
      <c r="C321" s="36">
        <v>4301030235</v>
      </c>
      <c r="D321" s="625">
        <v>4607091388381</v>
      </c>
      <c r="E321" s="625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783" t="s">
        <v>520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521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4301030232</v>
      </c>
      <c r="D322" s="625">
        <v>4607091388374</v>
      </c>
      <c r="E322" s="625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84" t="s">
        <v>524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521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4301032015</v>
      </c>
      <c r="D323" s="625">
        <v>4607091383102</v>
      </c>
      <c r="E323" s="625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109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527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4301030233</v>
      </c>
      <c r="D324" s="625">
        <v>4607091388404</v>
      </c>
      <c r="E324" s="625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109</v>
      </c>
      <c r="N324" s="38"/>
      <c r="O324" s="37">
        <v>180</v>
      </c>
      <c r="P324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7"/>
      <c r="R324" s="627"/>
      <c r="S324" s="627"/>
      <c r="T324" s="628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2"/>
      <c r="B326" s="632"/>
      <c r="C326" s="632"/>
      <c r="D326" s="632"/>
      <c r="E326" s="632"/>
      <c r="F326" s="632"/>
      <c r="G326" s="632"/>
      <c r="H326" s="632"/>
      <c r="I326" s="632"/>
      <c r="J326" s="632"/>
      <c r="K326" s="632"/>
      <c r="L326" s="632"/>
      <c r="M326" s="632"/>
      <c r="N326" s="632"/>
      <c r="O326" s="633"/>
      <c r="P326" s="629" t="s">
        <v>40</v>
      </c>
      <c r="Q326" s="630"/>
      <c r="R326" s="630"/>
      <c r="S326" s="630"/>
      <c r="T326" s="630"/>
      <c r="U326" s="630"/>
      <c r="V326" s="631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4" t="s">
        <v>530</v>
      </c>
      <c r="B327" s="624"/>
      <c r="C327" s="624"/>
      <c r="D327" s="624"/>
      <c r="E327" s="624"/>
      <c r="F327" s="624"/>
      <c r="G327" s="624"/>
      <c r="H327" s="624"/>
      <c r="I327" s="624"/>
      <c r="J327" s="624"/>
      <c r="K327" s="624"/>
      <c r="L327" s="624"/>
      <c r="M327" s="624"/>
      <c r="N327" s="624"/>
      <c r="O327" s="624"/>
      <c r="P327" s="624"/>
      <c r="Q327" s="624"/>
      <c r="R327" s="624"/>
      <c r="S327" s="624"/>
      <c r="T327" s="624"/>
      <c r="U327" s="624"/>
      <c r="V327" s="624"/>
      <c r="W327" s="624"/>
      <c r="X327" s="624"/>
      <c r="Y327" s="624"/>
      <c r="Z327" s="624"/>
      <c r="AA327" s="66"/>
      <c r="AB327" s="66"/>
      <c r="AC327" s="80"/>
    </row>
    <row r="328" spans="1:68" ht="16.5" customHeight="1" x14ac:dyDescent="0.25">
      <c r="A328" s="63" t="s">
        <v>531</v>
      </c>
      <c r="B328" s="63" t="s">
        <v>532</v>
      </c>
      <c r="C328" s="36">
        <v>4301180007</v>
      </c>
      <c r="D328" s="625">
        <v>4680115881808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534</v>
      </c>
      <c r="N328" s="38"/>
      <c r="O328" s="37">
        <v>730</v>
      </c>
      <c r="P328" s="7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533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4301180006</v>
      </c>
      <c r="D329" s="625">
        <v>4680115881822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534</v>
      </c>
      <c r="N329" s="38"/>
      <c r="O329" s="37">
        <v>730</v>
      </c>
      <c r="P329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533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537</v>
      </c>
      <c r="B330" s="63" t="s">
        <v>538</v>
      </c>
      <c r="C330" s="36">
        <v>4301180001</v>
      </c>
      <c r="D330" s="625">
        <v>4680115880016</v>
      </c>
      <c r="E330" s="625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534</v>
      </c>
      <c r="N330" s="38"/>
      <c r="O330" s="37">
        <v>730</v>
      </c>
      <c r="P330" s="7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7"/>
      <c r="R330" s="627"/>
      <c r="S330" s="627"/>
      <c r="T330" s="62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2"/>
      <c r="B332" s="632"/>
      <c r="C332" s="632"/>
      <c r="D332" s="632"/>
      <c r="E332" s="632"/>
      <c r="F332" s="632"/>
      <c r="G332" s="632"/>
      <c r="H332" s="632"/>
      <c r="I332" s="632"/>
      <c r="J332" s="632"/>
      <c r="K332" s="632"/>
      <c r="L332" s="632"/>
      <c r="M332" s="632"/>
      <c r="N332" s="632"/>
      <c r="O332" s="633"/>
      <c r="P332" s="629" t="s">
        <v>40</v>
      </c>
      <c r="Q332" s="630"/>
      <c r="R332" s="630"/>
      <c r="S332" s="630"/>
      <c r="T332" s="630"/>
      <c r="U332" s="630"/>
      <c r="V332" s="631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3" t="s">
        <v>539</v>
      </c>
      <c r="B333" s="623"/>
      <c r="C333" s="623"/>
      <c r="D333" s="623"/>
      <c r="E333" s="623"/>
      <c r="F333" s="623"/>
      <c r="G333" s="623"/>
      <c r="H333" s="623"/>
      <c r="I333" s="623"/>
      <c r="J333" s="623"/>
      <c r="K333" s="623"/>
      <c r="L333" s="623"/>
      <c r="M333" s="623"/>
      <c r="N333" s="623"/>
      <c r="O333" s="623"/>
      <c r="P333" s="623"/>
      <c r="Q333" s="623"/>
      <c r="R333" s="623"/>
      <c r="S333" s="623"/>
      <c r="T333" s="623"/>
      <c r="U333" s="623"/>
      <c r="V333" s="623"/>
      <c r="W333" s="623"/>
      <c r="X333" s="623"/>
      <c r="Y333" s="623"/>
      <c r="Z333" s="623"/>
      <c r="AA333" s="65"/>
      <c r="AB333" s="65"/>
      <c r="AC333" s="79"/>
    </row>
    <row r="334" spans="1:68" ht="14.25" customHeight="1" x14ac:dyDescent="0.25">
      <c r="A334" s="624" t="s">
        <v>82</v>
      </c>
      <c r="B334" s="624"/>
      <c r="C334" s="624"/>
      <c r="D334" s="624"/>
      <c r="E334" s="624"/>
      <c r="F334" s="624"/>
      <c r="G334" s="624"/>
      <c r="H334" s="624"/>
      <c r="I334" s="624"/>
      <c r="J334" s="624"/>
      <c r="K334" s="624"/>
      <c r="L334" s="624"/>
      <c r="M334" s="624"/>
      <c r="N334" s="624"/>
      <c r="O334" s="624"/>
      <c r="P334" s="624"/>
      <c r="Q334" s="624"/>
      <c r="R334" s="624"/>
      <c r="S334" s="624"/>
      <c r="T334" s="624"/>
      <c r="U334" s="624"/>
      <c r="V334" s="624"/>
      <c r="W334" s="624"/>
      <c r="X334" s="624"/>
      <c r="Y334" s="624"/>
      <c r="Z334" s="624"/>
      <c r="AA334" s="66"/>
      <c r="AB334" s="66"/>
      <c r="AC334" s="80"/>
    </row>
    <row r="335" spans="1:68" ht="27" customHeight="1" x14ac:dyDescent="0.25">
      <c r="A335" s="63" t="s">
        <v>540</v>
      </c>
      <c r="B335" s="63" t="s">
        <v>541</v>
      </c>
      <c r="C335" s="36">
        <v>4301051489</v>
      </c>
      <c r="D335" s="625">
        <v>4607091387919</v>
      </c>
      <c r="E335" s="625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117</v>
      </c>
      <c r="L335" s="37" t="s">
        <v>45</v>
      </c>
      <c r="M335" s="38" t="s">
        <v>87</v>
      </c>
      <c r="N335" s="38"/>
      <c r="O335" s="37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4301051461</v>
      </c>
      <c r="D336" s="625">
        <v>4680115883604</v>
      </c>
      <c r="E336" s="625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7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4301051864</v>
      </c>
      <c r="D337" s="625">
        <v>4680115883567</v>
      </c>
      <c r="E337" s="625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79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7"/>
      <c r="R337" s="627"/>
      <c r="S337" s="627"/>
      <c r="T337" s="62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2"/>
      <c r="B339" s="632"/>
      <c r="C339" s="632"/>
      <c r="D339" s="632"/>
      <c r="E339" s="632"/>
      <c r="F339" s="632"/>
      <c r="G339" s="632"/>
      <c r="H339" s="632"/>
      <c r="I339" s="632"/>
      <c r="J339" s="632"/>
      <c r="K339" s="632"/>
      <c r="L339" s="632"/>
      <c r="M339" s="632"/>
      <c r="N339" s="632"/>
      <c r="O339" s="633"/>
      <c r="P339" s="629" t="s">
        <v>40</v>
      </c>
      <c r="Q339" s="630"/>
      <c r="R339" s="630"/>
      <c r="S339" s="630"/>
      <c r="T339" s="630"/>
      <c r="U339" s="630"/>
      <c r="V339" s="63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2" t="s">
        <v>549</v>
      </c>
      <c r="B340" s="622"/>
      <c r="C340" s="622"/>
      <c r="D340" s="622"/>
      <c r="E340" s="622"/>
      <c r="F340" s="622"/>
      <c r="G340" s="622"/>
      <c r="H340" s="622"/>
      <c r="I340" s="622"/>
      <c r="J340" s="622"/>
      <c r="K340" s="622"/>
      <c r="L340" s="622"/>
      <c r="M340" s="622"/>
      <c r="N340" s="622"/>
      <c r="O340" s="622"/>
      <c r="P340" s="622"/>
      <c r="Q340" s="622"/>
      <c r="R340" s="622"/>
      <c r="S340" s="622"/>
      <c r="T340" s="622"/>
      <c r="U340" s="622"/>
      <c r="V340" s="622"/>
      <c r="W340" s="622"/>
      <c r="X340" s="622"/>
      <c r="Y340" s="622"/>
      <c r="Z340" s="622"/>
      <c r="AA340" s="54"/>
      <c r="AB340" s="54"/>
      <c r="AC340" s="54"/>
    </row>
    <row r="341" spans="1:68" ht="16.5" customHeight="1" x14ac:dyDescent="0.25">
      <c r="A341" s="623" t="s">
        <v>550</v>
      </c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23"/>
      <c r="P341" s="623"/>
      <c r="Q341" s="623"/>
      <c r="R341" s="623"/>
      <c r="S341" s="623"/>
      <c r="T341" s="623"/>
      <c r="U341" s="623"/>
      <c r="V341" s="623"/>
      <c r="W341" s="623"/>
      <c r="X341" s="623"/>
      <c r="Y341" s="623"/>
      <c r="Z341" s="623"/>
      <c r="AA341" s="65"/>
      <c r="AB341" s="65"/>
      <c r="AC341" s="79"/>
    </row>
    <row r="342" spans="1:68" ht="14.25" customHeight="1" x14ac:dyDescent="0.25">
      <c r="A342" s="624" t="s">
        <v>112</v>
      </c>
      <c r="B342" s="624"/>
      <c r="C342" s="624"/>
      <c r="D342" s="624"/>
      <c r="E342" s="624"/>
      <c r="F342" s="624"/>
      <c r="G342" s="624"/>
      <c r="H342" s="624"/>
      <c r="I342" s="624"/>
      <c r="J342" s="624"/>
      <c r="K342" s="624"/>
      <c r="L342" s="624"/>
      <c r="M342" s="624"/>
      <c r="N342" s="624"/>
      <c r="O342" s="624"/>
      <c r="P342" s="624"/>
      <c r="Q342" s="624"/>
      <c r="R342" s="624"/>
      <c r="S342" s="624"/>
      <c r="T342" s="624"/>
      <c r="U342" s="624"/>
      <c r="V342" s="624"/>
      <c r="W342" s="624"/>
      <c r="X342" s="624"/>
      <c r="Y342" s="624"/>
      <c r="Z342" s="624"/>
      <c r="AA342" s="66"/>
      <c r="AB342" s="66"/>
      <c r="AC342" s="80"/>
    </row>
    <row r="343" spans="1:68" ht="37.5" customHeight="1" x14ac:dyDescent="0.25">
      <c r="A343" s="63" t="s">
        <v>551</v>
      </c>
      <c r="B343" s="63" t="s">
        <v>552</v>
      </c>
      <c r="C343" s="36">
        <v>4301011869</v>
      </c>
      <c r="D343" s="625">
        <v>4680115884847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7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554</v>
      </c>
      <c r="B344" s="63" t="s">
        <v>555</v>
      </c>
      <c r="C344" s="36">
        <v>4301011870</v>
      </c>
      <c r="D344" s="625">
        <v>4680115884854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5">
        <v>4607091383997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87</v>
      </c>
      <c r="N345" s="38"/>
      <c r="O345" s="37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customHeight="1" x14ac:dyDescent="0.25">
      <c r="A346" s="63" t="s">
        <v>560</v>
      </c>
      <c r="B346" s="63" t="s">
        <v>561</v>
      </c>
      <c r="C346" s="36">
        <v>4301011867</v>
      </c>
      <c r="D346" s="625">
        <v>4680115884830</v>
      </c>
      <c r="E346" s="625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80</v>
      </c>
      <c r="N346" s="38"/>
      <c r="O346" s="37">
        <v>60</v>
      </c>
      <c r="P346" s="7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4301011433</v>
      </c>
      <c r="D347" s="625">
        <v>4680115882638</v>
      </c>
      <c r="E347" s="625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116</v>
      </c>
      <c r="N347" s="38"/>
      <c r="O347" s="37">
        <v>90</v>
      </c>
      <c r="P347" s="7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4301011952</v>
      </c>
      <c r="D348" s="625">
        <v>4680115884922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7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568</v>
      </c>
      <c r="B349" s="63" t="s">
        <v>569</v>
      </c>
      <c r="C349" s="36">
        <v>4301011868</v>
      </c>
      <c r="D349" s="625">
        <v>4680115884861</v>
      </c>
      <c r="E349" s="625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7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7"/>
      <c r="R349" s="627"/>
      <c r="S349" s="627"/>
      <c r="T349" s="62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562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2"/>
      <c r="B351" s="632"/>
      <c r="C351" s="632"/>
      <c r="D351" s="632"/>
      <c r="E351" s="632"/>
      <c r="F351" s="632"/>
      <c r="G351" s="632"/>
      <c r="H351" s="632"/>
      <c r="I351" s="632"/>
      <c r="J351" s="632"/>
      <c r="K351" s="632"/>
      <c r="L351" s="632"/>
      <c r="M351" s="632"/>
      <c r="N351" s="632"/>
      <c r="O351" s="633"/>
      <c r="P351" s="629" t="s">
        <v>40</v>
      </c>
      <c r="Q351" s="630"/>
      <c r="R351" s="630"/>
      <c r="S351" s="630"/>
      <c r="T351" s="630"/>
      <c r="U351" s="630"/>
      <c r="V351" s="631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4" t="s">
        <v>144</v>
      </c>
      <c r="B352" s="624"/>
      <c r="C352" s="624"/>
      <c r="D352" s="624"/>
      <c r="E352" s="624"/>
      <c r="F352" s="624"/>
      <c r="G352" s="624"/>
      <c r="H352" s="624"/>
      <c r="I352" s="624"/>
      <c r="J352" s="624"/>
      <c r="K352" s="624"/>
      <c r="L352" s="624"/>
      <c r="M352" s="624"/>
      <c r="N352" s="624"/>
      <c r="O352" s="624"/>
      <c r="P352" s="624"/>
      <c r="Q352" s="624"/>
      <c r="R352" s="624"/>
      <c r="S352" s="624"/>
      <c r="T352" s="624"/>
      <c r="U352" s="624"/>
      <c r="V352" s="624"/>
      <c r="W352" s="624"/>
      <c r="X352" s="624"/>
      <c r="Y352" s="624"/>
      <c r="Z352" s="624"/>
      <c r="AA352" s="66"/>
      <c r="AB352" s="66"/>
      <c r="AC352" s="80"/>
    </row>
    <row r="353" spans="1:68" ht="27" customHeight="1" x14ac:dyDescent="0.25">
      <c r="A353" s="63" t="s">
        <v>570</v>
      </c>
      <c r="B353" s="63" t="s">
        <v>571</v>
      </c>
      <c r="C353" s="36">
        <v>4301020178</v>
      </c>
      <c r="D353" s="625">
        <v>4607091383980</v>
      </c>
      <c r="E353" s="62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45</v>
      </c>
      <c r="M353" s="38" t="s">
        <v>116</v>
      </c>
      <c r="N353" s="38"/>
      <c r="O353" s="37">
        <v>50</v>
      </c>
      <c r="P353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572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573</v>
      </c>
      <c r="B354" s="63" t="s">
        <v>574</v>
      </c>
      <c r="C354" s="36">
        <v>4301020179</v>
      </c>
      <c r="D354" s="625">
        <v>4607091384178</v>
      </c>
      <c r="E354" s="62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116</v>
      </c>
      <c r="N354" s="38"/>
      <c r="O354" s="37">
        <v>50</v>
      </c>
      <c r="P35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7"/>
      <c r="R354" s="627"/>
      <c r="S354" s="627"/>
      <c r="T354" s="62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572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2"/>
      <c r="B356" s="632"/>
      <c r="C356" s="632"/>
      <c r="D356" s="632"/>
      <c r="E356" s="632"/>
      <c r="F356" s="632"/>
      <c r="G356" s="632"/>
      <c r="H356" s="632"/>
      <c r="I356" s="632"/>
      <c r="J356" s="632"/>
      <c r="K356" s="632"/>
      <c r="L356" s="632"/>
      <c r="M356" s="632"/>
      <c r="N356" s="632"/>
      <c r="O356" s="633"/>
      <c r="P356" s="629" t="s">
        <v>40</v>
      </c>
      <c r="Q356" s="630"/>
      <c r="R356" s="630"/>
      <c r="S356" s="630"/>
      <c r="T356" s="630"/>
      <c r="U356" s="630"/>
      <c r="V356" s="631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4" t="s">
        <v>82</v>
      </c>
      <c r="B357" s="624"/>
      <c r="C357" s="624"/>
      <c r="D357" s="624"/>
      <c r="E357" s="624"/>
      <c r="F357" s="624"/>
      <c r="G357" s="624"/>
      <c r="H357" s="624"/>
      <c r="I357" s="624"/>
      <c r="J357" s="624"/>
      <c r="K357" s="624"/>
      <c r="L357" s="624"/>
      <c r="M357" s="624"/>
      <c r="N357" s="624"/>
      <c r="O357" s="624"/>
      <c r="P357" s="624"/>
      <c r="Q357" s="624"/>
      <c r="R357" s="624"/>
      <c r="S357" s="624"/>
      <c r="T357" s="624"/>
      <c r="U357" s="624"/>
      <c r="V357" s="624"/>
      <c r="W357" s="624"/>
      <c r="X357" s="624"/>
      <c r="Y357" s="624"/>
      <c r="Z357" s="624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4301051903</v>
      </c>
      <c r="D358" s="625">
        <v>4607091383928</v>
      </c>
      <c r="E358" s="625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117</v>
      </c>
      <c r="L358" s="37" t="s">
        <v>45</v>
      </c>
      <c r="M358" s="38" t="s">
        <v>92</v>
      </c>
      <c r="N358" s="38"/>
      <c r="O358" s="37">
        <v>40</v>
      </c>
      <c r="P358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4301051897</v>
      </c>
      <c r="D359" s="625">
        <v>4607091384260</v>
      </c>
      <c r="E359" s="625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117</v>
      </c>
      <c r="L359" s="37" t="s">
        <v>45</v>
      </c>
      <c r="M359" s="38" t="s">
        <v>92</v>
      </c>
      <c r="N359" s="38"/>
      <c r="O359" s="37">
        <v>40</v>
      </c>
      <c r="P359" s="80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7"/>
      <c r="R359" s="627"/>
      <c r="S359" s="627"/>
      <c r="T359" s="62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2"/>
      <c r="B361" s="632"/>
      <c r="C361" s="632"/>
      <c r="D361" s="632"/>
      <c r="E361" s="632"/>
      <c r="F361" s="632"/>
      <c r="G361" s="632"/>
      <c r="H361" s="632"/>
      <c r="I361" s="632"/>
      <c r="J361" s="632"/>
      <c r="K361" s="632"/>
      <c r="L361" s="632"/>
      <c r="M361" s="632"/>
      <c r="N361" s="632"/>
      <c r="O361" s="633"/>
      <c r="P361" s="629" t="s">
        <v>40</v>
      </c>
      <c r="Q361" s="630"/>
      <c r="R361" s="630"/>
      <c r="S361" s="630"/>
      <c r="T361" s="630"/>
      <c r="U361" s="630"/>
      <c r="V361" s="631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4" t="s">
        <v>174</v>
      </c>
      <c r="B362" s="624"/>
      <c r="C362" s="624"/>
      <c r="D362" s="624"/>
      <c r="E362" s="624"/>
      <c r="F362" s="624"/>
      <c r="G362" s="624"/>
      <c r="H362" s="624"/>
      <c r="I362" s="624"/>
      <c r="J362" s="624"/>
      <c r="K362" s="624"/>
      <c r="L362" s="624"/>
      <c r="M362" s="624"/>
      <c r="N362" s="624"/>
      <c r="O362" s="624"/>
      <c r="P362" s="624"/>
      <c r="Q362" s="624"/>
      <c r="R362" s="624"/>
      <c r="S362" s="624"/>
      <c r="T362" s="624"/>
      <c r="U362" s="624"/>
      <c r="V362" s="624"/>
      <c r="W362" s="624"/>
      <c r="X362" s="624"/>
      <c r="Y362" s="624"/>
      <c r="Z362" s="624"/>
      <c r="AA362" s="66"/>
      <c r="AB362" s="66"/>
      <c r="AC362" s="80"/>
    </row>
    <row r="363" spans="1:68" ht="16.5" customHeight="1" x14ac:dyDescent="0.25">
      <c r="A363" s="63" t="s">
        <v>581</v>
      </c>
      <c r="B363" s="63" t="s">
        <v>582</v>
      </c>
      <c r="C363" s="36">
        <v>4301060524</v>
      </c>
      <c r="D363" s="625">
        <v>4607091384673</v>
      </c>
      <c r="E363" s="625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117</v>
      </c>
      <c r="L363" s="37" t="s">
        <v>45</v>
      </c>
      <c r="M363" s="38" t="s">
        <v>92</v>
      </c>
      <c r="N363" s="38"/>
      <c r="O363" s="37">
        <v>40</v>
      </c>
      <c r="P363" s="804" t="s">
        <v>583</v>
      </c>
      <c r="Q363" s="627"/>
      <c r="R363" s="627"/>
      <c r="S363" s="627"/>
      <c r="T363" s="62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584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2"/>
      <c r="B365" s="632"/>
      <c r="C365" s="632"/>
      <c r="D365" s="632"/>
      <c r="E365" s="632"/>
      <c r="F365" s="632"/>
      <c r="G365" s="632"/>
      <c r="H365" s="632"/>
      <c r="I365" s="632"/>
      <c r="J365" s="632"/>
      <c r="K365" s="632"/>
      <c r="L365" s="632"/>
      <c r="M365" s="632"/>
      <c r="N365" s="632"/>
      <c r="O365" s="633"/>
      <c r="P365" s="629" t="s">
        <v>40</v>
      </c>
      <c r="Q365" s="630"/>
      <c r="R365" s="630"/>
      <c r="S365" s="630"/>
      <c r="T365" s="630"/>
      <c r="U365" s="630"/>
      <c r="V365" s="631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3" t="s">
        <v>585</v>
      </c>
      <c r="B366" s="623"/>
      <c r="C366" s="623"/>
      <c r="D366" s="623"/>
      <c r="E366" s="623"/>
      <c r="F366" s="623"/>
      <c r="G366" s="623"/>
      <c r="H366" s="623"/>
      <c r="I366" s="623"/>
      <c r="J366" s="623"/>
      <c r="K366" s="623"/>
      <c r="L366" s="623"/>
      <c r="M366" s="623"/>
      <c r="N366" s="623"/>
      <c r="O366" s="623"/>
      <c r="P366" s="623"/>
      <c r="Q366" s="623"/>
      <c r="R366" s="623"/>
      <c r="S366" s="623"/>
      <c r="T366" s="623"/>
      <c r="U366" s="623"/>
      <c r="V366" s="623"/>
      <c r="W366" s="623"/>
      <c r="X366" s="623"/>
      <c r="Y366" s="623"/>
      <c r="Z366" s="623"/>
      <c r="AA366" s="65"/>
      <c r="AB366" s="65"/>
      <c r="AC366" s="79"/>
    </row>
    <row r="367" spans="1:68" ht="14.25" customHeight="1" x14ac:dyDescent="0.25">
      <c r="A367" s="624" t="s">
        <v>112</v>
      </c>
      <c r="B367" s="624"/>
      <c r="C367" s="624"/>
      <c r="D367" s="624"/>
      <c r="E367" s="624"/>
      <c r="F367" s="624"/>
      <c r="G367" s="624"/>
      <c r="H367" s="624"/>
      <c r="I367" s="624"/>
      <c r="J367" s="624"/>
      <c r="K367" s="624"/>
      <c r="L367" s="624"/>
      <c r="M367" s="624"/>
      <c r="N367" s="624"/>
      <c r="O367" s="624"/>
      <c r="P367" s="624"/>
      <c r="Q367" s="624"/>
      <c r="R367" s="624"/>
      <c r="S367" s="624"/>
      <c r="T367" s="624"/>
      <c r="U367" s="624"/>
      <c r="V367" s="624"/>
      <c r="W367" s="624"/>
      <c r="X367" s="624"/>
      <c r="Y367" s="624"/>
      <c r="Z367" s="624"/>
      <c r="AA367" s="66"/>
      <c r="AB367" s="66"/>
      <c r="AC367" s="80"/>
    </row>
    <row r="368" spans="1:68" ht="37.5" customHeight="1" x14ac:dyDescent="0.25">
      <c r="A368" s="63" t="s">
        <v>586</v>
      </c>
      <c r="B368" s="63" t="s">
        <v>587</v>
      </c>
      <c r="C368" s="36">
        <v>4301011873</v>
      </c>
      <c r="D368" s="625">
        <v>4680115881907</v>
      </c>
      <c r="E368" s="625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589</v>
      </c>
      <c r="B369" s="63" t="s">
        <v>590</v>
      </c>
      <c r="C369" s="36">
        <v>4301011875</v>
      </c>
      <c r="D369" s="625">
        <v>4680115884885</v>
      </c>
      <c r="E369" s="625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592</v>
      </c>
      <c r="B370" s="63" t="s">
        <v>593</v>
      </c>
      <c r="C370" s="36">
        <v>4301011871</v>
      </c>
      <c r="D370" s="625">
        <v>4680115884908</v>
      </c>
      <c r="E370" s="625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120</v>
      </c>
      <c r="L370" s="37" t="s">
        <v>45</v>
      </c>
      <c r="M370" s="38" t="s">
        <v>80</v>
      </c>
      <c r="N370" s="38"/>
      <c r="O370" s="37">
        <v>60</v>
      </c>
      <c r="P370" s="8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7"/>
      <c r="R370" s="627"/>
      <c r="S370" s="627"/>
      <c r="T370" s="62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591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2"/>
      <c r="B372" s="632"/>
      <c r="C372" s="632"/>
      <c r="D372" s="632"/>
      <c r="E372" s="632"/>
      <c r="F372" s="632"/>
      <c r="G372" s="632"/>
      <c r="H372" s="632"/>
      <c r="I372" s="632"/>
      <c r="J372" s="632"/>
      <c r="K372" s="632"/>
      <c r="L372" s="632"/>
      <c r="M372" s="632"/>
      <c r="N372" s="632"/>
      <c r="O372" s="633"/>
      <c r="P372" s="629" t="s">
        <v>40</v>
      </c>
      <c r="Q372" s="630"/>
      <c r="R372" s="630"/>
      <c r="S372" s="630"/>
      <c r="T372" s="630"/>
      <c r="U372" s="630"/>
      <c r="V372" s="631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24" t="s">
        <v>76</v>
      </c>
      <c r="B373" s="624"/>
      <c r="C373" s="624"/>
      <c r="D373" s="624"/>
      <c r="E373" s="624"/>
      <c r="F373" s="624"/>
      <c r="G373" s="624"/>
      <c r="H373" s="624"/>
      <c r="I373" s="624"/>
      <c r="J373" s="624"/>
      <c r="K373" s="624"/>
      <c r="L373" s="624"/>
      <c r="M373" s="624"/>
      <c r="N373" s="624"/>
      <c r="O373" s="624"/>
      <c r="P373" s="624"/>
      <c r="Q373" s="624"/>
      <c r="R373" s="624"/>
      <c r="S373" s="624"/>
      <c r="T373" s="624"/>
      <c r="U373" s="624"/>
      <c r="V373" s="624"/>
      <c r="W373" s="624"/>
      <c r="X373" s="624"/>
      <c r="Y373" s="624"/>
      <c r="Z373" s="624"/>
      <c r="AA373" s="66"/>
      <c r="AB373" s="66"/>
      <c r="AC373" s="80"/>
    </row>
    <row r="374" spans="1:68" ht="27" customHeight="1" x14ac:dyDescent="0.25">
      <c r="A374" s="63" t="s">
        <v>594</v>
      </c>
      <c r="B374" s="63" t="s">
        <v>595</v>
      </c>
      <c r="C374" s="36">
        <v>4301031303</v>
      </c>
      <c r="D374" s="625">
        <v>4607091384802</v>
      </c>
      <c r="E374" s="625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120</v>
      </c>
      <c r="L374" s="37" t="s">
        <v>45</v>
      </c>
      <c r="M374" s="38" t="s">
        <v>80</v>
      </c>
      <c r="N374" s="38"/>
      <c r="O374" s="37">
        <v>35</v>
      </c>
      <c r="P374" s="8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7"/>
      <c r="R374" s="627"/>
      <c r="S374" s="627"/>
      <c r="T374" s="62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596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2"/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3"/>
      <c r="P376" s="629" t="s">
        <v>40</v>
      </c>
      <c r="Q376" s="630"/>
      <c r="R376" s="630"/>
      <c r="S376" s="630"/>
      <c r="T376" s="630"/>
      <c r="U376" s="630"/>
      <c r="V376" s="631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24" t="s">
        <v>82</v>
      </c>
      <c r="B377" s="624"/>
      <c r="C377" s="624"/>
      <c r="D377" s="624"/>
      <c r="E377" s="624"/>
      <c r="F377" s="624"/>
      <c r="G377" s="624"/>
      <c r="H377" s="624"/>
      <c r="I377" s="624"/>
      <c r="J377" s="624"/>
      <c r="K377" s="624"/>
      <c r="L377" s="624"/>
      <c r="M377" s="624"/>
      <c r="N377" s="624"/>
      <c r="O377" s="624"/>
      <c r="P377" s="624"/>
      <c r="Q377" s="624"/>
      <c r="R377" s="624"/>
      <c r="S377" s="624"/>
      <c r="T377" s="624"/>
      <c r="U377" s="624"/>
      <c r="V377" s="624"/>
      <c r="W377" s="624"/>
      <c r="X377" s="624"/>
      <c r="Y377" s="624"/>
      <c r="Z377" s="624"/>
      <c r="AA377" s="66"/>
      <c r="AB377" s="66"/>
      <c r="AC377" s="80"/>
    </row>
    <row r="378" spans="1:68" ht="27" customHeight="1" x14ac:dyDescent="0.25">
      <c r="A378" s="63" t="s">
        <v>597</v>
      </c>
      <c r="B378" s="63" t="s">
        <v>598</v>
      </c>
      <c r="C378" s="36">
        <v>4301051899</v>
      </c>
      <c r="D378" s="625">
        <v>4607091384246</v>
      </c>
      <c r="E378" s="625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117</v>
      </c>
      <c r="L378" s="37" t="s">
        <v>45</v>
      </c>
      <c r="M378" s="38" t="s">
        <v>92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599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600</v>
      </c>
      <c r="B379" s="63" t="s">
        <v>601</v>
      </c>
      <c r="C379" s="36">
        <v>4301051660</v>
      </c>
      <c r="D379" s="625">
        <v>4607091384253</v>
      </c>
      <c r="E379" s="625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8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7"/>
      <c r="R379" s="627"/>
      <c r="S379" s="627"/>
      <c r="T379" s="62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599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2"/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3"/>
      <c r="P381" s="629" t="s">
        <v>40</v>
      </c>
      <c r="Q381" s="630"/>
      <c r="R381" s="630"/>
      <c r="S381" s="630"/>
      <c r="T381" s="630"/>
      <c r="U381" s="630"/>
      <c r="V381" s="631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4" t="s">
        <v>174</v>
      </c>
      <c r="B382" s="624"/>
      <c r="C382" s="624"/>
      <c r="D382" s="624"/>
      <c r="E382" s="624"/>
      <c r="F382" s="624"/>
      <c r="G382" s="624"/>
      <c r="H382" s="624"/>
      <c r="I382" s="624"/>
      <c r="J382" s="624"/>
      <c r="K382" s="624"/>
      <c r="L382" s="624"/>
      <c r="M382" s="624"/>
      <c r="N382" s="624"/>
      <c r="O382" s="624"/>
      <c r="P382" s="624"/>
      <c r="Q382" s="624"/>
      <c r="R382" s="624"/>
      <c r="S382" s="624"/>
      <c r="T382" s="624"/>
      <c r="U382" s="624"/>
      <c r="V382" s="624"/>
      <c r="W382" s="624"/>
      <c r="X382" s="624"/>
      <c r="Y382" s="624"/>
      <c r="Z382" s="624"/>
      <c r="AA382" s="66"/>
      <c r="AB382" s="66"/>
      <c r="AC382" s="80"/>
    </row>
    <row r="383" spans="1:68" ht="27" customHeight="1" x14ac:dyDescent="0.25">
      <c r="A383" s="63" t="s">
        <v>602</v>
      </c>
      <c r="B383" s="63" t="s">
        <v>603</v>
      </c>
      <c r="C383" s="36">
        <v>4301060441</v>
      </c>
      <c r="D383" s="625">
        <v>4607091389357</v>
      </c>
      <c r="E383" s="625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117</v>
      </c>
      <c r="L383" s="37" t="s">
        <v>45</v>
      </c>
      <c r="M383" s="38" t="s">
        <v>92</v>
      </c>
      <c r="N383" s="38"/>
      <c r="O383" s="37">
        <v>40</v>
      </c>
      <c r="P383" s="8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7"/>
      <c r="R383" s="627"/>
      <c r="S383" s="627"/>
      <c r="T383" s="62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604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2"/>
      <c r="B385" s="632"/>
      <c r="C385" s="632"/>
      <c r="D385" s="632"/>
      <c r="E385" s="632"/>
      <c r="F385" s="632"/>
      <c r="G385" s="632"/>
      <c r="H385" s="632"/>
      <c r="I385" s="632"/>
      <c r="J385" s="632"/>
      <c r="K385" s="632"/>
      <c r="L385" s="632"/>
      <c r="M385" s="632"/>
      <c r="N385" s="632"/>
      <c r="O385" s="633"/>
      <c r="P385" s="629" t="s">
        <v>40</v>
      </c>
      <c r="Q385" s="630"/>
      <c r="R385" s="630"/>
      <c r="S385" s="630"/>
      <c r="T385" s="630"/>
      <c r="U385" s="630"/>
      <c r="V385" s="631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2" t="s">
        <v>605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54"/>
      <c r="AB386" s="54"/>
      <c r="AC386" s="54"/>
    </row>
    <row r="387" spans="1:68" ht="16.5" customHeight="1" x14ac:dyDescent="0.25">
      <c r="A387" s="623" t="s">
        <v>606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5"/>
      <c r="AB387" s="65"/>
      <c r="AC387" s="79"/>
    </row>
    <row r="388" spans="1:68" ht="14.25" customHeight="1" x14ac:dyDescent="0.25">
      <c r="A388" s="624" t="s">
        <v>76</v>
      </c>
      <c r="B388" s="624"/>
      <c r="C388" s="624"/>
      <c r="D388" s="624"/>
      <c r="E388" s="624"/>
      <c r="F388" s="624"/>
      <c r="G388" s="624"/>
      <c r="H388" s="624"/>
      <c r="I388" s="624"/>
      <c r="J388" s="624"/>
      <c r="K388" s="624"/>
      <c r="L388" s="624"/>
      <c r="M388" s="624"/>
      <c r="N388" s="624"/>
      <c r="O388" s="624"/>
      <c r="P388" s="624"/>
      <c r="Q388" s="624"/>
      <c r="R388" s="624"/>
      <c r="S388" s="624"/>
      <c r="T388" s="624"/>
      <c r="U388" s="624"/>
      <c r="V388" s="624"/>
      <c r="W388" s="624"/>
      <c r="X388" s="624"/>
      <c r="Y388" s="624"/>
      <c r="Z388" s="624"/>
      <c r="AA388" s="66"/>
      <c r="AB388" s="66"/>
      <c r="AC388" s="80"/>
    </row>
    <row r="389" spans="1:68" ht="27" customHeight="1" x14ac:dyDescent="0.25">
      <c r="A389" s="63" t="s">
        <v>607</v>
      </c>
      <c r="B389" s="63" t="s">
        <v>608</v>
      </c>
      <c r="C389" s="36">
        <v>4301031405</v>
      </c>
      <c r="D389" s="625">
        <v>4680115886100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 x14ac:dyDescent="0.25">
      <c r="A390" s="63" t="s">
        <v>610</v>
      </c>
      <c r="B390" s="63" t="s">
        <v>611</v>
      </c>
      <c r="C390" s="36">
        <v>4301031406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610</v>
      </c>
      <c r="B391" s="63" t="s">
        <v>613</v>
      </c>
      <c r="C391" s="36">
        <v>4301031382</v>
      </c>
      <c r="D391" s="625">
        <v>4680115886117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612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4301031402</v>
      </c>
      <c r="D392" s="625">
        <v>4680115886124</v>
      </c>
      <c r="E392" s="625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616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4301031366</v>
      </c>
      <c r="D393" s="625">
        <v>4680115883147</v>
      </c>
      <c r="E393" s="625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609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619</v>
      </c>
      <c r="B394" s="63" t="s">
        <v>620</v>
      </c>
      <c r="C394" s="36">
        <v>4301031362</v>
      </c>
      <c r="D394" s="625">
        <v>4607091384338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609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621</v>
      </c>
      <c r="B395" s="63" t="s">
        <v>622</v>
      </c>
      <c r="C395" s="36">
        <v>4301031361</v>
      </c>
      <c r="D395" s="625">
        <v>4607091389524</v>
      </c>
      <c r="E395" s="625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4301031364</v>
      </c>
      <c r="D396" s="625">
        <v>4680115883161</v>
      </c>
      <c r="E396" s="625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4301031358</v>
      </c>
      <c r="D397" s="625">
        <v>4607091389531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630</v>
      </c>
      <c r="B398" s="63" t="s">
        <v>631</v>
      </c>
      <c r="C398" s="36">
        <v>4301031360</v>
      </c>
      <c r="D398" s="625">
        <v>4607091384345</v>
      </c>
      <c r="E398" s="62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27"/>
      <c r="R398" s="627"/>
      <c r="S398" s="627"/>
      <c r="T398" s="62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2"/>
      <c r="B400" s="632"/>
      <c r="C400" s="632"/>
      <c r="D400" s="632"/>
      <c r="E400" s="632"/>
      <c r="F400" s="632"/>
      <c r="G400" s="632"/>
      <c r="H400" s="632"/>
      <c r="I400" s="632"/>
      <c r="J400" s="632"/>
      <c r="K400" s="632"/>
      <c r="L400" s="632"/>
      <c r="M400" s="632"/>
      <c r="N400" s="632"/>
      <c r="O400" s="633"/>
      <c r="P400" s="629" t="s">
        <v>40</v>
      </c>
      <c r="Q400" s="630"/>
      <c r="R400" s="630"/>
      <c r="S400" s="630"/>
      <c r="T400" s="630"/>
      <c r="U400" s="630"/>
      <c r="V400" s="631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24" t="s">
        <v>82</v>
      </c>
      <c r="B401" s="624"/>
      <c r="C401" s="624"/>
      <c r="D401" s="624"/>
      <c r="E401" s="624"/>
      <c r="F401" s="624"/>
      <c r="G401" s="624"/>
      <c r="H401" s="624"/>
      <c r="I401" s="624"/>
      <c r="J401" s="624"/>
      <c r="K401" s="624"/>
      <c r="L401" s="624"/>
      <c r="M401" s="624"/>
      <c r="N401" s="624"/>
      <c r="O401" s="624"/>
      <c r="P401" s="624"/>
      <c r="Q401" s="624"/>
      <c r="R401" s="624"/>
      <c r="S401" s="624"/>
      <c r="T401" s="624"/>
      <c r="U401" s="624"/>
      <c r="V401" s="624"/>
      <c r="W401" s="624"/>
      <c r="X401" s="624"/>
      <c r="Y401" s="624"/>
      <c r="Z401" s="624"/>
      <c r="AA401" s="66"/>
      <c r="AB401" s="66"/>
      <c r="AC401" s="80"/>
    </row>
    <row r="402" spans="1:68" ht="27" customHeight="1" x14ac:dyDescent="0.25">
      <c r="A402" s="63" t="s">
        <v>632</v>
      </c>
      <c r="B402" s="63" t="s">
        <v>633</v>
      </c>
      <c r="C402" s="36">
        <v>4301051284</v>
      </c>
      <c r="D402" s="625">
        <v>4607091384352</v>
      </c>
      <c r="E402" s="625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120</v>
      </c>
      <c r="L402" s="37" t="s">
        <v>45</v>
      </c>
      <c r="M402" s="38" t="s">
        <v>92</v>
      </c>
      <c r="N402" s="38"/>
      <c r="O402" s="37">
        <v>45</v>
      </c>
      <c r="P402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635</v>
      </c>
      <c r="B403" s="63" t="s">
        <v>636</v>
      </c>
      <c r="C403" s="36">
        <v>4301051431</v>
      </c>
      <c r="D403" s="625">
        <v>4607091389654</v>
      </c>
      <c r="E403" s="625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88</v>
      </c>
      <c r="L403" s="37" t="s">
        <v>45</v>
      </c>
      <c r="M403" s="38" t="s">
        <v>92</v>
      </c>
      <c r="N403" s="38"/>
      <c r="O403" s="37">
        <v>45</v>
      </c>
      <c r="P403" s="8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27"/>
      <c r="R403" s="627"/>
      <c r="S403" s="627"/>
      <c r="T403" s="62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2"/>
      <c r="B405" s="632"/>
      <c r="C405" s="632"/>
      <c r="D405" s="632"/>
      <c r="E405" s="632"/>
      <c r="F405" s="632"/>
      <c r="G405" s="632"/>
      <c r="H405" s="632"/>
      <c r="I405" s="632"/>
      <c r="J405" s="632"/>
      <c r="K405" s="632"/>
      <c r="L405" s="632"/>
      <c r="M405" s="632"/>
      <c r="N405" s="632"/>
      <c r="O405" s="633"/>
      <c r="P405" s="629" t="s">
        <v>40</v>
      </c>
      <c r="Q405" s="630"/>
      <c r="R405" s="630"/>
      <c r="S405" s="630"/>
      <c r="T405" s="630"/>
      <c r="U405" s="630"/>
      <c r="V405" s="631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3" t="s">
        <v>638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5"/>
      <c r="AB406" s="65"/>
      <c r="AC406" s="79"/>
    </row>
    <row r="407" spans="1:68" ht="14.25" customHeight="1" x14ac:dyDescent="0.25">
      <c r="A407" s="624" t="s">
        <v>144</v>
      </c>
      <c r="B407" s="624"/>
      <c r="C407" s="624"/>
      <c r="D407" s="624"/>
      <c r="E407" s="624"/>
      <c r="F407" s="624"/>
      <c r="G407" s="624"/>
      <c r="H407" s="624"/>
      <c r="I407" s="624"/>
      <c r="J407" s="624"/>
      <c r="K407" s="624"/>
      <c r="L407" s="624"/>
      <c r="M407" s="624"/>
      <c r="N407" s="624"/>
      <c r="O407" s="624"/>
      <c r="P407" s="624"/>
      <c r="Q407" s="624"/>
      <c r="R407" s="624"/>
      <c r="S407" s="624"/>
      <c r="T407" s="624"/>
      <c r="U407" s="624"/>
      <c r="V407" s="624"/>
      <c r="W407" s="624"/>
      <c r="X407" s="624"/>
      <c r="Y407" s="624"/>
      <c r="Z407" s="624"/>
      <c r="AA407" s="66"/>
      <c r="AB407" s="66"/>
      <c r="AC407" s="80"/>
    </row>
    <row r="408" spans="1:68" ht="27" customHeight="1" x14ac:dyDescent="0.25">
      <c r="A408" s="63" t="s">
        <v>639</v>
      </c>
      <c r="B408" s="63" t="s">
        <v>640</v>
      </c>
      <c r="C408" s="36">
        <v>4301020319</v>
      </c>
      <c r="D408" s="625">
        <v>4680115885240</v>
      </c>
      <c r="E408" s="625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88</v>
      </c>
      <c r="L408" s="37" t="s">
        <v>45</v>
      </c>
      <c r="M408" s="38" t="s">
        <v>80</v>
      </c>
      <c r="N408" s="38"/>
      <c r="O408" s="37">
        <v>40</v>
      </c>
      <c r="P408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27"/>
      <c r="R408" s="627"/>
      <c r="S408" s="627"/>
      <c r="T408" s="62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641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2"/>
      <c r="B410" s="632"/>
      <c r="C410" s="632"/>
      <c r="D410" s="632"/>
      <c r="E410" s="632"/>
      <c r="F410" s="632"/>
      <c r="G410" s="632"/>
      <c r="H410" s="632"/>
      <c r="I410" s="632"/>
      <c r="J410" s="632"/>
      <c r="K410" s="632"/>
      <c r="L410" s="632"/>
      <c r="M410" s="632"/>
      <c r="N410" s="632"/>
      <c r="O410" s="633"/>
      <c r="P410" s="629" t="s">
        <v>40</v>
      </c>
      <c r="Q410" s="630"/>
      <c r="R410" s="630"/>
      <c r="S410" s="630"/>
      <c r="T410" s="630"/>
      <c r="U410" s="630"/>
      <c r="V410" s="63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24" t="s">
        <v>76</v>
      </c>
      <c r="B411" s="624"/>
      <c r="C411" s="624"/>
      <c r="D411" s="624"/>
      <c r="E411" s="624"/>
      <c r="F411" s="624"/>
      <c r="G411" s="624"/>
      <c r="H411" s="624"/>
      <c r="I411" s="624"/>
      <c r="J411" s="624"/>
      <c r="K411" s="624"/>
      <c r="L411" s="624"/>
      <c r="M411" s="624"/>
      <c r="N411" s="624"/>
      <c r="O411" s="624"/>
      <c r="P411" s="624"/>
      <c r="Q411" s="624"/>
      <c r="R411" s="624"/>
      <c r="S411" s="624"/>
      <c r="T411" s="624"/>
      <c r="U411" s="624"/>
      <c r="V411" s="624"/>
      <c r="W411" s="624"/>
      <c r="X411" s="624"/>
      <c r="Y411" s="624"/>
      <c r="Z411" s="624"/>
      <c r="AA411" s="66"/>
      <c r="AB411" s="66"/>
      <c r="AC411" s="80"/>
    </row>
    <row r="412" spans="1:68" ht="27" customHeight="1" x14ac:dyDescent="0.25">
      <c r="A412" s="63" t="s">
        <v>642</v>
      </c>
      <c r="B412" s="63" t="s">
        <v>643</v>
      </c>
      <c r="C412" s="36">
        <v>4301031403</v>
      </c>
      <c r="D412" s="625">
        <v>4680115886094</v>
      </c>
      <c r="E412" s="625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120</v>
      </c>
      <c r="L412" s="37" t="s">
        <v>45</v>
      </c>
      <c r="M412" s="38" t="s">
        <v>116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4301031363</v>
      </c>
      <c r="D413" s="625">
        <v>4607091389425</v>
      </c>
      <c r="E413" s="625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4301031373</v>
      </c>
      <c r="D414" s="625">
        <v>4680115880771</v>
      </c>
      <c r="E414" s="625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651</v>
      </c>
      <c r="B415" s="63" t="s">
        <v>652</v>
      </c>
      <c r="C415" s="36">
        <v>4301031359</v>
      </c>
      <c r="D415" s="625">
        <v>4607091389500</v>
      </c>
      <c r="E415" s="625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27"/>
      <c r="R415" s="627"/>
      <c r="S415" s="627"/>
      <c r="T415" s="62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650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2"/>
      <c r="B417" s="632"/>
      <c r="C417" s="632"/>
      <c r="D417" s="632"/>
      <c r="E417" s="632"/>
      <c r="F417" s="632"/>
      <c r="G417" s="632"/>
      <c r="H417" s="632"/>
      <c r="I417" s="632"/>
      <c r="J417" s="632"/>
      <c r="K417" s="632"/>
      <c r="L417" s="632"/>
      <c r="M417" s="632"/>
      <c r="N417" s="632"/>
      <c r="O417" s="633"/>
      <c r="P417" s="629" t="s">
        <v>40</v>
      </c>
      <c r="Q417" s="630"/>
      <c r="R417" s="630"/>
      <c r="S417" s="630"/>
      <c r="T417" s="630"/>
      <c r="U417" s="630"/>
      <c r="V417" s="631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3" t="s">
        <v>653</v>
      </c>
      <c r="B418" s="623"/>
      <c r="C418" s="623"/>
      <c r="D418" s="623"/>
      <c r="E418" s="623"/>
      <c r="F418" s="623"/>
      <c r="G418" s="623"/>
      <c r="H418" s="623"/>
      <c r="I418" s="623"/>
      <c r="J418" s="623"/>
      <c r="K418" s="623"/>
      <c r="L418" s="623"/>
      <c r="M418" s="623"/>
      <c r="N418" s="623"/>
      <c r="O418" s="623"/>
      <c r="P418" s="623"/>
      <c r="Q418" s="623"/>
      <c r="R418" s="623"/>
      <c r="S418" s="623"/>
      <c r="T418" s="623"/>
      <c r="U418" s="623"/>
      <c r="V418" s="623"/>
      <c r="W418" s="623"/>
      <c r="X418" s="623"/>
      <c r="Y418" s="623"/>
      <c r="Z418" s="623"/>
      <c r="AA418" s="65"/>
      <c r="AB418" s="65"/>
      <c r="AC418" s="79"/>
    </row>
    <row r="419" spans="1:68" ht="14.25" customHeight="1" x14ac:dyDescent="0.25">
      <c r="A419" s="624" t="s">
        <v>76</v>
      </c>
      <c r="B419" s="624"/>
      <c r="C419" s="624"/>
      <c r="D419" s="624"/>
      <c r="E419" s="624"/>
      <c r="F419" s="624"/>
      <c r="G419" s="624"/>
      <c r="H419" s="624"/>
      <c r="I419" s="624"/>
      <c r="J419" s="624"/>
      <c r="K419" s="624"/>
      <c r="L419" s="624"/>
      <c r="M419" s="624"/>
      <c r="N419" s="624"/>
      <c r="O419" s="624"/>
      <c r="P419" s="624"/>
      <c r="Q419" s="624"/>
      <c r="R419" s="624"/>
      <c r="S419" s="624"/>
      <c r="T419" s="624"/>
      <c r="U419" s="624"/>
      <c r="V419" s="624"/>
      <c r="W419" s="624"/>
      <c r="X419" s="624"/>
      <c r="Y419" s="624"/>
      <c r="Z419" s="624"/>
      <c r="AA419" s="66"/>
      <c r="AB419" s="66"/>
      <c r="AC419" s="80"/>
    </row>
    <row r="420" spans="1:68" ht="27" customHeight="1" x14ac:dyDescent="0.25">
      <c r="A420" s="63" t="s">
        <v>654</v>
      </c>
      <c r="B420" s="63" t="s">
        <v>655</v>
      </c>
      <c r="C420" s="36">
        <v>4301031347</v>
      </c>
      <c r="D420" s="625">
        <v>4680115885110</v>
      </c>
      <c r="E420" s="625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88</v>
      </c>
      <c r="L420" s="37" t="s">
        <v>45</v>
      </c>
      <c r="M420" s="38" t="s">
        <v>80</v>
      </c>
      <c r="N420" s="38"/>
      <c r="O420" s="37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27"/>
      <c r="R420" s="627"/>
      <c r="S420" s="627"/>
      <c r="T420" s="62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656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2"/>
      <c r="B422" s="632"/>
      <c r="C422" s="632"/>
      <c r="D422" s="632"/>
      <c r="E422" s="632"/>
      <c r="F422" s="632"/>
      <c r="G422" s="632"/>
      <c r="H422" s="632"/>
      <c r="I422" s="632"/>
      <c r="J422" s="632"/>
      <c r="K422" s="632"/>
      <c r="L422" s="632"/>
      <c r="M422" s="632"/>
      <c r="N422" s="632"/>
      <c r="O422" s="633"/>
      <c r="P422" s="629" t="s">
        <v>40</v>
      </c>
      <c r="Q422" s="630"/>
      <c r="R422" s="630"/>
      <c r="S422" s="630"/>
      <c r="T422" s="630"/>
      <c r="U422" s="630"/>
      <c r="V422" s="631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23" t="s">
        <v>657</v>
      </c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23"/>
      <c r="P423" s="623"/>
      <c r="Q423" s="623"/>
      <c r="R423" s="623"/>
      <c r="S423" s="623"/>
      <c r="T423" s="623"/>
      <c r="U423" s="623"/>
      <c r="V423" s="623"/>
      <c r="W423" s="623"/>
      <c r="X423" s="623"/>
      <c r="Y423" s="623"/>
      <c r="Z423" s="623"/>
      <c r="AA423" s="65"/>
      <c r="AB423" s="65"/>
      <c r="AC423" s="79"/>
    </row>
    <row r="424" spans="1:68" ht="14.25" customHeight="1" x14ac:dyDescent="0.25">
      <c r="A424" s="624" t="s">
        <v>76</v>
      </c>
      <c r="B424" s="624"/>
      <c r="C424" s="624"/>
      <c r="D424" s="624"/>
      <c r="E424" s="624"/>
      <c r="F424" s="624"/>
      <c r="G424" s="624"/>
      <c r="H424" s="624"/>
      <c r="I424" s="624"/>
      <c r="J424" s="624"/>
      <c r="K424" s="624"/>
      <c r="L424" s="624"/>
      <c r="M424" s="624"/>
      <c r="N424" s="624"/>
      <c r="O424" s="624"/>
      <c r="P424" s="624"/>
      <c r="Q424" s="624"/>
      <c r="R424" s="624"/>
      <c r="S424" s="624"/>
      <c r="T424" s="624"/>
      <c r="U424" s="624"/>
      <c r="V424" s="624"/>
      <c r="W424" s="624"/>
      <c r="X424" s="624"/>
      <c r="Y424" s="624"/>
      <c r="Z424" s="624"/>
      <c r="AA424" s="66"/>
      <c r="AB424" s="66"/>
      <c r="AC424" s="80"/>
    </row>
    <row r="425" spans="1:68" ht="27" customHeight="1" x14ac:dyDescent="0.25">
      <c r="A425" s="63" t="s">
        <v>658</v>
      </c>
      <c r="B425" s="63" t="s">
        <v>659</v>
      </c>
      <c r="C425" s="36">
        <v>4301031261</v>
      </c>
      <c r="D425" s="625">
        <v>4680115885103</v>
      </c>
      <c r="E425" s="625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88</v>
      </c>
      <c r="L425" s="37" t="s">
        <v>45</v>
      </c>
      <c r="M425" s="38" t="s">
        <v>80</v>
      </c>
      <c r="N425" s="38"/>
      <c r="O425" s="37">
        <v>40</v>
      </c>
      <c r="P425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27"/>
      <c r="R425" s="627"/>
      <c r="S425" s="627"/>
      <c r="T425" s="628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660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2"/>
      <c r="B426" s="632"/>
      <c r="C426" s="632"/>
      <c r="D426" s="632"/>
      <c r="E426" s="632"/>
      <c r="F426" s="632"/>
      <c r="G426" s="632"/>
      <c r="H426" s="632"/>
      <c r="I426" s="632"/>
      <c r="J426" s="632"/>
      <c r="K426" s="632"/>
      <c r="L426" s="632"/>
      <c r="M426" s="632"/>
      <c r="N426" s="632"/>
      <c r="O426" s="633"/>
      <c r="P426" s="629" t="s">
        <v>40</v>
      </c>
      <c r="Q426" s="630"/>
      <c r="R426" s="630"/>
      <c r="S426" s="630"/>
      <c r="T426" s="630"/>
      <c r="U426" s="630"/>
      <c r="V426" s="631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2"/>
      <c r="B427" s="632"/>
      <c r="C427" s="632"/>
      <c r="D427" s="632"/>
      <c r="E427" s="632"/>
      <c r="F427" s="632"/>
      <c r="G427" s="632"/>
      <c r="H427" s="632"/>
      <c r="I427" s="632"/>
      <c r="J427" s="632"/>
      <c r="K427" s="632"/>
      <c r="L427" s="632"/>
      <c r="M427" s="632"/>
      <c r="N427" s="632"/>
      <c r="O427" s="633"/>
      <c r="P427" s="629" t="s">
        <v>40</v>
      </c>
      <c r="Q427" s="630"/>
      <c r="R427" s="630"/>
      <c r="S427" s="630"/>
      <c r="T427" s="630"/>
      <c r="U427" s="630"/>
      <c r="V427" s="631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2" t="s">
        <v>661</v>
      </c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22"/>
      <c r="P428" s="622"/>
      <c r="Q428" s="622"/>
      <c r="R428" s="622"/>
      <c r="S428" s="622"/>
      <c r="T428" s="622"/>
      <c r="U428" s="622"/>
      <c r="V428" s="622"/>
      <c r="W428" s="622"/>
      <c r="X428" s="622"/>
      <c r="Y428" s="622"/>
      <c r="Z428" s="622"/>
      <c r="AA428" s="54"/>
      <c r="AB428" s="54"/>
      <c r="AC428" s="54"/>
    </row>
    <row r="429" spans="1:68" ht="16.5" customHeight="1" x14ac:dyDescent="0.25">
      <c r="A429" s="623" t="s">
        <v>661</v>
      </c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23"/>
      <c r="P429" s="623"/>
      <c r="Q429" s="623"/>
      <c r="R429" s="623"/>
      <c r="S429" s="623"/>
      <c r="T429" s="623"/>
      <c r="U429" s="623"/>
      <c r="V429" s="623"/>
      <c r="W429" s="623"/>
      <c r="X429" s="623"/>
      <c r="Y429" s="623"/>
      <c r="Z429" s="623"/>
      <c r="AA429" s="65"/>
      <c r="AB429" s="65"/>
      <c r="AC429" s="79"/>
    </row>
    <row r="430" spans="1:68" ht="14.25" customHeight="1" x14ac:dyDescent="0.25">
      <c r="A430" s="624" t="s">
        <v>112</v>
      </c>
      <c r="B430" s="624"/>
      <c r="C430" s="624"/>
      <c r="D430" s="624"/>
      <c r="E430" s="624"/>
      <c r="F430" s="624"/>
      <c r="G430" s="624"/>
      <c r="H430" s="624"/>
      <c r="I430" s="624"/>
      <c r="J430" s="624"/>
      <c r="K430" s="624"/>
      <c r="L430" s="624"/>
      <c r="M430" s="624"/>
      <c r="N430" s="624"/>
      <c r="O430" s="624"/>
      <c r="P430" s="624"/>
      <c r="Q430" s="624"/>
      <c r="R430" s="624"/>
      <c r="S430" s="624"/>
      <c r="T430" s="624"/>
      <c r="U430" s="624"/>
      <c r="V430" s="624"/>
      <c r="W430" s="624"/>
      <c r="X430" s="624"/>
      <c r="Y430" s="624"/>
      <c r="Z430" s="624"/>
      <c r="AA430" s="66"/>
      <c r="AB430" s="66"/>
      <c r="AC430" s="80"/>
    </row>
    <row r="431" spans="1:68" ht="27" customHeight="1" x14ac:dyDescent="0.25">
      <c r="A431" s="63" t="s">
        <v>662</v>
      </c>
      <c r="B431" s="63" t="s">
        <v>663</v>
      </c>
      <c r="C431" s="36">
        <v>4301011795</v>
      </c>
      <c r="D431" s="625">
        <v>4607091389067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1" si="54">IFERROR(IF(X431="",0,CEILING((X431/$H431),1)*$H431),"")</f>
        <v>0</v>
      </c>
      <c r="Z431" s="41" t="str">
        <f t="shared" ref="Z431:Z436" si="55">IFERROR(IF(Y431=0,"",ROUNDUP(Y431/H431,0)*0.01196),"")</f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1" si="56">IFERROR(X431*I431/H431,"0")</f>
        <v>0</v>
      </c>
      <c r="BN431" s="78">
        <f t="shared" ref="BN431:BN441" si="57">IFERROR(Y431*I431/H431,"0")</f>
        <v>0</v>
      </c>
      <c r="BO431" s="78">
        <f t="shared" ref="BO431:BO441" si="58">IFERROR(1/J431*(X431/H431),"0")</f>
        <v>0</v>
      </c>
      <c r="BP431" s="78">
        <f t="shared" ref="BP431:BP441" si="59">IFERROR(1/J431*(Y431/H431),"0")</f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4301011961</v>
      </c>
      <c r="D432" s="625">
        <v>4680115885271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668</v>
      </c>
      <c r="B433" s="63" t="s">
        <v>669</v>
      </c>
      <c r="C433" s="36">
        <v>4301012145</v>
      </c>
      <c r="D433" s="625">
        <v>4607091383522</v>
      </c>
      <c r="E433" s="625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3" t="s">
        <v>670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671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672</v>
      </c>
      <c r="B434" s="63" t="s">
        <v>673</v>
      </c>
      <c r="C434" s="36">
        <v>4301011376</v>
      </c>
      <c r="D434" s="625">
        <v>4680115885226</v>
      </c>
      <c r="E434" s="625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92</v>
      </c>
      <c r="N434" s="38"/>
      <c r="O434" s="37">
        <v>60</v>
      </c>
      <c r="P434" s="8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customHeight="1" x14ac:dyDescent="0.25">
      <c r="A435" s="63" t="s">
        <v>675</v>
      </c>
      <c r="B435" s="63" t="s">
        <v>676</v>
      </c>
      <c r="C435" s="36">
        <v>4301011774</v>
      </c>
      <c r="D435" s="625">
        <v>4680115884502</v>
      </c>
      <c r="E435" s="625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678</v>
      </c>
      <c r="B436" s="63" t="s">
        <v>679</v>
      </c>
      <c r="C436" s="36">
        <v>4301011771</v>
      </c>
      <c r="D436" s="625">
        <v>4607091389104</v>
      </c>
      <c r="E436" s="625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4301012125</v>
      </c>
      <c r="D437" s="625">
        <v>4680115886391</v>
      </c>
      <c r="E437" s="625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88</v>
      </c>
      <c r="L437" s="37" t="s">
        <v>45</v>
      </c>
      <c r="M437" s="38" t="s">
        <v>92</v>
      </c>
      <c r="N437" s="38"/>
      <c r="O437" s="37">
        <v>60</v>
      </c>
      <c r="P437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683</v>
      </c>
      <c r="B438" s="63" t="s">
        <v>684</v>
      </c>
      <c r="C438" s="36">
        <v>4301012035</v>
      </c>
      <c r="D438" s="625">
        <v>4680115880603</v>
      </c>
      <c r="E438" s="625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27"/>
      <c r="R438" s="627"/>
      <c r="S438" s="627"/>
      <c r="T438" s="62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664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4301012036</v>
      </c>
      <c r="D439" s="625">
        <v>4680115882782</v>
      </c>
      <c r="E439" s="625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627"/>
      <c r="R439" s="627"/>
      <c r="S439" s="627"/>
      <c r="T439" s="62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687</v>
      </c>
      <c r="B440" s="63" t="s">
        <v>688</v>
      </c>
      <c r="C440" s="36">
        <v>4301012050</v>
      </c>
      <c r="D440" s="625">
        <v>4680115885479</v>
      </c>
      <c r="E440" s="625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88</v>
      </c>
      <c r="L440" s="37" t="s">
        <v>45</v>
      </c>
      <c r="M440" s="38" t="s">
        <v>116</v>
      </c>
      <c r="N440" s="38"/>
      <c r="O440" s="37">
        <v>60</v>
      </c>
      <c r="P440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627"/>
      <c r="R440" s="627"/>
      <c r="S440" s="627"/>
      <c r="T440" s="62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689</v>
      </c>
      <c r="B441" s="63" t="s">
        <v>690</v>
      </c>
      <c r="C441" s="36">
        <v>4301012034</v>
      </c>
      <c r="D441" s="625">
        <v>4607091389982</v>
      </c>
      <c r="E441" s="625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680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x14ac:dyDescent="0.2">
      <c r="A442" s="632"/>
      <c r="B442" s="632"/>
      <c r="C442" s="632"/>
      <c r="D442" s="632"/>
      <c r="E442" s="632"/>
      <c r="F442" s="632"/>
      <c r="G442" s="632"/>
      <c r="H442" s="632"/>
      <c r="I442" s="632"/>
      <c r="J442" s="632"/>
      <c r="K442" s="632"/>
      <c r="L442" s="632"/>
      <c r="M442" s="632"/>
      <c r="N442" s="632"/>
      <c r="O442" s="633"/>
      <c r="P442" s="629" t="s">
        <v>40</v>
      </c>
      <c r="Q442" s="630"/>
      <c r="R442" s="630"/>
      <c r="S442" s="630"/>
      <c r="T442" s="630"/>
      <c r="U442" s="630"/>
      <c r="V442" s="631"/>
      <c r="W442" s="42" t="s">
        <v>39</v>
      </c>
      <c r="X442" s="43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32"/>
      <c r="B443" s="632"/>
      <c r="C443" s="632"/>
      <c r="D443" s="632"/>
      <c r="E443" s="632"/>
      <c r="F443" s="632"/>
      <c r="G443" s="632"/>
      <c r="H443" s="632"/>
      <c r="I443" s="632"/>
      <c r="J443" s="632"/>
      <c r="K443" s="632"/>
      <c r="L443" s="632"/>
      <c r="M443" s="632"/>
      <c r="N443" s="632"/>
      <c r="O443" s="633"/>
      <c r="P443" s="629" t="s">
        <v>40</v>
      </c>
      <c r="Q443" s="630"/>
      <c r="R443" s="630"/>
      <c r="S443" s="630"/>
      <c r="T443" s="630"/>
      <c r="U443" s="630"/>
      <c r="V443" s="631"/>
      <c r="W443" s="42" t="s">
        <v>0</v>
      </c>
      <c r="X443" s="43">
        <f>IFERROR(SUM(X431:X441),"0")</f>
        <v>0</v>
      </c>
      <c r="Y443" s="43">
        <f>IFERROR(SUM(Y431:Y441),"0")</f>
        <v>0</v>
      </c>
      <c r="Z443" s="42"/>
      <c r="AA443" s="67"/>
      <c r="AB443" s="67"/>
      <c r="AC443" s="67"/>
    </row>
    <row r="444" spans="1:68" ht="14.25" customHeight="1" x14ac:dyDescent="0.25">
      <c r="A444" s="624" t="s">
        <v>144</v>
      </c>
      <c r="B444" s="624"/>
      <c r="C444" s="624"/>
      <c r="D444" s="624"/>
      <c r="E444" s="624"/>
      <c r="F444" s="624"/>
      <c r="G444" s="624"/>
      <c r="H444" s="624"/>
      <c r="I444" s="624"/>
      <c r="J444" s="624"/>
      <c r="K444" s="624"/>
      <c r="L444" s="624"/>
      <c r="M444" s="624"/>
      <c r="N444" s="624"/>
      <c r="O444" s="624"/>
      <c r="P444" s="624"/>
      <c r="Q444" s="624"/>
      <c r="R444" s="624"/>
      <c r="S444" s="624"/>
      <c r="T444" s="624"/>
      <c r="U444" s="624"/>
      <c r="V444" s="624"/>
      <c r="W444" s="624"/>
      <c r="X444" s="624"/>
      <c r="Y444" s="624"/>
      <c r="Z444" s="624"/>
      <c r="AA444" s="66"/>
      <c r="AB444" s="66"/>
      <c r="AC444" s="80"/>
    </row>
    <row r="445" spans="1:68" ht="16.5" customHeight="1" x14ac:dyDescent="0.25">
      <c r="A445" s="63" t="s">
        <v>691</v>
      </c>
      <c r="B445" s="63" t="s">
        <v>692</v>
      </c>
      <c r="C445" s="36">
        <v>4301020334</v>
      </c>
      <c r="D445" s="625">
        <v>4607091388930</v>
      </c>
      <c r="E445" s="62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45</v>
      </c>
      <c r="M445" s="38" t="s">
        <v>92</v>
      </c>
      <c r="N445" s="38"/>
      <c r="O445" s="37">
        <v>70</v>
      </c>
      <c r="P445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627"/>
      <c r="R445" s="627"/>
      <c r="S445" s="627"/>
      <c r="T445" s="62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694</v>
      </c>
      <c r="B446" s="63" t="s">
        <v>695</v>
      </c>
      <c r="C446" s="36">
        <v>4301020384</v>
      </c>
      <c r="D446" s="625">
        <v>4680115886407</v>
      </c>
      <c r="E446" s="62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88</v>
      </c>
      <c r="L446" s="37" t="s">
        <v>45</v>
      </c>
      <c r="M446" s="38" t="s">
        <v>92</v>
      </c>
      <c r="N446" s="38"/>
      <c r="O446" s="37">
        <v>70</v>
      </c>
      <c r="P446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627"/>
      <c r="R446" s="627"/>
      <c r="S446" s="627"/>
      <c r="T446" s="62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696</v>
      </c>
      <c r="B447" s="63" t="s">
        <v>697</v>
      </c>
      <c r="C447" s="36">
        <v>4301020385</v>
      </c>
      <c r="D447" s="625">
        <v>4680115880054</v>
      </c>
      <c r="E447" s="62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120</v>
      </c>
      <c r="L447" s="37" t="s">
        <v>45</v>
      </c>
      <c r="M447" s="38" t="s">
        <v>116</v>
      </c>
      <c r="N447" s="38"/>
      <c r="O447" s="37">
        <v>70</v>
      </c>
      <c r="P447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08" t="s">
        <v>693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632"/>
      <c r="B448" s="632"/>
      <c r="C448" s="632"/>
      <c r="D448" s="632"/>
      <c r="E448" s="632"/>
      <c r="F448" s="632"/>
      <c r="G448" s="632"/>
      <c r="H448" s="632"/>
      <c r="I448" s="632"/>
      <c r="J448" s="632"/>
      <c r="K448" s="632"/>
      <c r="L448" s="632"/>
      <c r="M448" s="632"/>
      <c r="N448" s="632"/>
      <c r="O448" s="633"/>
      <c r="P448" s="629" t="s">
        <v>40</v>
      </c>
      <c r="Q448" s="630"/>
      <c r="R448" s="630"/>
      <c r="S448" s="630"/>
      <c r="T448" s="630"/>
      <c r="U448" s="630"/>
      <c r="V448" s="631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632"/>
      <c r="B449" s="632"/>
      <c r="C449" s="632"/>
      <c r="D449" s="632"/>
      <c r="E449" s="632"/>
      <c r="F449" s="632"/>
      <c r="G449" s="632"/>
      <c r="H449" s="632"/>
      <c r="I449" s="632"/>
      <c r="J449" s="632"/>
      <c r="K449" s="632"/>
      <c r="L449" s="632"/>
      <c r="M449" s="632"/>
      <c r="N449" s="632"/>
      <c r="O449" s="633"/>
      <c r="P449" s="629" t="s">
        <v>40</v>
      </c>
      <c r="Q449" s="630"/>
      <c r="R449" s="630"/>
      <c r="S449" s="630"/>
      <c r="T449" s="630"/>
      <c r="U449" s="630"/>
      <c r="V449" s="631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4.25" customHeight="1" x14ac:dyDescent="0.25">
      <c r="A450" s="624" t="s">
        <v>76</v>
      </c>
      <c r="B450" s="624"/>
      <c r="C450" s="624"/>
      <c r="D450" s="624"/>
      <c r="E450" s="624"/>
      <c r="F450" s="624"/>
      <c r="G450" s="624"/>
      <c r="H450" s="624"/>
      <c r="I450" s="624"/>
      <c r="J450" s="624"/>
      <c r="K450" s="624"/>
      <c r="L450" s="624"/>
      <c r="M450" s="624"/>
      <c r="N450" s="624"/>
      <c r="O450" s="624"/>
      <c r="P450" s="624"/>
      <c r="Q450" s="624"/>
      <c r="R450" s="624"/>
      <c r="S450" s="624"/>
      <c r="T450" s="624"/>
      <c r="U450" s="624"/>
      <c r="V450" s="624"/>
      <c r="W450" s="624"/>
      <c r="X450" s="624"/>
      <c r="Y450" s="624"/>
      <c r="Z450" s="624"/>
      <c r="AA450" s="66"/>
      <c r="AB450" s="66"/>
      <c r="AC450" s="80"/>
    </row>
    <row r="451" spans="1:68" ht="27" customHeight="1" x14ac:dyDescent="0.25">
      <c r="A451" s="63" t="s">
        <v>698</v>
      </c>
      <c r="B451" s="63" t="s">
        <v>699</v>
      </c>
      <c r="C451" s="36">
        <v>4301031349</v>
      </c>
      <c r="D451" s="625">
        <v>4680115883116</v>
      </c>
      <c r="E451" s="625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117</v>
      </c>
      <c r="L451" s="37" t="s">
        <v>45</v>
      </c>
      <c r="M451" s="38" t="s">
        <v>116</v>
      </c>
      <c r="N451" s="38"/>
      <c r="O451" s="37">
        <v>70</v>
      </c>
      <c r="P451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ref="Y451:Y456" si="60">IFERROR(IF(X451="",0,CEILING((X451/$H451),1)*$H451),"")</f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700</v>
      </c>
      <c r="AG451" s="78"/>
      <c r="AJ451" s="84" t="s">
        <v>45</v>
      </c>
      <c r="AK451" s="84">
        <v>0</v>
      </c>
      <c r="BB451" s="511" t="s">
        <v>66</v>
      </c>
      <c r="BM451" s="78">
        <f t="shared" ref="BM451:BM456" si="61">IFERROR(X451*I451/H451,"0")</f>
        <v>0</v>
      </c>
      <c r="BN451" s="78">
        <f t="shared" ref="BN451:BN456" si="62">IFERROR(Y451*I451/H451,"0")</f>
        <v>0</v>
      </c>
      <c r="BO451" s="78">
        <f t="shared" ref="BO451:BO456" si="63">IFERROR(1/J451*(X451/H451),"0")</f>
        <v>0</v>
      </c>
      <c r="BP451" s="78">
        <f t="shared" ref="BP451:BP456" si="64">IFERROR(1/J451*(Y451/H451),"0")</f>
        <v>0</v>
      </c>
    </row>
    <row r="452" spans="1:68" ht="27" customHeight="1" x14ac:dyDescent="0.25">
      <c r="A452" s="63" t="s">
        <v>701</v>
      </c>
      <c r="B452" s="63" t="s">
        <v>702</v>
      </c>
      <c r="C452" s="36">
        <v>4301031350</v>
      </c>
      <c r="D452" s="625">
        <v>4680115883093</v>
      </c>
      <c r="E452" s="625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80</v>
      </c>
      <c r="N452" s="38"/>
      <c r="O452" s="37">
        <v>70</v>
      </c>
      <c r="P452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0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si="61"/>
        <v>0</v>
      </c>
      <c r="BN452" s="78">
        <f t="shared" si="62"/>
        <v>0</v>
      </c>
      <c r="BO452" s="78">
        <f t="shared" si="63"/>
        <v>0</v>
      </c>
      <c r="BP452" s="78">
        <f t="shared" si="64"/>
        <v>0</v>
      </c>
    </row>
    <row r="453" spans="1:68" ht="27" customHeight="1" x14ac:dyDescent="0.25">
      <c r="A453" s="63" t="s">
        <v>704</v>
      </c>
      <c r="B453" s="63" t="s">
        <v>705</v>
      </c>
      <c r="C453" s="36">
        <v>4301031353</v>
      </c>
      <c r="D453" s="625">
        <v>4680115883109</v>
      </c>
      <c r="E453" s="625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80</v>
      </c>
      <c r="N453" s="38"/>
      <c r="O453" s="37">
        <v>70</v>
      </c>
      <c r="P453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627"/>
      <c r="R453" s="627"/>
      <c r="S453" s="627"/>
      <c r="T453" s="62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0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si="61"/>
        <v>0</v>
      </c>
      <c r="BN453" s="78">
        <f t="shared" si="62"/>
        <v>0</v>
      </c>
      <c r="BO453" s="78">
        <f t="shared" si="63"/>
        <v>0</v>
      </c>
      <c r="BP453" s="78">
        <f t="shared" si="64"/>
        <v>0</v>
      </c>
    </row>
    <row r="454" spans="1:68" ht="27" customHeight="1" x14ac:dyDescent="0.25">
      <c r="A454" s="63" t="s">
        <v>707</v>
      </c>
      <c r="B454" s="63" t="s">
        <v>708</v>
      </c>
      <c r="C454" s="36">
        <v>4301031419</v>
      </c>
      <c r="D454" s="625">
        <v>4680115882072</v>
      </c>
      <c r="E454" s="625"/>
      <c r="F454" s="62">
        <v>0.6</v>
      </c>
      <c r="G454" s="37">
        <v>8</v>
      </c>
      <c r="H454" s="62">
        <v>4.8</v>
      </c>
      <c r="I454" s="62">
        <v>6.93</v>
      </c>
      <c r="J454" s="37">
        <v>132</v>
      </c>
      <c r="K454" s="37" t="s">
        <v>120</v>
      </c>
      <c r="L454" s="37" t="s">
        <v>45</v>
      </c>
      <c r="M454" s="38" t="s">
        <v>116</v>
      </c>
      <c r="N454" s="38"/>
      <c r="O454" s="37">
        <v>70</v>
      </c>
      <c r="P454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627"/>
      <c r="R454" s="627"/>
      <c r="S454" s="627"/>
      <c r="T454" s="62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700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709</v>
      </c>
      <c r="B455" s="63" t="s">
        <v>710</v>
      </c>
      <c r="C455" s="36">
        <v>4301031418</v>
      </c>
      <c r="D455" s="625">
        <v>4680115882102</v>
      </c>
      <c r="E455" s="625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120</v>
      </c>
      <c r="L455" s="37" t="s">
        <v>45</v>
      </c>
      <c r="M455" s="38" t="s">
        <v>80</v>
      </c>
      <c r="N455" s="38"/>
      <c r="O455" s="37">
        <v>70</v>
      </c>
      <c r="P455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627"/>
      <c r="R455" s="627"/>
      <c r="S455" s="627"/>
      <c r="T455" s="62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711</v>
      </c>
      <c r="B456" s="63" t="s">
        <v>712</v>
      </c>
      <c r="C456" s="36">
        <v>4301031417</v>
      </c>
      <c r="D456" s="625">
        <v>4680115882096</v>
      </c>
      <c r="E456" s="625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120</v>
      </c>
      <c r="L456" s="37" t="s">
        <v>45</v>
      </c>
      <c r="M456" s="38" t="s">
        <v>80</v>
      </c>
      <c r="N456" s="38"/>
      <c r="O456" s="37">
        <v>70</v>
      </c>
      <c r="P456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x14ac:dyDescent="0.2">
      <c r="A457" s="632"/>
      <c r="B457" s="632"/>
      <c r="C457" s="632"/>
      <c r="D457" s="632"/>
      <c r="E457" s="632"/>
      <c r="F457" s="632"/>
      <c r="G457" s="632"/>
      <c r="H457" s="632"/>
      <c r="I457" s="632"/>
      <c r="J457" s="632"/>
      <c r="K457" s="632"/>
      <c r="L457" s="632"/>
      <c r="M457" s="632"/>
      <c r="N457" s="632"/>
      <c r="O457" s="633"/>
      <c r="P457" s="629" t="s">
        <v>40</v>
      </c>
      <c r="Q457" s="630"/>
      <c r="R457" s="630"/>
      <c r="S457" s="630"/>
      <c r="T457" s="630"/>
      <c r="U457" s="630"/>
      <c r="V457" s="631"/>
      <c r="W457" s="42" t="s">
        <v>39</v>
      </c>
      <c r="X457" s="43">
        <f>IFERROR(X451/H451,"0")+IFERROR(X452/H452,"0")+IFERROR(X453/H453,"0")+IFERROR(X454/H454,"0")+IFERROR(X455/H455,"0")+IFERROR(X456/H456,"0")</f>
        <v>0</v>
      </c>
      <c r="Y457" s="43">
        <f>IFERROR(Y451/H451,"0")+IFERROR(Y452/H452,"0")+IFERROR(Y453/H453,"0")+IFERROR(Y454/H454,"0")+IFERROR(Y455/H455,"0")+IFERROR(Y456/H456,"0")</f>
        <v>0</v>
      </c>
      <c r="Z457" s="43">
        <f>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632"/>
      <c r="B458" s="632"/>
      <c r="C458" s="632"/>
      <c r="D458" s="632"/>
      <c r="E458" s="632"/>
      <c r="F458" s="632"/>
      <c r="G458" s="632"/>
      <c r="H458" s="632"/>
      <c r="I458" s="632"/>
      <c r="J458" s="632"/>
      <c r="K458" s="632"/>
      <c r="L458" s="632"/>
      <c r="M458" s="632"/>
      <c r="N458" s="632"/>
      <c r="O458" s="633"/>
      <c r="P458" s="629" t="s">
        <v>40</v>
      </c>
      <c r="Q458" s="630"/>
      <c r="R458" s="630"/>
      <c r="S458" s="630"/>
      <c r="T458" s="630"/>
      <c r="U458" s="630"/>
      <c r="V458" s="631"/>
      <c r="W458" s="42" t="s">
        <v>0</v>
      </c>
      <c r="X458" s="43">
        <f>IFERROR(SUM(X451:X456),"0")</f>
        <v>0</v>
      </c>
      <c r="Y458" s="43">
        <f>IFERROR(SUM(Y451:Y456),"0")</f>
        <v>0</v>
      </c>
      <c r="Z458" s="42"/>
      <c r="AA458" s="67"/>
      <c r="AB458" s="67"/>
      <c r="AC458" s="67"/>
    </row>
    <row r="459" spans="1:68" ht="14.25" customHeight="1" x14ac:dyDescent="0.25">
      <c r="A459" s="624" t="s">
        <v>82</v>
      </c>
      <c r="B459" s="624"/>
      <c r="C459" s="624"/>
      <c r="D459" s="624"/>
      <c r="E459" s="624"/>
      <c r="F459" s="624"/>
      <c r="G459" s="624"/>
      <c r="H459" s="624"/>
      <c r="I459" s="624"/>
      <c r="J459" s="624"/>
      <c r="K459" s="624"/>
      <c r="L459" s="624"/>
      <c r="M459" s="624"/>
      <c r="N459" s="624"/>
      <c r="O459" s="624"/>
      <c r="P459" s="624"/>
      <c r="Q459" s="624"/>
      <c r="R459" s="624"/>
      <c r="S459" s="624"/>
      <c r="T459" s="624"/>
      <c r="U459" s="624"/>
      <c r="V459" s="624"/>
      <c r="W459" s="624"/>
      <c r="X459" s="624"/>
      <c r="Y459" s="624"/>
      <c r="Z459" s="624"/>
      <c r="AA459" s="66"/>
      <c r="AB459" s="66"/>
      <c r="AC459" s="80"/>
    </row>
    <row r="460" spans="1:68" ht="16.5" customHeight="1" x14ac:dyDescent="0.25">
      <c r="A460" s="63" t="s">
        <v>713</v>
      </c>
      <c r="B460" s="63" t="s">
        <v>714</v>
      </c>
      <c r="C460" s="36">
        <v>4301051232</v>
      </c>
      <c r="D460" s="625">
        <v>4607091383409</v>
      </c>
      <c r="E460" s="625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117</v>
      </c>
      <c r="L460" s="37" t="s">
        <v>45</v>
      </c>
      <c r="M460" s="38" t="s">
        <v>92</v>
      </c>
      <c r="N460" s="38"/>
      <c r="O460" s="37">
        <v>45</v>
      </c>
      <c r="P460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627"/>
      <c r="R460" s="627"/>
      <c r="S460" s="627"/>
      <c r="T460" s="62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715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716</v>
      </c>
      <c r="B461" s="63" t="s">
        <v>717</v>
      </c>
      <c r="C461" s="36">
        <v>4301051233</v>
      </c>
      <c r="D461" s="625">
        <v>4607091383416</v>
      </c>
      <c r="E461" s="625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117</v>
      </c>
      <c r="L461" s="37" t="s">
        <v>45</v>
      </c>
      <c r="M461" s="38" t="s">
        <v>92</v>
      </c>
      <c r="N461" s="38"/>
      <c r="O461" s="37">
        <v>45</v>
      </c>
      <c r="P461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627"/>
      <c r="R461" s="627"/>
      <c r="S461" s="627"/>
      <c r="T461" s="628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719</v>
      </c>
      <c r="B462" s="63" t="s">
        <v>720</v>
      </c>
      <c r="C462" s="36">
        <v>4301051064</v>
      </c>
      <c r="D462" s="625">
        <v>4680115883536</v>
      </c>
      <c r="E462" s="625"/>
      <c r="F462" s="62">
        <v>0.3</v>
      </c>
      <c r="G462" s="37">
        <v>6</v>
      </c>
      <c r="H462" s="62">
        <v>1.8</v>
      </c>
      <c r="I462" s="62">
        <v>2.0459999999999998</v>
      </c>
      <c r="J462" s="37">
        <v>182</v>
      </c>
      <c r="K462" s="37" t="s">
        <v>88</v>
      </c>
      <c r="L462" s="37" t="s">
        <v>45</v>
      </c>
      <c r="M462" s="38" t="s">
        <v>92</v>
      </c>
      <c r="N462" s="38"/>
      <c r="O462" s="37">
        <v>45</v>
      </c>
      <c r="P462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627"/>
      <c r="R462" s="627"/>
      <c r="S462" s="627"/>
      <c r="T462" s="62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32"/>
      <c r="B463" s="632"/>
      <c r="C463" s="632"/>
      <c r="D463" s="632"/>
      <c r="E463" s="632"/>
      <c r="F463" s="632"/>
      <c r="G463" s="632"/>
      <c r="H463" s="632"/>
      <c r="I463" s="632"/>
      <c r="J463" s="632"/>
      <c r="K463" s="632"/>
      <c r="L463" s="632"/>
      <c r="M463" s="632"/>
      <c r="N463" s="632"/>
      <c r="O463" s="633"/>
      <c r="P463" s="629" t="s">
        <v>40</v>
      </c>
      <c r="Q463" s="630"/>
      <c r="R463" s="630"/>
      <c r="S463" s="630"/>
      <c r="T463" s="630"/>
      <c r="U463" s="630"/>
      <c r="V463" s="631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32"/>
      <c r="B464" s="632"/>
      <c r="C464" s="632"/>
      <c r="D464" s="632"/>
      <c r="E464" s="632"/>
      <c r="F464" s="632"/>
      <c r="G464" s="632"/>
      <c r="H464" s="632"/>
      <c r="I464" s="632"/>
      <c r="J464" s="632"/>
      <c r="K464" s="632"/>
      <c r="L464" s="632"/>
      <c r="M464" s="632"/>
      <c r="N464" s="632"/>
      <c r="O464" s="633"/>
      <c r="P464" s="629" t="s">
        <v>40</v>
      </c>
      <c r="Q464" s="630"/>
      <c r="R464" s="630"/>
      <c r="S464" s="630"/>
      <c r="T464" s="630"/>
      <c r="U464" s="630"/>
      <c r="V464" s="631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27.75" customHeight="1" x14ac:dyDescent="0.2">
      <c r="A465" s="622" t="s">
        <v>722</v>
      </c>
      <c r="B465" s="622"/>
      <c r="C465" s="622"/>
      <c r="D465" s="622"/>
      <c r="E465" s="622"/>
      <c r="F465" s="622"/>
      <c r="G465" s="622"/>
      <c r="H465" s="622"/>
      <c r="I465" s="622"/>
      <c r="J465" s="622"/>
      <c r="K465" s="622"/>
      <c r="L465" s="622"/>
      <c r="M465" s="622"/>
      <c r="N465" s="622"/>
      <c r="O465" s="622"/>
      <c r="P465" s="622"/>
      <c r="Q465" s="622"/>
      <c r="R465" s="622"/>
      <c r="S465" s="622"/>
      <c r="T465" s="622"/>
      <c r="U465" s="622"/>
      <c r="V465" s="622"/>
      <c r="W465" s="622"/>
      <c r="X465" s="622"/>
      <c r="Y465" s="622"/>
      <c r="Z465" s="622"/>
      <c r="AA465" s="54"/>
      <c r="AB465" s="54"/>
      <c r="AC465" s="54"/>
    </row>
    <row r="466" spans="1:68" ht="16.5" customHeight="1" x14ac:dyDescent="0.25">
      <c r="A466" s="623" t="s">
        <v>722</v>
      </c>
      <c r="B466" s="623"/>
      <c r="C466" s="623"/>
      <c r="D466" s="623"/>
      <c r="E466" s="623"/>
      <c r="F466" s="623"/>
      <c r="G466" s="623"/>
      <c r="H466" s="623"/>
      <c r="I466" s="623"/>
      <c r="J466" s="623"/>
      <c r="K466" s="623"/>
      <c r="L466" s="623"/>
      <c r="M466" s="623"/>
      <c r="N466" s="623"/>
      <c r="O466" s="623"/>
      <c r="P466" s="623"/>
      <c r="Q466" s="623"/>
      <c r="R466" s="623"/>
      <c r="S466" s="623"/>
      <c r="T466" s="623"/>
      <c r="U466" s="623"/>
      <c r="V466" s="623"/>
      <c r="W466" s="623"/>
      <c r="X466" s="623"/>
      <c r="Y466" s="623"/>
      <c r="Z466" s="623"/>
      <c r="AA466" s="65"/>
      <c r="AB466" s="65"/>
      <c r="AC466" s="79"/>
    </row>
    <row r="467" spans="1:68" ht="14.25" customHeight="1" x14ac:dyDescent="0.25">
      <c r="A467" s="624" t="s">
        <v>112</v>
      </c>
      <c r="B467" s="624"/>
      <c r="C467" s="624"/>
      <c r="D467" s="624"/>
      <c r="E467" s="624"/>
      <c r="F467" s="624"/>
      <c r="G467" s="624"/>
      <c r="H467" s="624"/>
      <c r="I467" s="624"/>
      <c r="J467" s="624"/>
      <c r="K467" s="624"/>
      <c r="L467" s="624"/>
      <c r="M467" s="624"/>
      <c r="N467" s="624"/>
      <c r="O467" s="624"/>
      <c r="P467" s="624"/>
      <c r="Q467" s="624"/>
      <c r="R467" s="624"/>
      <c r="S467" s="624"/>
      <c r="T467" s="624"/>
      <c r="U467" s="624"/>
      <c r="V467" s="624"/>
      <c r="W467" s="624"/>
      <c r="X467" s="624"/>
      <c r="Y467" s="624"/>
      <c r="Z467" s="624"/>
      <c r="AA467" s="66"/>
      <c r="AB467" s="66"/>
      <c r="AC467" s="80"/>
    </row>
    <row r="468" spans="1:68" ht="27" customHeight="1" x14ac:dyDescent="0.25">
      <c r="A468" s="63" t="s">
        <v>723</v>
      </c>
      <c r="B468" s="63" t="s">
        <v>724</v>
      </c>
      <c r="C468" s="36">
        <v>4301011763</v>
      </c>
      <c r="D468" s="625">
        <v>4640242181011</v>
      </c>
      <c r="E468" s="625"/>
      <c r="F468" s="62">
        <v>1.35</v>
      </c>
      <c r="G468" s="37">
        <v>8</v>
      </c>
      <c r="H468" s="62">
        <v>10.8</v>
      </c>
      <c r="I468" s="62">
        <v>11.234999999999999</v>
      </c>
      <c r="J468" s="37">
        <v>64</v>
      </c>
      <c r="K468" s="37" t="s">
        <v>117</v>
      </c>
      <c r="L468" s="37" t="s">
        <v>45</v>
      </c>
      <c r="M468" s="38" t="s">
        <v>92</v>
      </c>
      <c r="N468" s="38"/>
      <c r="O468" s="37">
        <v>55</v>
      </c>
      <c r="P468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627"/>
      <c r="R468" s="627"/>
      <c r="S468" s="627"/>
      <c r="T468" s="62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725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726</v>
      </c>
      <c r="B469" s="63" t="s">
        <v>727</v>
      </c>
      <c r="C469" s="36">
        <v>4301011585</v>
      </c>
      <c r="D469" s="625">
        <v>4640242180441</v>
      </c>
      <c r="E469" s="625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117</v>
      </c>
      <c r="L469" s="37" t="s">
        <v>45</v>
      </c>
      <c r="M469" s="38" t="s">
        <v>116</v>
      </c>
      <c r="N469" s="38"/>
      <c r="O469" s="37">
        <v>50</v>
      </c>
      <c r="P469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627"/>
      <c r="R469" s="627"/>
      <c r="S469" s="627"/>
      <c r="T469" s="62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4301011584</v>
      </c>
      <c r="D470" s="625">
        <v>4640242180564</v>
      </c>
      <c r="E470" s="625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117</v>
      </c>
      <c r="L470" s="37" t="s">
        <v>45</v>
      </c>
      <c r="M470" s="38" t="s">
        <v>116</v>
      </c>
      <c r="N470" s="38"/>
      <c r="O470" s="37">
        <v>50</v>
      </c>
      <c r="P470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627"/>
      <c r="R470" s="627"/>
      <c r="S470" s="627"/>
      <c r="T470" s="62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4301011764</v>
      </c>
      <c r="D471" s="625">
        <v>4640242181189</v>
      </c>
      <c r="E471" s="625"/>
      <c r="F471" s="62">
        <v>0.4</v>
      </c>
      <c r="G471" s="37">
        <v>10</v>
      </c>
      <c r="H471" s="62">
        <v>4</v>
      </c>
      <c r="I471" s="62">
        <v>4.21</v>
      </c>
      <c r="J471" s="37">
        <v>132</v>
      </c>
      <c r="K471" s="37" t="s">
        <v>120</v>
      </c>
      <c r="L471" s="37" t="s">
        <v>45</v>
      </c>
      <c r="M471" s="38" t="s">
        <v>92</v>
      </c>
      <c r="N471" s="38"/>
      <c r="O471" s="37">
        <v>55</v>
      </c>
      <c r="P471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4" t="s">
        <v>725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632"/>
      <c r="B472" s="632"/>
      <c r="C472" s="632"/>
      <c r="D472" s="632"/>
      <c r="E472" s="632"/>
      <c r="F472" s="632"/>
      <c r="G472" s="632"/>
      <c r="H472" s="632"/>
      <c r="I472" s="632"/>
      <c r="J472" s="632"/>
      <c r="K472" s="632"/>
      <c r="L472" s="632"/>
      <c r="M472" s="632"/>
      <c r="N472" s="632"/>
      <c r="O472" s="633"/>
      <c r="P472" s="629" t="s">
        <v>40</v>
      </c>
      <c r="Q472" s="630"/>
      <c r="R472" s="630"/>
      <c r="S472" s="630"/>
      <c r="T472" s="630"/>
      <c r="U472" s="630"/>
      <c r="V472" s="631"/>
      <c r="W472" s="42" t="s">
        <v>39</v>
      </c>
      <c r="X472" s="43">
        <f>IFERROR(X468/H468,"0")+IFERROR(X469/H469,"0")+IFERROR(X470/H470,"0")+IFERROR(X471/H471,"0")</f>
        <v>0</v>
      </c>
      <c r="Y472" s="43">
        <f>IFERROR(Y468/H468,"0")+IFERROR(Y469/H469,"0")+IFERROR(Y470/H470,"0")+IFERROR(Y471/H471,"0")</f>
        <v>0</v>
      </c>
      <c r="Z472" s="43">
        <f>IFERROR(IF(Z468="",0,Z468),"0")+IFERROR(IF(Z469="",0,Z469),"0")+IFERROR(IF(Z470="",0,Z470),"0")+IFERROR(IF(Z471="",0,Z471),"0")</f>
        <v>0</v>
      </c>
      <c r="AA472" s="67"/>
      <c r="AB472" s="67"/>
      <c r="AC472" s="67"/>
    </row>
    <row r="473" spans="1:68" x14ac:dyDescent="0.2">
      <c r="A473" s="632"/>
      <c r="B473" s="632"/>
      <c r="C473" s="632"/>
      <c r="D473" s="632"/>
      <c r="E473" s="632"/>
      <c r="F473" s="632"/>
      <c r="G473" s="632"/>
      <c r="H473" s="632"/>
      <c r="I473" s="632"/>
      <c r="J473" s="632"/>
      <c r="K473" s="632"/>
      <c r="L473" s="632"/>
      <c r="M473" s="632"/>
      <c r="N473" s="632"/>
      <c r="O473" s="633"/>
      <c r="P473" s="629" t="s">
        <v>40</v>
      </c>
      <c r="Q473" s="630"/>
      <c r="R473" s="630"/>
      <c r="S473" s="630"/>
      <c r="T473" s="630"/>
      <c r="U473" s="630"/>
      <c r="V473" s="631"/>
      <c r="W473" s="42" t="s">
        <v>0</v>
      </c>
      <c r="X473" s="43">
        <f>IFERROR(SUM(X468:X471),"0")</f>
        <v>0</v>
      </c>
      <c r="Y473" s="43">
        <f>IFERROR(SUM(Y468:Y471),"0")</f>
        <v>0</v>
      </c>
      <c r="Z473" s="42"/>
      <c r="AA473" s="67"/>
      <c r="AB473" s="67"/>
      <c r="AC473" s="67"/>
    </row>
    <row r="474" spans="1:68" ht="14.25" customHeight="1" x14ac:dyDescent="0.25">
      <c r="A474" s="624" t="s">
        <v>144</v>
      </c>
      <c r="B474" s="624"/>
      <c r="C474" s="624"/>
      <c r="D474" s="624"/>
      <c r="E474" s="624"/>
      <c r="F474" s="624"/>
      <c r="G474" s="624"/>
      <c r="H474" s="624"/>
      <c r="I474" s="624"/>
      <c r="J474" s="624"/>
      <c r="K474" s="624"/>
      <c r="L474" s="624"/>
      <c r="M474" s="624"/>
      <c r="N474" s="624"/>
      <c r="O474" s="624"/>
      <c r="P474" s="624"/>
      <c r="Q474" s="624"/>
      <c r="R474" s="624"/>
      <c r="S474" s="624"/>
      <c r="T474" s="624"/>
      <c r="U474" s="624"/>
      <c r="V474" s="624"/>
      <c r="W474" s="624"/>
      <c r="X474" s="624"/>
      <c r="Y474" s="624"/>
      <c r="Z474" s="624"/>
      <c r="AA474" s="66"/>
      <c r="AB474" s="66"/>
      <c r="AC474" s="80"/>
    </row>
    <row r="475" spans="1:68" ht="27" customHeight="1" x14ac:dyDescent="0.25">
      <c r="A475" s="63" t="s">
        <v>734</v>
      </c>
      <c r="B475" s="63" t="s">
        <v>735</v>
      </c>
      <c r="C475" s="36">
        <v>4301020400</v>
      </c>
      <c r="D475" s="625">
        <v>4640242180519</v>
      </c>
      <c r="E475" s="625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627"/>
      <c r="R475" s="627"/>
      <c r="S475" s="627"/>
      <c r="T475" s="62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736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737</v>
      </c>
      <c r="B476" s="63" t="s">
        <v>738</v>
      </c>
      <c r="C476" s="36">
        <v>4301020260</v>
      </c>
      <c r="D476" s="625">
        <v>4640242180526</v>
      </c>
      <c r="E476" s="625"/>
      <c r="F476" s="62">
        <v>1.8</v>
      </c>
      <c r="G476" s="37">
        <v>6</v>
      </c>
      <c r="H476" s="62">
        <v>10.8</v>
      </c>
      <c r="I476" s="62">
        <v>11.234999999999999</v>
      </c>
      <c r="J476" s="37">
        <v>64</v>
      </c>
      <c r="K476" s="37" t="s">
        <v>117</v>
      </c>
      <c r="L476" s="37" t="s">
        <v>45</v>
      </c>
      <c r="M476" s="38" t="s">
        <v>116</v>
      </c>
      <c r="N476" s="38"/>
      <c r="O476" s="37">
        <v>50</v>
      </c>
      <c r="P476" s="859" t="s">
        <v>739</v>
      </c>
      <c r="Q476" s="627"/>
      <c r="R476" s="627"/>
      <c r="S476" s="627"/>
      <c r="T476" s="62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740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741</v>
      </c>
      <c r="B477" s="63" t="s">
        <v>742</v>
      </c>
      <c r="C477" s="36">
        <v>4301020295</v>
      </c>
      <c r="D477" s="625">
        <v>4640242181363</v>
      </c>
      <c r="E477" s="625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120</v>
      </c>
      <c r="L477" s="37" t="s">
        <v>45</v>
      </c>
      <c r="M477" s="38" t="s">
        <v>116</v>
      </c>
      <c r="N477" s="38"/>
      <c r="O477" s="37">
        <v>50</v>
      </c>
      <c r="P477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0" t="s">
        <v>743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32"/>
      <c r="B478" s="632"/>
      <c r="C478" s="632"/>
      <c r="D478" s="632"/>
      <c r="E478" s="632"/>
      <c r="F478" s="632"/>
      <c r="G478" s="632"/>
      <c r="H478" s="632"/>
      <c r="I478" s="632"/>
      <c r="J478" s="632"/>
      <c r="K478" s="632"/>
      <c r="L478" s="632"/>
      <c r="M478" s="632"/>
      <c r="N478" s="632"/>
      <c r="O478" s="633"/>
      <c r="P478" s="629" t="s">
        <v>40</v>
      </c>
      <c r="Q478" s="630"/>
      <c r="R478" s="630"/>
      <c r="S478" s="630"/>
      <c r="T478" s="630"/>
      <c r="U478" s="630"/>
      <c r="V478" s="631"/>
      <c r="W478" s="42" t="s">
        <v>39</v>
      </c>
      <c r="X478" s="43">
        <f>IFERROR(X475/H475,"0")+IFERROR(X476/H476,"0")+IFERROR(X477/H477,"0")</f>
        <v>0</v>
      </c>
      <c r="Y478" s="43">
        <f>IFERROR(Y475/H475,"0")+IFERROR(Y476/H476,"0")+IFERROR(Y477/H477,"0")</f>
        <v>0</v>
      </c>
      <c r="Z478" s="43">
        <f>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0</v>
      </c>
      <c r="X479" s="43">
        <f>IFERROR(SUM(X475:X477),"0")</f>
        <v>0</v>
      </c>
      <c r="Y479" s="43">
        <f>IFERROR(SUM(Y475:Y477),"0")</f>
        <v>0</v>
      </c>
      <c r="Z479" s="42"/>
      <c r="AA479" s="67"/>
      <c r="AB479" s="67"/>
      <c r="AC479" s="67"/>
    </row>
    <row r="480" spans="1:68" ht="14.25" customHeight="1" x14ac:dyDescent="0.25">
      <c r="A480" s="624" t="s">
        <v>76</v>
      </c>
      <c r="B480" s="624"/>
      <c r="C480" s="624"/>
      <c r="D480" s="624"/>
      <c r="E480" s="624"/>
      <c r="F480" s="624"/>
      <c r="G480" s="624"/>
      <c r="H480" s="624"/>
      <c r="I480" s="624"/>
      <c r="J480" s="624"/>
      <c r="K480" s="624"/>
      <c r="L480" s="624"/>
      <c r="M480" s="624"/>
      <c r="N480" s="624"/>
      <c r="O480" s="624"/>
      <c r="P480" s="624"/>
      <c r="Q480" s="624"/>
      <c r="R480" s="624"/>
      <c r="S480" s="624"/>
      <c r="T480" s="624"/>
      <c r="U480" s="624"/>
      <c r="V480" s="624"/>
      <c r="W480" s="624"/>
      <c r="X480" s="624"/>
      <c r="Y480" s="624"/>
      <c r="Z480" s="624"/>
      <c r="AA480" s="66"/>
      <c r="AB480" s="66"/>
      <c r="AC480" s="80"/>
    </row>
    <row r="481" spans="1:68" ht="27" customHeight="1" x14ac:dyDescent="0.25">
      <c r="A481" s="63" t="s">
        <v>744</v>
      </c>
      <c r="B481" s="63" t="s">
        <v>745</v>
      </c>
      <c r="C481" s="36">
        <v>4301031280</v>
      </c>
      <c r="D481" s="625">
        <v>4640242180816</v>
      </c>
      <c r="E481" s="625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120</v>
      </c>
      <c r="L481" s="37" t="s">
        <v>45</v>
      </c>
      <c r="M481" s="38" t="s">
        <v>80</v>
      </c>
      <c r="N481" s="38"/>
      <c r="O481" s="37">
        <v>40</v>
      </c>
      <c r="P481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627"/>
      <c r="R481" s="627"/>
      <c r="S481" s="627"/>
      <c r="T481" s="62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746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747</v>
      </c>
      <c r="B482" s="63" t="s">
        <v>748</v>
      </c>
      <c r="C482" s="36">
        <v>4301031244</v>
      </c>
      <c r="D482" s="625">
        <v>4640242180595</v>
      </c>
      <c r="E482" s="625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120</v>
      </c>
      <c r="L482" s="37" t="s">
        <v>45</v>
      </c>
      <c r="M482" s="38" t="s">
        <v>80</v>
      </c>
      <c r="N482" s="38"/>
      <c r="O482" s="37">
        <v>40</v>
      </c>
      <c r="P482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749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4.25" customHeight="1" x14ac:dyDescent="0.25">
      <c r="A485" s="624" t="s">
        <v>82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 x14ac:dyDescent="0.25">
      <c r="A486" s="63" t="s">
        <v>750</v>
      </c>
      <c r="B486" s="63" t="s">
        <v>751</v>
      </c>
      <c r="C486" s="36">
        <v>4301052046</v>
      </c>
      <c r="D486" s="625">
        <v>4640242180533</v>
      </c>
      <c r="E486" s="625"/>
      <c r="F486" s="62">
        <v>1.5</v>
      </c>
      <c r="G486" s="37">
        <v>6</v>
      </c>
      <c r="H486" s="62">
        <v>9</v>
      </c>
      <c r="I486" s="62">
        <v>9.5190000000000001</v>
      </c>
      <c r="J486" s="37">
        <v>64</v>
      </c>
      <c r="K486" s="37" t="s">
        <v>117</v>
      </c>
      <c r="L486" s="37" t="s">
        <v>45</v>
      </c>
      <c r="M486" s="38" t="s">
        <v>87</v>
      </c>
      <c r="N486" s="38"/>
      <c r="O486" s="37">
        <v>45</v>
      </c>
      <c r="P486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6" t="s">
        <v>752</v>
      </c>
      <c r="AG486" s="78"/>
      <c r="AJ486" s="84" t="s">
        <v>45</v>
      </c>
      <c r="AK486" s="84">
        <v>0</v>
      </c>
      <c r="BB486" s="54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632"/>
      <c r="B487" s="632"/>
      <c r="C487" s="632"/>
      <c r="D487" s="632"/>
      <c r="E487" s="632"/>
      <c r="F487" s="632"/>
      <c r="G487" s="632"/>
      <c r="H487" s="632"/>
      <c r="I487" s="632"/>
      <c r="J487" s="632"/>
      <c r="K487" s="632"/>
      <c r="L487" s="632"/>
      <c r="M487" s="632"/>
      <c r="N487" s="632"/>
      <c r="O487" s="633"/>
      <c r="P487" s="629" t="s">
        <v>40</v>
      </c>
      <c r="Q487" s="630"/>
      <c r="R487" s="630"/>
      <c r="S487" s="630"/>
      <c r="T487" s="630"/>
      <c r="U487" s="630"/>
      <c r="V487" s="631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4.25" customHeight="1" x14ac:dyDescent="0.25">
      <c r="A489" s="624" t="s">
        <v>174</v>
      </c>
      <c r="B489" s="624"/>
      <c r="C489" s="624"/>
      <c r="D489" s="624"/>
      <c r="E489" s="624"/>
      <c r="F489" s="624"/>
      <c r="G489" s="624"/>
      <c r="H489" s="624"/>
      <c r="I489" s="624"/>
      <c r="J489" s="624"/>
      <c r="K489" s="624"/>
      <c r="L489" s="624"/>
      <c r="M489" s="624"/>
      <c r="N489" s="624"/>
      <c r="O489" s="624"/>
      <c r="P489" s="624"/>
      <c r="Q489" s="624"/>
      <c r="R489" s="624"/>
      <c r="S489" s="624"/>
      <c r="T489" s="624"/>
      <c r="U489" s="624"/>
      <c r="V489" s="624"/>
      <c r="W489" s="624"/>
      <c r="X489" s="624"/>
      <c r="Y489" s="624"/>
      <c r="Z489" s="624"/>
      <c r="AA489" s="66"/>
      <c r="AB489" s="66"/>
      <c r="AC489" s="80"/>
    </row>
    <row r="490" spans="1:68" ht="27" customHeight="1" x14ac:dyDescent="0.25">
      <c r="A490" s="63" t="s">
        <v>753</v>
      </c>
      <c r="B490" s="63" t="s">
        <v>754</v>
      </c>
      <c r="C490" s="36">
        <v>4301060491</v>
      </c>
      <c r="D490" s="625">
        <v>4640242180120</v>
      </c>
      <c r="E490" s="625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117</v>
      </c>
      <c r="L490" s="37" t="s">
        <v>45</v>
      </c>
      <c r="M490" s="38" t="s">
        <v>92</v>
      </c>
      <c r="N490" s="38"/>
      <c r="O490" s="37">
        <v>40</v>
      </c>
      <c r="P490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627"/>
      <c r="R490" s="627"/>
      <c r="S490" s="627"/>
      <c r="T490" s="62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755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756</v>
      </c>
      <c r="B491" s="63" t="s">
        <v>757</v>
      </c>
      <c r="C491" s="36">
        <v>4301060493</v>
      </c>
      <c r="D491" s="625">
        <v>4640242180137</v>
      </c>
      <c r="E491" s="625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117</v>
      </c>
      <c r="L491" s="37" t="s">
        <v>45</v>
      </c>
      <c r="M491" s="38" t="s">
        <v>92</v>
      </c>
      <c r="N491" s="38"/>
      <c r="O491" s="37">
        <v>40</v>
      </c>
      <c r="P491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627"/>
      <c r="R491" s="627"/>
      <c r="S491" s="627"/>
      <c r="T491" s="62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758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632"/>
      <c r="B492" s="632"/>
      <c r="C492" s="632"/>
      <c r="D492" s="632"/>
      <c r="E492" s="632"/>
      <c r="F492" s="632"/>
      <c r="G492" s="632"/>
      <c r="H492" s="632"/>
      <c r="I492" s="632"/>
      <c r="J492" s="632"/>
      <c r="K492" s="632"/>
      <c r="L492" s="632"/>
      <c r="M492" s="632"/>
      <c r="N492" s="632"/>
      <c r="O492" s="633"/>
      <c r="P492" s="629" t="s">
        <v>40</v>
      </c>
      <c r="Q492" s="630"/>
      <c r="R492" s="630"/>
      <c r="S492" s="630"/>
      <c r="T492" s="630"/>
      <c r="U492" s="630"/>
      <c r="V492" s="631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6.5" customHeight="1" x14ac:dyDescent="0.25">
      <c r="A494" s="623" t="s">
        <v>759</v>
      </c>
      <c r="B494" s="623"/>
      <c r="C494" s="623"/>
      <c r="D494" s="623"/>
      <c r="E494" s="623"/>
      <c r="F494" s="623"/>
      <c r="G494" s="623"/>
      <c r="H494" s="623"/>
      <c r="I494" s="623"/>
      <c r="J494" s="623"/>
      <c r="K494" s="623"/>
      <c r="L494" s="623"/>
      <c r="M494" s="623"/>
      <c r="N494" s="623"/>
      <c r="O494" s="623"/>
      <c r="P494" s="623"/>
      <c r="Q494" s="623"/>
      <c r="R494" s="623"/>
      <c r="S494" s="623"/>
      <c r="T494" s="623"/>
      <c r="U494" s="623"/>
      <c r="V494" s="623"/>
      <c r="W494" s="623"/>
      <c r="X494" s="623"/>
      <c r="Y494" s="623"/>
      <c r="Z494" s="623"/>
      <c r="AA494" s="65"/>
      <c r="AB494" s="65"/>
      <c r="AC494" s="79"/>
    </row>
    <row r="495" spans="1:68" ht="14.25" customHeight="1" x14ac:dyDescent="0.25">
      <c r="A495" s="624" t="s">
        <v>144</v>
      </c>
      <c r="B495" s="624"/>
      <c r="C495" s="624"/>
      <c r="D495" s="624"/>
      <c r="E495" s="624"/>
      <c r="F495" s="624"/>
      <c r="G495" s="624"/>
      <c r="H495" s="624"/>
      <c r="I495" s="624"/>
      <c r="J495" s="624"/>
      <c r="K495" s="624"/>
      <c r="L495" s="624"/>
      <c r="M495" s="624"/>
      <c r="N495" s="624"/>
      <c r="O495" s="624"/>
      <c r="P495" s="624"/>
      <c r="Q495" s="624"/>
      <c r="R495" s="624"/>
      <c r="S495" s="624"/>
      <c r="T495" s="624"/>
      <c r="U495" s="624"/>
      <c r="V495" s="624"/>
      <c r="W495" s="624"/>
      <c r="X495" s="624"/>
      <c r="Y495" s="624"/>
      <c r="Z495" s="624"/>
      <c r="AA495" s="66"/>
      <c r="AB495" s="66"/>
      <c r="AC495" s="80"/>
    </row>
    <row r="496" spans="1:68" ht="27" customHeight="1" x14ac:dyDescent="0.25">
      <c r="A496" s="63" t="s">
        <v>760</v>
      </c>
      <c r="B496" s="63" t="s">
        <v>761</v>
      </c>
      <c r="C496" s="36">
        <v>4301020314</v>
      </c>
      <c r="D496" s="625">
        <v>4640242180090</v>
      </c>
      <c r="E496" s="625"/>
      <c r="F496" s="62">
        <v>1.5</v>
      </c>
      <c r="G496" s="37">
        <v>8</v>
      </c>
      <c r="H496" s="62">
        <v>12</v>
      </c>
      <c r="I496" s="62">
        <v>12.435</v>
      </c>
      <c r="J496" s="37">
        <v>64</v>
      </c>
      <c r="K496" s="37" t="s">
        <v>117</v>
      </c>
      <c r="L496" s="37" t="s">
        <v>45</v>
      </c>
      <c r="M496" s="38" t="s">
        <v>116</v>
      </c>
      <c r="N496" s="38"/>
      <c r="O496" s="37">
        <v>50</v>
      </c>
      <c r="P496" s="866" t="s">
        <v>762</v>
      </c>
      <c r="Q496" s="627"/>
      <c r="R496" s="627"/>
      <c r="S496" s="627"/>
      <c r="T496" s="62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52" t="s">
        <v>763</v>
      </c>
      <c r="AG496" s="78"/>
      <c r="AJ496" s="84" t="s">
        <v>45</v>
      </c>
      <c r="AK496" s="84">
        <v>0</v>
      </c>
      <c r="BB496" s="55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32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633"/>
      <c r="P497" s="629" t="s">
        <v>40</v>
      </c>
      <c r="Q497" s="630"/>
      <c r="R497" s="630"/>
      <c r="S497" s="630"/>
      <c r="T497" s="630"/>
      <c r="U497" s="630"/>
      <c r="V497" s="631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32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633"/>
      <c r="P498" s="629" t="s">
        <v>40</v>
      </c>
      <c r="Q498" s="630"/>
      <c r="R498" s="630"/>
      <c r="S498" s="630"/>
      <c r="T498" s="630"/>
      <c r="U498" s="630"/>
      <c r="V498" s="631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32" ht="15" customHeight="1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33</v>
      </c>
      <c r="Q499" s="868"/>
      <c r="R499" s="868"/>
      <c r="S499" s="868"/>
      <c r="T499" s="868"/>
      <c r="U499" s="868"/>
      <c r="V499" s="869"/>
      <c r="W499" s="42" t="s">
        <v>0</v>
      </c>
      <c r="X499" s="43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0</v>
      </c>
      <c r="Y499" s="43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0</v>
      </c>
      <c r="Z499" s="42"/>
      <c r="AA499" s="67"/>
      <c r="AB499" s="67"/>
      <c r="AC499" s="67"/>
    </row>
    <row r="500" spans="1:32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34</v>
      </c>
      <c r="Q500" s="868"/>
      <c r="R500" s="868"/>
      <c r="S500" s="868"/>
      <c r="T500" s="868"/>
      <c r="U500" s="868"/>
      <c r="V500" s="869"/>
      <c r="W500" s="42" t="s">
        <v>0</v>
      </c>
      <c r="X500" s="43">
        <f>IFERROR(SUM(BM22:BM496),"0")</f>
        <v>0</v>
      </c>
      <c r="Y500" s="43">
        <f>IFERROR(SUM(BN22:BN496),"0")</f>
        <v>0</v>
      </c>
      <c r="Z500" s="42"/>
      <c r="AA500" s="67"/>
      <c r="AB500" s="67"/>
      <c r="AC500" s="67"/>
    </row>
    <row r="501" spans="1:32" x14ac:dyDescent="0.2">
      <c r="A501" s="632"/>
      <c r="B501" s="632"/>
      <c r="C501" s="632"/>
      <c r="D501" s="632"/>
      <c r="E501" s="632"/>
      <c r="F501" s="632"/>
      <c r="G501" s="632"/>
      <c r="H501" s="632"/>
      <c r="I501" s="632"/>
      <c r="J501" s="632"/>
      <c r="K501" s="632"/>
      <c r="L501" s="632"/>
      <c r="M501" s="632"/>
      <c r="N501" s="632"/>
      <c r="O501" s="870"/>
      <c r="P501" s="867" t="s">
        <v>35</v>
      </c>
      <c r="Q501" s="868"/>
      <c r="R501" s="868"/>
      <c r="S501" s="868"/>
      <c r="T501" s="868"/>
      <c r="U501" s="868"/>
      <c r="V501" s="869"/>
      <c r="W501" s="42" t="s">
        <v>20</v>
      </c>
      <c r="X501" s="44">
        <f>ROUNDUP(SUM(BO22:BO496),0)</f>
        <v>0</v>
      </c>
      <c r="Y501" s="44">
        <f>ROUNDUP(SUM(BP22:BP496),0)</f>
        <v>0</v>
      </c>
      <c r="Z501" s="42"/>
      <c r="AA501" s="67"/>
      <c r="AB501" s="67"/>
      <c r="AC501" s="67"/>
    </row>
    <row r="502" spans="1:32" x14ac:dyDescent="0.2">
      <c r="A502" s="632"/>
      <c r="B502" s="632"/>
      <c r="C502" s="632"/>
      <c r="D502" s="632"/>
      <c r="E502" s="632"/>
      <c r="F502" s="632"/>
      <c r="G502" s="632"/>
      <c r="H502" s="632"/>
      <c r="I502" s="632"/>
      <c r="J502" s="632"/>
      <c r="K502" s="632"/>
      <c r="L502" s="632"/>
      <c r="M502" s="632"/>
      <c r="N502" s="632"/>
      <c r="O502" s="870"/>
      <c r="P502" s="867" t="s">
        <v>36</v>
      </c>
      <c r="Q502" s="868"/>
      <c r="R502" s="868"/>
      <c r="S502" s="868"/>
      <c r="T502" s="868"/>
      <c r="U502" s="868"/>
      <c r="V502" s="869"/>
      <c r="W502" s="42" t="s">
        <v>0</v>
      </c>
      <c r="X502" s="43">
        <f>GrossWeightTotal+PalletQtyTotal*25</f>
        <v>0</v>
      </c>
      <c r="Y502" s="43">
        <f>GrossWeightTotalR+PalletQtyTotalR*25</f>
        <v>0</v>
      </c>
      <c r="Z502" s="42"/>
      <c r="AA502" s="67"/>
      <c r="AB502" s="67"/>
      <c r="AC502" s="67"/>
    </row>
    <row r="503" spans="1:32" x14ac:dyDescent="0.2">
      <c r="A503" s="632"/>
      <c r="B503" s="632"/>
      <c r="C503" s="632"/>
      <c r="D503" s="632"/>
      <c r="E503" s="632"/>
      <c r="F503" s="632"/>
      <c r="G503" s="632"/>
      <c r="H503" s="632"/>
      <c r="I503" s="632"/>
      <c r="J503" s="632"/>
      <c r="K503" s="632"/>
      <c r="L503" s="632"/>
      <c r="M503" s="632"/>
      <c r="N503" s="632"/>
      <c r="O503" s="870"/>
      <c r="P503" s="867" t="s">
        <v>37</v>
      </c>
      <c r="Q503" s="868"/>
      <c r="R503" s="868"/>
      <c r="S503" s="868"/>
      <c r="T503" s="868"/>
      <c r="U503" s="868"/>
      <c r="V503" s="869"/>
      <c r="W503" s="42" t="s">
        <v>20</v>
      </c>
      <c r="X503" s="43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0</v>
      </c>
      <c r="Y503" s="43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0</v>
      </c>
      <c r="Z503" s="42"/>
      <c r="AA503" s="67"/>
      <c r="AB503" s="67"/>
      <c r="AC503" s="67"/>
    </row>
    <row r="504" spans="1:32" ht="14.25" x14ac:dyDescent="0.2">
      <c r="A504" s="632"/>
      <c r="B504" s="632"/>
      <c r="C504" s="632"/>
      <c r="D504" s="632"/>
      <c r="E504" s="632"/>
      <c r="F504" s="632"/>
      <c r="G504" s="632"/>
      <c r="H504" s="632"/>
      <c r="I504" s="632"/>
      <c r="J504" s="632"/>
      <c r="K504" s="632"/>
      <c r="L504" s="632"/>
      <c r="M504" s="632"/>
      <c r="N504" s="632"/>
      <c r="O504" s="870"/>
      <c r="P504" s="867" t="s">
        <v>38</v>
      </c>
      <c r="Q504" s="868"/>
      <c r="R504" s="868"/>
      <c r="S504" s="868"/>
      <c r="T504" s="868"/>
      <c r="U504" s="868"/>
      <c r="V504" s="869"/>
      <c r="W504" s="45" t="s">
        <v>51</v>
      </c>
      <c r="X504" s="42"/>
      <c r="Y504" s="42"/>
      <c r="Z504" s="42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0</v>
      </c>
      <c r="AA504" s="67"/>
      <c r="AB504" s="67"/>
      <c r="AC504" s="67"/>
    </row>
    <row r="505" spans="1:32" ht="13.5" thickBot="1" x14ac:dyDescent="0.25"/>
    <row r="506" spans="1:32" ht="27" thickTop="1" thickBot="1" x14ac:dyDescent="0.25">
      <c r="A506" s="46" t="s">
        <v>9</v>
      </c>
      <c r="B506" s="85" t="s">
        <v>75</v>
      </c>
      <c r="C506" s="873" t="s">
        <v>110</v>
      </c>
      <c r="D506" s="873" t="s">
        <v>110</v>
      </c>
      <c r="E506" s="873" t="s">
        <v>110</v>
      </c>
      <c r="F506" s="873" t="s">
        <v>110</v>
      </c>
      <c r="G506" s="873" t="s">
        <v>110</v>
      </c>
      <c r="H506" s="873" t="s">
        <v>110</v>
      </c>
      <c r="I506" s="873" t="s">
        <v>259</v>
      </c>
      <c r="J506" s="873" t="s">
        <v>259</v>
      </c>
      <c r="K506" s="873" t="s">
        <v>259</v>
      </c>
      <c r="L506" s="873" t="s">
        <v>259</v>
      </c>
      <c r="M506" s="873" t="s">
        <v>259</v>
      </c>
      <c r="N506" s="874"/>
      <c r="O506" s="873" t="s">
        <v>259</v>
      </c>
      <c r="P506" s="873" t="s">
        <v>259</v>
      </c>
      <c r="Q506" s="873" t="s">
        <v>259</v>
      </c>
      <c r="R506" s="873" t="s">
        <v>259</v>
      </c>
      <c r="S506" s="873" t="s">
        <v>259</v>
      </c>
      <c r="T506" s="873" t="s">
        <v>549</v>
      </c>
      <c r="U506" s="873" t="s">
        <v>549</v>
      </c>
      <c r="V506" s="873" t="s">
        <v>605</v>
      </c>
      <c r="W506" s="873" t="s">
        <v>605</v>
      </c>
      <c r="X506" s="873" t="s">
        <v>605</v>
      </c>
      <c r="Y506" s="873" t="s">
        <v>605</v>
      </c>
      <c r="Z506" s="85" t="s">
        <v>661</v>
      </c>
      <c r="AA506" s="873" t="s">
        <v>722</v>
      </c>
      <c r="AB506" s="873" t="s">
        <v>722</v>
      </c>
      <c r="AC506" s="60"/>
      <c r="AF506" s="1"/>
    </row>
    <row r="507" spans="1:32" ht="14.25" customHeight="1" thickTop="1" x14ac:dyDescent="0.2">
      <c r="A507" s="871" t="s">
        <v>10</v>
      </c>
      <c r="B507" s="873" t="s">
        <v>75</v>
      </c>
      <c r="C507" s="873" t="s">
        <v>111</v>
      </c>
      <c r="D507" s="873" t="s">
        <v>126</v>
      </c>
      <c r="E507" s="873" t="s">
        <v>181</v>
      </c>
      <c r="F507" s="873" t="s">
        <v>201</v>
      </c>
      <c r="G507" s="873" t="s">
        <v>231</v>
      </c>
      <c r="H507" s="873" t="s">
        <v>110</v>
      </c>
      <c r="I507" s="873" t="s">
        <v>260</v>
      </c>
      <c r="J507" s="873" t="s">
        <v>300</v>
      </c>
      <c r="K507" s="873" t="s">
        <v>360</v>
      </c>
      <c r="L507" s="873" t="s">
        <v>405</v>
      </c>
      <c r="M507" s="873" t="s">
        <v>421</v>
      </c>
      <c r="N507" s="1"/>
      <c r="O507" s="873" t="s">
        <v>435</v>
      </c>
      <c r="P507" s="873" t="s">
        <v>445</v>
      </c>
      <c r="Q507" s="873" t="s">
        <v>452</v>
      </c>
      <c r="R507" s="873" t="s">
        <v>457</v>
      </c>
      <c r="S507" s="873" t="s">
        <v>539</v>
      </c>
      <c r="T507" s="873" t="s">
        <v>550</v>
      </c>
      <c r="U507" s="873" t="s">
        <v>585</v>
      </c>
      <c r="V507" s="873" t="s">
        <v>606</v>
      </c>
      <c r="W507" s="873" t="s">
        <v>638</v>
      </c>
      <c r="X507" s="873" t="s">
        <v>653</v>
      </c>
      <c r="Y507" s="873" t="s">
        <v>657</v>
      </c>
      <c r="Z507" s="873" t="s">
        <v>661</v>
      </c>
      <c r="AA507" s="873" t="s">
        <v>722</v>
      </c>
      <c r="AB507" s="873" t="s">
        <v>759</v>
      </c>
      <c r="AC507" s="60"/>
      <c r="AF507" s="1"/>
    </row>
    <row r="508" spans="1:32" ht="13.5" thickBot="1" x14ac:dyDescent="0.25">
      <c r="A508" s="872"/>
      <c r="B508" s="873"/>
      <c r="C508" s="873"/>
      <c r="D508" s="873"/>
      <c r="E508" s="873"/>
      <c r="F508" s="873"/>
      <c r="G508" s="873"/>
      <c r="H508" s="873"/>
      <c r="I508" s="873"/>
      <c r="J508" s="873"/>
      <c r="K508" s="873"/>
      <c r="L508" s="873"/>
      <c r="M508" s="873"/>
      <c r="N508" s="1"/>
      <c r="O508" s="873"/>
      <c r="P508" s="873"/>
      <c r="Q508" s="873"/>
      <c r="R508" s="873"/>
      <c r="S508" s="873"/>
      <c r="T508" s="873"/>
      <c r="U508" s="873"/>
      <c r="V508" s="873"/>
      <c r="W508" s="873"/>
      <c r="X508" s="873"/>
      <c r="Y508" s="873"/>
      <c r="Z508" s="873"/>
      <c r="AA508" s="873"/>
      <c r="AB508" s="873"/>
      <c r="AC508" s="60"/>
      <c r="AF508" s="1"/>
    </row>
    <row r="509" spans="1:32" ht="18" thickTop="1" thickBot="1" x14ac:dyDescent="0.25">
      <c r="A509" s="46" t="s">
        <v>13</v>
      </c>
      <c r="B509" s="52">
        <f>IFERROR(Y22*1,"0")+IFERROR(Y26*1,"0")+IFERROR(Y27*1,"0")+IFERROR(Y28*1,"0")+IFERROR(Y29*1,"0")+IFERROR(Y30*1,"0")+IFERROR(Y31*1,"0")+IFERROR(Y35*1,"0")</f>
        <v>0</v>
      </c>
      <c r="C509" s="52">
        <f>IFERROR(Y41*1,"0")+IFERROR(Y42*1,"0")+IFERROR(Y43*1,"0")+IFERROR(Y47*1,"0")</f>
        <v>0</v>
      </c>
      <c r="D509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9" s="52">
        <f>IFERROR(Y87*1,"0")+IFERROR(Y88*1,"0")+IFERROR(Y89*1,"0")+IFERROR(Y93*1,"0")+IFERROR(Y94*1,"0")+IFERROR(Y95*1,"0")+IFERROR(Y96*1,"0")</f>
        <v>0</v>
      </c>
      <c r="F509" s="52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52">
        <f>IFERROR(Y126*1,"0")+IFERROR(Y127*1,"0")+IFERROR(Y131*1,"0")+IFERROR(Y132*1,"0")+IFERROR(Y136*1,"0")+IFERROR(Y137*1,"0")</f>
        <v>0</v>
      </c>
      <c r="H509" s="52">
        <f>IFERROR(Y142*1,"0")+IFERROR(Y143*1,"0")+IFERROR(Y147*1,"0")+IFERROR(Y148*1,"0")+IFERROR(Y149*1,"0")</f>
        <v>0</v>
      </c>
      <c r="I509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9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52">
        <f>IFERROR(Y250*1,"0")+IFERROR(Y251*1,"0")+IFERROR(Y252*1,"0")+IFERROR(Y253*1,"0")+IFERROR(Y254*1,"0")</f>
        <v>0</v>
      </c>
      <c r="M509" s="52">
        <f>IFERROR(Y259*1,"0")+IFERROR(Y260*1,"0")+IFERROR(Y261*1,"0")+IFERROR(Y262*1,"0")</f>
        <v>0</v>
      </c>
      <c r="N509" s="1"/>
      <c r="O509" s="52">
        <f>IFERROR(Y267*1,"0")+IFERROR(Y268*1,"0")+IFERROR(Y269*1,"0")</f>
        <v>0</v>
      </c>
      <c r="P509" s="52">
        <f>IFERROR(Y274*1,"0")+IFERROR(Y278*1,"0")</f>
        <v>0</v>
      </c>
      <c r="Q509" s="52">
        <f>IFERROR(Y283*1,"0")</f>
        <v>0</v>
      </c>
      <c r="R509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9" s="52">
        <f>IFERROR(Y335*1,"0")+IFERROR(Y336*1,"0")+IFERROR(Y337*1,"0")</f>
        <v>0</v>
      </c>
      <c r="T509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9" s="52">
        <f>IFERROR(Y368*1,"0")+IFERROR(Y369*1,"0")+IFERROR(Y370*1,"0")+IFERROR(Y374*1,"0")+IFERROR(Y378*1,"0")+IFERROR(Y379*1,"0")+IFERROR(Y383*1,"0")</f>
        <v>0</v>
      </c>
      <c r="V509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52">
        <f>IFERROR(Y408*1,"0")+IFERROR(Y412*1,"0")+IFERROR(Y413*1,"0")+IFERROR(Y414*1,"0")+IFERROR(Y415*1,"0")</f>
        <v>0</v>
      </c>
      <c r="X509" s="52">
        <f>IFERROR(Y420*1,"0")</f>
        <v>0</v>
      </c>
      <c r="Y509" s="52">
        <f>IFERROR(Y425*1,"0")</f>
        <v>0</v>
      </c>
      <c r="Z509" s="52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0</v>
      </c>
      <c r="AA509" s="52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52">
        <f>IFERROR(Y496*1,"0")</f>
        <v>0</v>
      </c>
      <c r="AC509" s="60"/>
      <c r="AF509" s="1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0"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C506:H506"/>
    <mergeCell ref="I506:S506"/>
    <mergeCell ref="T506:U506"/>
    <mergeCell ref="V506:Y506"/>
    <mergeCell ref="AA506:AB506"/>
    <mergeCell ref="J507:J508"/>
    <mergeCell ref="K507:K508"/>
    <mergeCell ref="L507:L508"/>
    <mergeCell ref="M507:M508"/>
    <mergeCell ref="O507:O508"/>
    <mergeCell ref="P507:P508"/>
    <mergeCell ref="Q507:Q508"/>
    <mergeCell ref="R507:R508"/>
    <mergeCell ref="S507:S508"/>
    <mergeCell ref="T507:T508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A495:Z495"/>
    <mergeCell ref="D496:E496"/>
    <mergeCell ref="P496:T496"/>
    <mergeCell ref="P497:V497"/>
    <mergeCell ref="A497:O498"/>
    <mergeCell ref="P498:V498"/>
    <mergeCell ref="P499:V499"/>
    <mergeCell ref="A499:O504"/>
    <mergeCell ref="P500:V500"/>
    <mergeCell ref="P501:V501"/>
    <mergeCell ref="P502:V502"/>
    <mergeCell ref="P503:V503"/>
    <mergeCell ref="P504:V504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A465:Z465"/>
    <mergeCell ref="A466:Z466"/>
    <mergeCell ref="A467:Z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984</vt:i4>
      </vt:variant>
    </vt:vector>
  </HeadingPairs>
  <TitlesOfParts>
    <vt:vector size="98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