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2B37FDBF-33AE-46D6-9E95-8DD7E5E579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I7" i="1" s="1"/>
  <c r="T11" i="1"/>
  <c r="AI11" i="1" s="1"/>
  <c r="T12" i="1"/>
  <c r="T14" i="1"/>
  <c r="AI14" i="1" s="1"/>
  <c r="T20" i="1"/>
  <c r="AI20" i="1" s="1"/>
  <c r="T24" i="1"/>
  <c r="AI24" i="1" s="1"/>
  <c r="T25" i="1"/>
  <c r="T30" i="1"/>
  <c r="AI30" i="1" s="1"/>
  <c r="T32" i="1"/>
  <c r="AI32" i="1" s="1"/>
  <c r="T33" i="1"/>
  <c r="AI33" i="1" s="1"/>
  <c r="T34" i="1"/>
  <c r="AI34" i="1" s="1"/>
  <c r="T35" i="1"/>
  <c r="T40" i="1"/>
  <c r="AI40" i="1" s="1"/>
  <c r="T42" i="1"/>
  <c r="AI42" i="1" s="1"/>
  <c r="T48" i="1"/>
  <c r="AI48" i="1" s="1"/>
  <c r="T50" i="1"/>
  <c r="AI50" i="1" s="1"/>
  <c r="T51" i="1"/>
  <c r="T53" i="1"/>
  <c r="AI53" i="1" s="1"/>
  <c r="T56" i="1"/>
  <c r="AI56" i="1" s="1"/>
  <c r="T58" i="1"/>
  <c r="AI58" i="1" s="1"/>
  <c r="T68" i="1"/>
  <c r="AI68" i="1" s="1"/>
  <c r="T70" i="1"/>
  <c r="T78" i="1"/>
  <c r="T86" i="1"/>
  <c r="T88" i="1"/>
  <c r="AI88" i="1" s="1"/>
  <c r="T92" i="1"/>
  <c r="AI92" i="1" s="1"/>
  <c r="T95" i="1"/>
  <c r="AI12" i="1"/>
  <c r="AI25" i="1"/>
  <c r="AI35" i="1"/>
  <c r="AI51" i="1"/>
  <c r="AI70" i="1"/>
  <c r="AI78" i="1"/>
  <c r="AI86" i="1"/>
  <c r="AI95" i="1"/>
  <c r="M95" i="1" l="1"/>
  <c r="Q95" i="1" s="1"/>
  <c r="X95" i="1" s="1"/>
  <c r="L95" i="1"/>
  <c r="M94" i="1"/>
  <c r="Q94" i="1" s="1"/>
  <c r="R94" i="1" s="1"/>
  <c r="T94" i="1" s="1"/>
  <c r="L94" i="1"/>
  <c r="M93" i="1"/>
  <c r="Q93" i="1" s="1"/>
  <c r="R93" i="1" s="1"/>
  <c r="T93" i="1" s="1"/>
  <c r="L93" i="1"/>
  <c r="M92" i="1"/>
  <c r="Q92" i="1" s="1"/>
  <c r="X92" i="1" s="1"/>
  <c r="L92" i="1"/>
  <c r="M91" i="1"/>
  <c r="Q91" i="1" s="1"/>
  <c r="R91" i="1" s="1"/>
  <c r="T91" i="1" s="1"/>
  <c r="L91" i="1"/>
  <c r="M90" i="1"/>
  <c r="Q90" i="1" s="1"/>
  <c r="R90" i="1" s="1"/>
  <c r="T90" i="1" s="1"/>
  <c r="L90" i="1"/>
  <c r="M89" i="1"/>
  <c r="Q89" i="1" s="1"/>
  <c r="L89" i="1"/>
  <c r="M88" i="1"/>
  <c r="Q88" i="1" s="1"/>
  <c r="X88" i="1" s="1"/>
  <c r="L88" i="1"/>
  <c r="M87" i="1"/>
  <c r="Q87" i="1" s="1"/>
  <c r="S87" i="1" s="1"/>
  <c r="L87" i="1"/>
  <c r="M86" i="1"/>
  <c r="Q86" i="1" s="1"/>
  <c r="X86" i="1" s="1"/>
  <c r="L86" i="1"/>
  <c r="M85" i="1"/>
  <c r="Q85" i="1" s="1"/>
  <c r="R85" i="1" s="1"/>
  <c r="T85" i="1" s="1"/>
  <c r="L85" i="1"/>
  <c r="M84" i="1"/>
  <c r="Q84" i="1" s="1"/>
  <c r="R84" i="1" s="1"/>
  <c r="T84" i="1" s="1"/>
  <c r="L84" i="1"/>
  <c r="M83" i="1"/>
  <c r="Q83" i="1" s="1"/>
  <c r="R83" i="1" s="1"/>
  <c r="T83" i="1" s="1"/>
  <c r="L83" i="1"/>
  <c r="M82" i="1"/>
  <c r="Q82" i="1" s="1"/>
  <c r="R82" i="1" s="1"/>
  <c r="T82" i="1" s="1"/>
  <c r="L82" i="1"/>
  <c r="M81" i="1"/>
  <c r="Q81" i="1" s="1"/>
  <c r="R81" i="1" s="1"/>
  <c r="T81" i="1" s="1"/>
  <c r="L81" i="1"/>
  <c r="M80" i="1"/>
  <c r="Q80" i="1" s="1"/>
  <c r="R80" i="1" s="1"/>
  <c r="T80" i="1" s="1"/>
  <c r="L80" i="1"/>
  <c r="M79" i="1"/>
  <c r="Q79" i="1" s="1"/>
  <c r="R79" i="1" s="1"/>
  <c r="T79" i="1" s="1"/>
  <c r="L79" i="1"/>
  <c r="M78" i="1"/>
  <c r="Q78" i="1" s="1"/>
  <c r="X78" i="1" s="1"/>
  <c r="L78" i="1"/>
  <c r="M77" i="1"/>
  <c r="Q77" i="1" s="1"/>
  <c r="L77" i="1"/>
  <c r="M76" i="1"/>
  <c r="Q76" i="1" s="1"/>
  <c r="S76" i="1" s="1"/>
  <c r="L76" i="1"/>
  <c r="M75" i="1"/>
  <c r="Q75" i="1" s="1"/>
  <c r="L75" i="1"/>
  <c r="M74" i="1"/>
  <c r="Q74" i="1" s="1"/>
  <c r="L74" i="1"/>
  <c r="M73" i="1"/>
  <c r="Q73" i="1" s="1"/>
  <c r="R73" i="1" s="1"/>
  <c r="T73" i="1" s="1"/>
  <c r="L73" i="1"/>
  <c r="M72" i="1"/>
  <c r="Q72" i="1" s="1"/>
  <c r="R72" i="1" s="1"/>
  <c r="T72" i="1" s="1"/>
  <c r="L72" i="1"/>
  <c r="M71" i="1"/>
  <c r="Q71" i="1" s="1"/>
  <c r="R71" i="1" s="1"/>
  <c r="T71" i="1" s="1"/>
  <c r="L71" i="1"/>
  <c r="M70" i="1"/>
  <c r="Q70" i="1" s="1"/>
  <c r="X70" i="1" s="1"/>
  <c r="L70" i="1"/>
  <c r="M69" i="1"/>
  <c r="Q69" i="1" s="1"/>
  <c r="R69" i="1" s="1"/>
  <c r="T69" i="1" s="1"/>
  <c r="L69" i="1"/>
  <c r="M68" i="1"/>
  <c r="Q68" i="1" s="1"/>
  <c r="X68" i="1" s="1"/>
  <c r="L68" i="1"/>
  <c r="M67" i="1"/>
  <c r="Q67" i="1" s="1"/>
  <c r="L67" i="1"/>
  <c r="F66" i="1"/>
  <c r="E66" i="1"/>
  <c r="L66" i="1" s="1"/>
  <c r="M65" i="1"/>
  <c r="Q65" i="1" s="1"/>
  <c r="Y65" i="1" s="1"/>
  <c r="L65" i="1"/>
  <c r="M64" i="1"/>
  <c r="Q64" i="1" s="1"/>
  <c r="L64" i="1"/>
  <c r="M63" i="1"/>
  <c r="Q63" i="1" s="1"/>
  <c r="L63" i="1"/>
  <c r="M62" i="1"/>
  <c r="Q62" i="1" s="1"/>
  <c r="L62" i="1"/>
  <c r="M61" i="1"/>
  <c r="Q61" i="1" s="1"/>
  <c r="L61" i="1"/>
  <c r="M60" i="1"/>
  <c r="Q60" i="1" s="1"/>
  <c r="S60" i="1" s="1"/>
  <c r="L60" i="1"/>
  <c r="M59" i="1"/>
  <c r="Q59" i="1" s="1"/>
  <c r="L59" i="1"/>
  <c r="M58" i="1"/>
  <c r="Q58" i="1" s="1"/>
  <c r="L58" i="1"/>
  <c r="M57" i="1"/>
  <c r="Q57" i="1" s="1"/>
  <c r="Y57" i="1" s="1"/>
  <c r="L57" i="1"/>
  <c r="M56" i="1"/>
  <c r="Q56" i="1" s="1"/>
  <c r="X56" i="1" s="1"/>
  <c r="L56" i="1"/>
  <c r="M55" i="1"/>
  <c r="Q55" i="1" s="1"/>
  <c r="L55" i="1"/>
  <c r="M54" i="1"/>
  <c r="Q54" i="1" s="1"/>
  <c r="L54" i="1"/>
  <c r="M53" i="1"/>
  <c r="Q53" i="1" s="1"/>
  <c r="X53" i="1" s="1"/>
  <c r="L53" i="1"/>
  <c r="M52" i="1"/>
  <c r="Q52" i="1" s="1"/>
  <c r="R52" i="1" s="1"/>
  <c r="T52" i="1" s="1"/>
  <c r="L52" i="1"/>
  <c r="M51" i="1"/>
  <c r="Q51" i="1" s="1"/>
  <c r="X51" i="1" s="1"/>
  <c r="L51" i="1"/>
  <c r="M50" i="1"/>
  <c r="Q50" i="1" s="1"/>
  <c r="X50" i="1" s="1"/>
  <c r="L50" i="1"/>
  <c r="M49" i="1"/>
  <c r="Q49" i="1" s="1"/>
  <c r="L49" i="1"/>
  <c r="M48" i="1"/>
  <c r="Q48" i="1" s="1"/>
  <c r="X48" i="1" s="1"/>
  <c r="L48" i="1"/>
  <c r="M47" i="1"/>
  <c r="Q47" i="1" s="1"/>
  <c r="L47" i="1"/>
  <c r="M46" i="1"/>
  <c r="Q46" i="1" s="1"/>
  <c r="Y46" i="1" s="1"/>
  <c r="L46" i="1"/>
  <c r="M45" i="1"/>
  <c r="Q45" i="1" s="1"/>
  <c r="L45" i="1"/>
  <c r="M44" i="1"/>
  <c r="Q44" i="1" s="1"/>
  <c r="L44" i="1"/>
  <c r="M43" i="1"/>
  <c r="Q43" i="1" s="1"/>
  <c r="Y43" i="1" s="1"/>
  <c r="L43" i="1"/>
  <c r="M42" i="1"/>
  <c r="Q42" i="1" s="1"/>
  <c r="L42" i="1"/>
  <c r="M41" i="1"/>
  <c r="Q41" i="1" s="1"/>
  <c r="L41" i="1"/>
  <c r="M40" i="1"/>
  <c r="Q40" i="1" s="1"/>
  <c r="X40" i="1" s="1"/>
  <c r="L40" i="1"/>
  <c r="M39" i="1"/>
  <c r="Q39" i="1" s="1"/>
  <c r="L39" i="1"/>
  <c r="M38" i="1"/>
  <c r="Q38" i="1" s="1"/>
  <c r="L38" i="1"/>
  <c r="M37" i="1"/>
  <c r="Q37" i="1" s="1"/>
  <c r="L37" i="1"/>
  <c r="M36" i="1"/>
  <c r="Q36" i="1" s="1"/>
  <c r="L36" i="1"/>
  <c r="M35" i="1"/>
  <c r="Q35" i="1" s="1"/>
  <c r="L35" i="1"/>
  <c r="M34" i="1"/>
  <c r="Q34" i="1" s="1"/>
  <c r="Y34" i="1" s="1"/>
  <c r="L34" i="1"/>
  <c r="M33" i="1"/>
  <c r="Q33" i="1" s="1"/>
  <c r="X33" i="1" s="1"/>
  <c r="L33" i="1"/>
  <c r="M32" i="1"/>
  <c r="Q32" i="1" s="1"/>
  <c r="Y32" i="1" s="1"/>
  <c r="L32" i="1"/>
  <c r="M31" i="1"/>
  <c r="Q31" i="1" s="1"/>
  <c r="Y31" i="1" s="1"/>
  <c r="L31" i="1"/>
  <c r="M30" i="1"/>
  <c r="Q30" i="1" s="1"/>
  <c r="X30" i="1" s="1"/>
  <c r="L30" i="1"/>
  <c r="M29" i="1"/>
  <c r="Q29" i="1" s="1"/>
  <c r="Y29" i="1" s="1"/>
  <c r="L29" i="1"/>
  <c r="M28" i="1"/>
  <c r="Q28" i="1" s="1"/>
  <c r="L28" i="1"/>
  <c r="M27" i="1"/>
  <c r="Q27" i="1" s="1"/>
  <c r="Y27" i="1" s="1"/>
  <c r="L27" i="1"/>
  <c r="M26" i="1"/>
  <c r="Q26" i="1" s="1"/>
  <c r="L26" i="1"/>
  <c r="M25" i="1"/>
  <c r="Q25" i="1" s="1"/>
  <c r="L25" i="1"/>
  <c r="M24" i="1"/>
  <c r="Q24" i="1" s="1"/>
  <c r="L24" i="1"/>
  <c r="M23" i="1"/>
  <c r="Q23" i="1" s="1"/>
  <c r="Y23" i="1" s="1"/>
  <c r="L23" i="1"/>
  <c r="M22" i="1"/>
  <c r="Q22" i="1" s="1"/>
  <c r="L22" i="1"/>
  <c r="M21" i="1"/>
  <c r="Q21" i="1" s="1"/>
  <c r="L21" i="1"/>
  <c r="M20" i="1"/>
  <c r="Q20" i="1" s="1"/>
  <c r="L20" i="1"/>
  <c r="M19" i="1"/>
  <c r="Q19" i="1" s="1"/>
  <c r="Y19" i="1" s="1"/>
  <c r="L19" i="1"/>
  <c r="M18" i="1"/>
  <c r="Q18" i="1" s="1"/>
  <c r="L18" i="1"/>
  <c r="M17" i="1"/>
  <c r="Q17" i="1" s="1"/>
  <c r="L17" i="1"/>
  <c r="M16" i="1"/>
  <c r="Q16" i="1" s="1"/>
  <c r="L16" i="1"/>
  <c r="M15" i="1"/>
  <c r="Q15" i="1" s="1"/>
  <c r="L15" i="1"/>
  <c r="M14" i="1"/>
  <c r="Q14" i="1" s="1"/>
  <c r="X14" i="1" s="1"/>
  <c r="L14" i="1"/>
  <c r="M13" i="1"/>
  <c r="Q13" i="1" s="1"/>
  <c r="R13" i="1" s="1"/>
  <c r="T13" i="1" s="1"/>
  <c r="L13" i="1"/>
  <c r="M12" i="1"/>
  <c r="Q12" i="1" s="1"/>
  <c r="X12" i="1" s="1"/>
  <c r="L12" i="1"/>
  <c r="M11" i="1"/>
  <c r="Q11" i="1" s="1"/>
  <c r="X11" i="1" s="1"/>
  <c r="L11" i="1"/>
  <c r="M10" i="1"/>
  <c r="Q10" i="1" s="1"/>
  <c r="L10" i="1"/>
  <c r="M9" i="1"/>
  <c r="Q9" i="1" s="1"/>
  <c r="L9" i="1"/>
  <c r="M8" i="1"/>
  <c r="Q8" i="1" s="1"/>
  <c r="L8" i="1"/>
  <c r="M7" i="1"/>
  <c r="Q7" i="1" s="1"/>
  <c r="X7" i="1" s="1"/>
  <c r="L7" i="1"/>
  <c r="M6" i="1"/>
  <c r="Q6" i="1" s="1"/>
  <c r="L6" i="1"/>
  <c r="AG5" i="1"/>
  <c r="AF5" i="1"/>
  <c r="AE5" i="1"/>
  <c r="AD5" i="1"/>
  <c r="AC5" i="1"/>
  <c r="AB5" i="1"/>
  <c r="AA5" i="1"/>
  <c r="Z5" i="1"/>
  <c r="W5" i="1"/>
  <c r="U5" i="1"/>
  <c r="P5" i="1"/>
  <c r="O5" i="1"/>
  <c r="N5" i="1"/>
  <c r="K5" i="1"/>
  <c r="R6" i="1" l="1"/>
  <c r="S6" i="1"/>
  <c r="R8" i="1"/>
  <c r="S8" i="1"/>
  <c r="R9" i="1"/>
  <c r="S9" i="1"/>
  <c r="R10" i="1"/>
  <c r="S10" i="1"/>
  <c r="R15" i="1"/>
  <c r="S15" i="1"/>
  <c r="R16" i="1"/>
  <c r="S16" i="1"/>
  <c r="R18" i="1"/>
  <c r="S18" i="1"/>
  <c r="Y21" i="1"/>
  <c r="S21" i="1"/>
  <c r="Y28" i="1"/>
  <c r="S28" i="1"/>
  <c r="Y37" i="1"/>
  <c r="S37" i="1"/>
  <c r="Y38" i="1"/>
  <c r="S38" i="1"/>
  <c r="Y39" i="1"/>
  <c r="S39" i="1"/>
  <c r="Y41" i="1"/>
  <c r="S41" i="1"/>
  <c r="R44" i="1"/>
  <c r="S44" i="1"/>
  <c r="Y45" i="1"/>
  <c r="S45" i="1"/>
  <c r="Y47" i="1"/>
  <c r="S47" i="1"/>
  <c r="R49" i="1"/>
  <c r="S49" i="1"/>
  <c r="R54" i="1"/>
  <c r="S54" i="1"/>
  <c r="Y59" i="1"/>
  <c r="S59" i="1"/>
  <c r="Y61" i="1"/>
  <c r="S61" i="1"/>
  <c r="Y62" i="1"/>
  <c r="S62" i="1"/>
  <c r="Y63" i="1"/>
  <c r="S63" i="1"/>
  <c r="R67" i="1"/>
  <c r="S67" i="1"/>
  <c r="R74" i="1"/>
  <c r="S74" i="1"/>
  <c r="R75" i="1"/>
  <c r="S75" i="1"/>
  <c r="R77" i="1"/>
  <c r="S77" i="1"/>
  <c r="R89" i="1"/>
  <c r="S89" i="1"/>
  <c r="X32" i="1"/>
  <c r="AI13" i="1"/>
  <c r="X13" i="1"/>
  <c r="Y20" i="1"/>
  <c r="X20" i="1"/>
  <c r="Y24" i="1"/>
  <c r="X24" i="1"/>
  <c r="Y25" i="1"/>
  <c r="X25" i="1"/>
  <c r="Y35" i="1"/>
  <c r="X35" i="1"/>
  <c r="Y42" i="1"/>
  <c r="X42" i="1"/>
  <c r="X52" i="1"/>
  <c r="AI52" i="1"/>
  <c r="Y58" i="1"/>
  <c r="X58" i="1"/>
  <c r="F5" i="1"/>
  <c r="AI69" i="1"/>
  <c r="X69" i="1"/>
  <c r="AI71" i="1"/>
  <c r="X71" i="1"/>
  <c r="AI72" i="1"/>
  <c r="X72" i="1"/>
  <c r="AI73" i="1"/>
  <c r="X73" i="1"/>
  <c r="AI79" i="1"/>
  <c r="X79" i="1"/>
  <c r="AI80" i="1"/>
  <c r="X80" i="1"/>
  <c r="AI81" i="1"/>
  <c r="X81" i="1"/>
  <c r="X82" i="1"/>
  <c r="AI82" i="1"/>
  <c r="AI83" i="1"/>
  <c r="X83" i="1"/>
  <c r="AI84" i="1"/>
  <c r="X84" i="1"/>
  <c r="AI85" i="1"/>
  <c r="X85" i="1"/>
  <c r="X90" i="1"/>
  <c r="AI90" i="1"/>
  <c r="AI91" i="1"/>
  <c r="X91" i="1"/>
  <c r="AI93" i="1"/>
  <c r="X93" i="1"/>
  <c r="X94" i="1"/>
  <c r="AI94" i="1"/>
  <c r="X34" i="1"/>
  <c r="R29" i="1"/>
  <c r="T29" i="1" s="1"/>
  <c r="R39" i="1"/>
  <c r="R45" i="1"/>
  <c r="T45" i="1" s="1"/>
  <c r="R19" i="1"/>
  <c r="T19" i="1" s="1"/>
  <c r="R27" i="1"/>
  <c r="T27" i="1" s="1"/>
  <c r="R59" i="1"/>
  <c r="R21" i="1"/>
  <c r="T21" i="1" s="1"/>
  <c r="R28" i="1"/>
  <c r="R23" i="1"/>
  <c r="T23" i="1" s="1"/>
  <c r="R31" i="1"/>
  <c r="T31" i="1" s="1"/>
  <c r="R37" i="1"/>
  <c r="T37" i="1" s="1"/>
  <c r="R43" i="1"/>
  <c r="T43" i="1" s="1"/>
  <c r="R47" i="1"/>
  <c r="T47" i="1" s="1"/>
  <c r="R63" i="1"/>
  <c r="R76" i="1"/>
  <c r="T76" i="1" s="1"/>
  <c r="R87" i="1"/>
  <c r="T87" i="1" s="1"/>
  <c r="Y22" i="1"/>
  <c r="R22" i="1"/>
  <c r="T22" i="1" s="1"/>
  <c r="Y30" i="1"/>
  <c r="Y36" i="1"/>
  <c r="R36" i="1"/>
  <c r="T36" i="1" s="1"/>
  <c r="Y44" i="1"/>
  <c r="Y60" i="1"/>
  <c r="R60" i="1"/>
  <c r="T60" i="1" s="1"/>
  <c r="R41" i="1"/>
  <c r="T41" i="1" s="1"/>
  <c r="Y26" i="1"/>
  <c r="R26" i="1"/>
  <c r="T26" i="1" s="1"/>
  <c r="Y40" i="1"/>
  <c r="Y48" i="1"/>
  <c r="R55" i="1"/>
  <c r="T55" i="1" s="1"/>
  <c r="Y64" i="1"/>
  <c r="R64" i="1"/>
  <c r="T64" i="1" s="1"/>
  <c r="R17" i="1"/>
  <c r="T17" i="1" s="1"/>
  <c r="R57" i="1"/>
  <c r="T57" i="1" s="1"/>
  <c r="R61" i="1"/>
  <c r="T61" i="1" s="1"/>
  <c r="R65" i="1"/>
  <c r="T65" i="1" s="1"/>
  <c r="R38" i="1"/>
  <c r="T38" i="1" s="1"/>
  <c r="R46" i="1"/>
  <c r="T46" i="1" s="1"/>
  <c r="R62" i="1"/>
  <c r="T62" i="1" s="1"/>
  <c r="E5" i="1"/>
  <c r="Y49" i="1"/>
  <c r="Y53" i="1"/>
  <c r="Y90" i="1"/>
  <c r="Y94" i="1"/>
  <c r="M66" i="1"/>
  <c r="Q66" i="1" s="1"/>
  <c r="L5" i="1"/>
  <c r="Y51" i="1"/>
  <c r="Y55" i="1"/>
  <c r="Y92" i="1"/>
  <c r="Y7" i="1"/>
  <c r="Y9" i="1"/>
  <c r="Y11" i="1"/>
  <c r="Y13" i="1"/>
  <c r="Y6" i="1"/>
  <c r="Y8" i="1"/>
  <c r="Y10" i="1"/>
  <c r="Y12" i="1"/>
  <c r="Y14" i="1"/>
  <c r="Y15" i="1"/>
  <c r="Y16" i="1"/>
  <c r="Y17" i="1"/>
  <c r="Y18" i="1"/>
  <c r="Y50" i="1"/>
  <c r="Y54" i="1"/>
  <c r="Y68" i="1"/>
  <c r="Y70" i="1"/>
  <c r="Y72" i="1"/>
  <c r="Y74" i="1"/>
  <c r="Y76" i="1"/>
  <c r="Y78" i="1"/>
  <c r="Y80" i="1"/>
  <c r="Y82" i="1"/>
  <c r="Y84" i="1"/>
  <c r="Y86" i="1"/>
  <c r="Y88" i="1"/>
  <c r="Y91" i="1"/>
  <c r="Y95" i="1"/>
  <c r="Y33" i="1"/>
  <c r="Y52" i="1"/>
  <c r="Y56" i="1"/>
  <c r="Y67" i="1"/>
  <c r="Y69" i="1"/>
  <c r="Y71" i="1"/>
  <c r="Y73" i="1"/>
  <c r="Y75" i="1"/>
  <c r="Y77" i="1"/>
  <c r="Y79" i="1"/>
  <c r="Y81" i="1"/>
  <c r="Y83" i="1"/>
  <c r="Y85" i="1"/>
  <c r="Y87" i="1"/>
  <c r="Y89" i="1"/>
  <c r="Y93" i="1"/>
  <c r="S5" i="1" l="1"/>
  <c r="T63" i="1"/>
  <c r="AI63" i="1" s="1"/>
  <c r="T28" i="1"/>
  <c r="T59" i="1"/>
  <c r="AI59" i="1" s="1"/>
  <c r="T39" i="1"/>
  <c r="T89" i="1"/>
  <c r="T77" i="1"/>
  <c r="T75" i="1"/>
  <c r="T74" i="1"/>
  <c r="T67" i="1"/>
  <c r="T54" i="1"/>
  <c r="T49" i="1"/>
  <c r="T44" i="1"/>
  <c r="T18" i="1"/>
  <c r="T16" i="1"/>
  <c r="T15" i="1"/>
  <c r="T10" i="1"/>
  <c r="T9" i="1"/>
  <c r="T8" i="1"/>
  <c r="T6" i="1"/>
  <c r="X46" i="1"/>
  <c r="AI46" i="1"/>
  <c r="AI65" i="1"/>
  <c r="X65" i="1"/>
  <c r="AI57" i="1"/>
  <c r="X57" i="1"/>
  <c r="AI64" i="1"/>
  <c r="X64" i="1"/>
  <c r="AI55" i="1"/>
  <c r="X55" i="1"/>
  <c r="AI60" i="1"/>
  <c r="X60" i="1"/>
  <c r="AI22" i="1"/>
  <c r="X22" i="1"/>
  <c r="AI87" i="1"/>
  <c r="X87" i="1"/>
  <c r="AI43" i="1"/>
  <c r="X43" i="1"/>
  <c r="AI31" i="1"/>
  <c r="X31" i="1"/>
  <c r="AI28" i="1"/>
  <c r="X28" i="1"/>
  <c r="AI19" i="1"/>
  <c r="X19" i="1"/>
  <c r="AI39" i="1"/>
  <c r="X39" i="1"/>
  <c r="X62" i="1"/>
  <c r="AI62" i="1"/>
  <c r="X38" i="1"/>
  <c r="AI38" i="1"/>
  <c r="AI61" i="1"/>
  <c r="X61" i="1"/>
  <c r="AI17" i="1"/>
  <c r="X17" i="1"/>
  <c r="AI26" i="1"/>
  <c r="X26" i="1"/>
  <c r="AI41" i="1"/>
  <c r="X41" i="1"/>
  <c r="AI36" i="1"/>
  <c r="X36" i="1"/>
  <c r="AI76" i="1"/>
  <c r="X76" i="1"/>
  <c r="AI47" i="1"/>
  <c r="X47" i="1"/>
  <c r="AI37" i="1"/>
  <c r="X37" i="1"/>
  <c r="AI23" i="1"/>
  <c r="X23" i="1"/>
  <c r="AI21" i="1"/>
  <c r="X21" i="1"/>
  <c r="AI27" i="1"/>
  <c r="X27" i="1"/>
  <c r="AI45" i="1"/>
  <c r="X45" i="1"/>
  <c r="AI29" i="1"/>
  <c r="X29" i="1"/>
  <c r="R66" i="1"/>
  <c r="T66" i="1" s="1"/>
  <c r="Y66" i="1"/>
  <c r="Q5" i="1"/>
  <c r="M5" i="1"/>
  <c r="X59" i="1" l="1"/>
  <c r="X63" i="1"/>
  <c r="AI6" i="1"/>
  <c r="X6" i="1"/>
  <c r="X9" i="1"/>
  <c r="AI9" i="1"/>
  <c r="X15" i="1"/>
  <c r="AI15" i="1"/>
  <c r="X18" i="1"/>
  <c r="AI18" i="1"/>
  <c r="X49" i="1"/>
  <c r="AI49" i="1"/>
  <c r="AI67" i="1"/>
  <c r="X67" i="1"/>
  <c r="AI75" i="1"/>
  <c r="X75" i="1"/>
  <c r="AI89" i="1"/>
  <c r="X89" i="1"/>
  <c r="X8" i="1"/>
  <c r="AI8" i="1"/>
  <c r="X10" i="1"/>
  <c r="AI10" i="1"/>
  <c r="AI16" i="1"/>
  <c r="X16" i="1"/>
  <c r="X44" i="1"/>
  <c r="AI44" i="1"/>
  <c r="AI54" i="1"/>
  <c r="X54" i="1"/>
  <c r="X74" i="1"/>
  <c r="AI74" i="1"/>
  <c r="AI77" i="1"/>
  <c r="X77" i="1"/>
  <c r="AI66" i="1"/>
  <c r="X66" i="1"/>
  <c r="T5" i="1"/>
  <c r="R5" i="1"/>
  <c r="AI5" i="1" l="1"/>
</calcChain>
</file>

<file path=xl/sharedStrings.xml><?xml version="1.0" encoding="utf-8"?>
<sst xmlns="http://schemas.openxmlformats.org/spreadsheetml/2006/main" count="366" uniqueCount="158">
  <si>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</si>
  <si>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</si>
  <si>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</si>
  <si>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</si>
  <si>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</si>
  <si>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</si>
  <si>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</si>
  <si>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</si>
  <si>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</si>
  <si>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</si>
  <si>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</si>
  <si>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</si>
  <si>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</si>
  <si>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</si>
  <si>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</si>
  <si>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</si>
  <si>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</si>
  <si>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</si>
  <si>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</si>
  <si>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</si>
  <si>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</si>
  <si>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</si>
  <si>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</si>
  <si>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</si>
  <si>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</si>
  <si>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27,10,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</si>
  <si>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</si>
  <si>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</si>
  <si>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</si>
  <si>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</si>
  <si>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</si>
  <si>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</si>
  <si>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</si>
  <si>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</si>
  <si>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</si>
  <si>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</si>
  <si>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</si>
  <si>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</si>
  <si>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</si>
  <si>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</si>
  <si>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</si>
  <si>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</si>
  <si>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</si>
  <si>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</si>
  <si>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</si>
  <si>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</si>
  <si>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</si>
  <si>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</si>
  <si>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</si>
  <si>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</si>
  <si>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</si>
  <si>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октябрь_ноябрь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</si>
  <si>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</si>
  <si>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</si>
  <si>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</si>
  <si>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</si>
  <si>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</si>
  <si>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</si>
  <si>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</si>
  <si>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</si>
  <si>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</si>
  <si>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01,10,25 филиал обнулил</t>
  </si>
  <si>
    <t xml:space="preserve"> 239  Колбаса Салями запеч Дугушка, оболочка вектор, ВЕС, ТМ Стародворье  ПОКОМ</t>
  </si>
  <si>
    <t>24,09,25 филиал обнулил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</si>
  <si>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</si>
  <si>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</si>
  <si>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</si>
  <si>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</si>
  <si>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</si>
  <si>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октябрь_ноябрь / 12,09,25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</si>
  <si>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</si>
  <si>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</si>
  <si>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</si>
  <si>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</si>
  <si>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</si>
  <si>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</si>
  <si>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</si>
  <si>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ноябрь / 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</si>
  <si>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</si>
  <si>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</si>
  <si>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</si>
  <si>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</si>
  <si>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</si>
  <si>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</si>
  <si>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</si>
  <si>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</si>
  <si>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</si>
  <si>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</si>
  <si>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</si>
  <si>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</si>
  <si>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</si>
  <si>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</si>
  <si>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</si>
  <si>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</si>
  <si>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</si>
  <si>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</si>
  <si>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</si>
  <si>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</si>
  <si>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</si>
  <si>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</si>
  <si>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</si>
  <si>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</si>
  <si>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</si>
  <si>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</si>
  <si>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</si>
  <si>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</si>
  <si>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</si>
  <si>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</si>
  <si>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</si>
  <si>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</si>
  <si>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</si>
  <si>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</si>
  <si>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</si>
  <si>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</si>
  <si>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</si>
  <si>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</si>
  <si>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</si>
  <si>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</si>
  <si>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</si>
  <si>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</si>
  <si>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</si>
  <si>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</si>
  <si>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</si>
  <si>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</si>
  <si>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</si>
  <si>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</si>
  <si>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</si>
  <si>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</si>
  <si>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</si>
  <si>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</si>
  <si>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</si>
  <si>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</si>
  <si>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</si>
  <si>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</si>
  <si>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</si>
  <si>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</si>
  <si>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</si>
  <si>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</si>
  <si>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</si>
  <si>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</si>
  <si>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</si>
  <si>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</si>
  <si>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</si>
  <si>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</si>
  <si>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</si>
  <si>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потребности / 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</si>
  <si>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</si>
  <si>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</si>
  <si>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</si>
  <si>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</si>
  <si>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</si>
  <si>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</si>
  <si>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</si>
  <si>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</si>
  <si>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</si>
  <si>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до машины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</si>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</sst>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0" width="7" style="26" customWidth="1"/>
    <col min="21" max="21" width="7" customWidth="1"/>
    <col min="22" max="22" width="11.85546875" customWidth="1"/>
    <col min="23" max="23" width="7" customWidth="1"/>
    <col min="24" max="25" width="5" customWidth="1"/>
    <col min="26" max="33" width="6" customWidth="1"/>
    <col min="34" max="34" width="30.5703125" customWidth="1"/>
    <col min="35" max="35" width="7" customWidth="1"/>
    <col min="36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7">
        <v>-0.35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155</v>
      </c>
      <c r="T3" s="3" t="s">
        <v>156</v>
      </c>
      <c r="U3" s="7" t="s">
        <v>17</v>
      </c>
      <c r="V3" s="7" t="s">
        <v>18</v>
      </c>
      <c r="W3" s="10" t="s">
        <v>19</v>
      </c>
      <c r="X3" s="2" t="s">
        <v>20</v>
      </c>
      <c r="Y3" s="2" t="s">
        <v>21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27</v>
      </c>
      <c r="R4" s="1"/>
      <c r="S4" s="1"/>
      <c r="T4" s="1" t="s">
        <v>157</v>
      </c>
      <c r="U4" s="1"/>
      <c r="V4" s="1"/>
      <c r="W4" s="1"/>
      <c r="X4" s="1"/>
      <c r="Y4" s="1"/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36087.641000000003</v>
      </c>
      <c r="F5" s="4">
        <f>SUM(F6:F500)</f>
        <v>37217.432000000001</v>
      </c>
      <c r="G5" s="8"/>
      <c r="H5" s="1"/>
      <c r="I5" s="1"/>
      <c r="J5" s="1"/>
      <c r="K5" s="4">
        <f t="shared" ref="K5:U5" si="0">SUM(K6:K500)</f>
        <v>38359.043000000005</v>
      </c>
      <c r="L5" s="4">
        <f t="shared" si="0"/>
        <v>-2271.402</v>
      </c>
      <c r="M5" s="4">
        <f t="shared" si="0"/>
        <v>34570.254000000015</v>
      </c>
      <c r="N5" s="4">
        <f t="shared" si="0"/>
        <v>1517.3869999999997</v>
      </c>
      <c r="O5" s="4">
        <f t="shared" si="0"/>
        <v>11137.432667999999</v>
      </c>
      <c r="P5" s="4">
        <f t="shared" si="0"/>
        <v>19075.931651999999</v>
      </c>
      <c r="Q5" s="4">
        <f t="shared" si="0"/>
        <v>6914.0508000000018</v>
      </c>
      <c r="R5" s="4">
        <f t="shared" si="0"/>
        <v>12136.563120000004</v>
      </c>
      <c r="S5" s="4">
        <f t="shared" si="0"/>
        <v>-1640.1540399999999</v>
      </c>
      <c r="T5" s="4">
        <f t="shared" si="0"/>
        <v>10496.409080000003</v>
      </c>
      <c r="U5" s="4">
        <f t="shared" si="0"/>
        <v>0</v>
      </c>
      <c r="V5" s="1"/>
      <c r="W5" s="4">
        <f>SUM(W6:W500)</f>
        <v>0</v>
      </c>
      <c r="X5" s="1"/>
      <c r="Y5" s="1"/>
      <c r="Z5" s="4">
        <f t="shared" ref="Z5:AG5" si="1">SUM(Z6:Z500)</f>
        <v>6952.8281999999999</v>
      </c>
      <c r="AA5" s="4">
        <f t="shared" si="1"/>
        <v>7209.5378000000019</v>
      </c>
      <c r="AB5" s="4">
        <f t="shared" si="1"/>
        <v>7747.6185999999998</v>
      </c>
      <c r="AC5" s="4">
        <f t="shared" si="1"/>
        <v>7872.5028000000011</v>
      </c>
      <c r="AD5" s="4">
        <f t="shared" si="1"/>
        <v>7619.7381999999998</v>
      </c>
      <c r="AE5" s="4">
        <f t="shared" si="1"/>
        <v>7880.1617999999989</v>
      </c>
      <c r="AF5" s="4">
        <f t="shared" si="1"/>
        <v>7349.7530000000024</v>
      </c>
      <c r="AG5" s="4">
        <f t="shared" si="1"/>
        <v>7366.1465999999964</v>
      </c>
      <c r="AH5" s="1"/>
      <c r="AI5" s="4">
        <f>SUM(AI6:AI500)</f>
        <v>7290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687.74900000000002</v>
      </c>
      <c r="D6" s="1">
        <v>2952.837</v>
      </c>
      <c r="E6" s="1">
        <v>970.85799999999995</v>
      </c>
      <c r="F6" s="1">
        <v>814.89700000000005</v>
      </c>
      <c r="G6" s="8">
        <v>1</v>
      </c>
      <c r="H6" s="1">
        <v>50</v>
      </c>
      <c r="I6" s="1" t="s">
        <v>38</v>
      </c>
      <c r="J6" s="1"/>
      <c r="K6" s="1">
        <v>1085.4770000000001</v>
      </c>
      <c r="L6" s="1">
        <f t="shared" ref="L6:L37" si="2">E6-K6</f>
        <v>-114.61900000000014</v>
      </c>
      <c r="M6" s="1">
        <f t="shared" ref="M6:M37" si="3">E6-N6</f>
        <v>842.0809999999999</v>
      </c>
      <c r="N6" s="1">
        <v>128.77699999999999</v>
      </c>
      <c r="O6" s="1">
        <v>669.8157200000004</v>
      </c>
      <c r="P6" s="1">
        <v>252.42363999999989</v>
      </c>
      <c r="Q6" s="1">
        <f t="shared" ref="Q6:Q37" si="4">M6/5</f>
        <v>168.41619999999998</v>
      </c>
      <c r="R6" s="5">
        <f>11*Q6-P6-O6-F6</f>
        <v>115.44183999999927</v>
      </c>
      <c r="S6" s="5">
        <f>$S$1*Q6</f>
        <v>-58.945669999999986</v>
      </c>
      <c r="T6" s="5">
        <f>S6+R6</f>
        <v>56.496169999999289</v>
      </c>
      <c r="U6" s="5"/>
      <c r="V6" s="1"/>
      <c r="W6" s="1"/>
      <c r="X6" s="1">
        <f>(F6+O6+P6+T6)/Q6</f>
        <v>10.649999999999999</v>
      </c>
      <c r="Y6" s="1">
        <f t="shared" ref="Y6:Y37" si="5">(F6+O6+P6)/Q6</f>
        <v>10.314544325308377</v>
      </c>
      <c r="Z6" s="1">
        <v>180.30260000000001</v>
      </c>
      <c r="AA6" s="1">
        <v>192.42859999999999</v>
      </c>
      <c r="AB6" s="1">
        <v>182.3518</v>
      </c>
      <c r="AC6" s="1">
        <v>192.5958</v>
      </c>
      <c r="AD6" s="1">
        <v>207.24359999999999</v>
      </c>
      <c r="AE6" s="1">
        <v>235.13059999999999</v>
      </c>
      <c r="AF6" s="1">
        <v>197.6464</v>
      </c>
      <c r="AG6" s="1">
        <v>192.59719999999999</v>
      </c>
      <c r="AH6" s="1"/>
      <c r="AI6" s="1">
        <f>ROUND(G6*T6,0)</f>
        <v>56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37</v>
      </c>
      <c r="C7" s="1">
        <v>588.37099999999998</v>
      </c>
      <c r="D7" s="1">
        <v>835.88199999999995</v>
      </c>
      <c r="E7" s="1">
        <v>320.38499999999999</v>
      </c>
      <c r="F7" s="1">
        <v>222.69800000000001</v>
      </c>
      <c r="G7" s="8">
        <v>1</v>
      </c>
      <c r="H7" s="1">
        <v>45</v>
      </c>
      <c r="I7" s="1" t="s">
        <v>38</v>
      </c>
      <c r="J7" s="1"/>
      <c r="K7" s="1">
        <v>385.73</v>
      </c>
      <c r="L7" s="1">
        <f t="shared" si="2"/>
        <v>-65.345000000000027</v>
      </c>
      <c r="M7" s="1">
        <f t="shared" si="3"/>
        <v>249.45499999999998</v>
      </c>
      <c r="N7" s="1">
        <v>70.930000000000007</v>
      </c>
      <c r="O7" s="1">
        <v>194.41800000000001</v>
      </c>
      <c r="P7" s="1">
        <v>187.42095999999989</v>
      </c>
      <c r="Q7" s="1">
        <f t="shared" si="4"/>
        <v>49.890999999999998</v>
      </c>
      <c r="R7" s="5"/>
      <c r="S7" s="5"/>
      <c r="T7" s="5">
        <f t="shared" ref="T7:T70" si="6">S7+R7</f>
        <v>0</v>
      </c>
      <c r="U7" s="5"/>
      <c r="V7" s="1"/>
      <c r="W7" s="1"/>
      <c r="X7" s="1">
        <f t="shared" ref="X7:X70" si="7">(F7+O7+P7+T7)/Q7</f>
        <v>12.117154597021505</v>
      </c>
      <c r="Y7" s="1">
        <f t="shared" si="5"/>
        <v>12.117154597021505</v>
      </c>
      <c r="Z7" s="1">
        <v>62.350399999999993</v>
      </c>
      <c r="AA7" s="1">
        <v>59.485999999999997</v>
      </c>
      <c r="AB7" s="1">
        <v>61.095999999999989</v>
      </c>
      <c r="AC7" s="1">
        <v>81.112200000000001</v>
      </c>
      <c r="AD7" s="1">
        <v>69.763199999999998</v>
      </c>
      <c r="AE7" s="1">
        <v>70.390200000000007</v>
      </c>
      <c r="AF7" s="1">
        <v>74.595799999999997</v>
      </c>
      <c r="AG7" s="1">
        <v>68.521000000000001</v>
      </c>
      <c r="AH7" s="1"/>
      <c r="AI7" s="1">
        <f t="shared" ref="AI7:AI70" si="8">ROUND(G7*T7,0)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37</v>
      </c>
      <c r="C8" s="1">
        <v>452.81400000000002</v>
      </c>
      <c r="D8" s="1">
        <v>1536.0319999999999</v>
      </c>
      <c r="E8" s="1">
        <v>368.76900000000001</v>
      </c>
      <c r="F8" s="1">
        <v>279.34500000000003</v>
      </c>
      <c r="G8" s="8">
        <v>1</v>
      </c>
      <c r="H8" s="1">
        <v>45</v>
      </c>
      <c r="I8" s="1" t="s">
        <v>38</v>
      </c>
      <c r="J8" s="1"/>
      <c r="K8" s="1">
        <v>423.95</v>
      </c>
      <c r="L8" s="1">
        <f t="shared" si="2"/>
        <v>-55.180999999999983</v>
      </c>
      <c r="M8" s="1">
        <f t="shared" si="3"/>
        <v>311.51900000000001</v>
      </c>
      <c r="N8" s="1">
        <v>57.25</v>
      </c>
      <c r="O8" s="1">
        <v>163.65513799999999</v>
      </c>
      <c r="P8" s="1">
        <v>169.41510199999991</v>
      </c>
      <c r="Q8" s="1">
        <f t="shared" si="4"/>
        <v>62.303800000000003</v>
      </c>
      <c r="R8" s="5">
        <f t="shared" ref="R8:R13" si="9">11*Q8-P8-O8-F8</f>
        <v>72.926560000000109</v>
      </c>
      <c r="S8" s="5">
        <f t="shared" ref="S8:S10" si="10">$S$1*Q8</f>
        <v>-21.806329999999999</v>
      </c>
      <c r="T8" s="5">
        <f t="shared" si="6"/>
        <v>51.120230000000106</v>
      </c>
      <c r="U8" s="5"/>
      <c r="V8" s="1"/>
      <c r="W8" s="1"/>
      <c r="X8" s="1">
        <f t="shared" si="7"/>
        <v>10.65</v>
      </c>
      <c r="Y8" s="1">
        <f t="shared" si="5"/>
        <v>9.8295006083096048</v>
      </c>
      <c r="Z8" s="1">
        <v>63.837599999999988</v>
      </c>
      <c r="AA8" s="1">
        <v>65.301599999999993</v>
      </c>
      <c r="AB8" s="1">
        <v>73.364000000000004</v>
      </c>
      <c r="AC8" s="1">
        <v>71.191400000000002</v>
      </c>
      <c r="AD8" s="1">
        <v>73.893000000000001</v>
      </c>
      <c r="AE8" s="1">
        <v>90.031599999999997</v>
      </c>
      <c r="AF8" s="1">
        <v>84.92</v>
      </c>
      <c r="AG8" s="1">
        <v>81.057000000000002</v>
      </c>
      <c r="AH8" s="1"/>
      <c r="AI8" s="1">
        <f t="shared" si="8"/>
        <v>51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41</v>
      </c>
      <c r="B9" s="1" t="s">
        <v>42</v>
      </c>
      <c r="C9" s="1">
        <v>796</v>
      </c>
      <c r="D9" s="1">
        <v>1803</v>
      </c>
      <c r="E9" s="1">
        <v>478</v>
      </c>
      <c r="F9" s="1">
        <v>407</v>
      </c>
      <c r="G9" s="8">
        <v>0.45</v>
      </c>
      <c r="H9" s="1">
        <v>45</v>
      </c>
      <c r="I9" s="1" t="s">
        <v>38</v>
      </c>
      <c r="J9" s="1"/>
      <c r="K9" s="1">
        <v>494</v>
      </c>
      <c r="L9" s="1">
        <f t="shared" si="2"/>
        <v>-16</v>
      </c>
      <c r="M9" s="1">
        <f t="shared" si="3"/>
        <v>478</v>
      </c>
      <c r="N9" s="1"/>
      <c r="O9" s="1">
        <v>0</v>
      </c>
      <c r="P9" s="1">
        <v>397.51999999999992</v>
      </c>
      <c r="Q9" s="1">
        <f t="shared" si="4"/>
        <v>95.6</v>
      </c>
      <c r="R9" s="5">
        <f t="shared" si="9"/>
        <v>247.07999999999993</v>
      </c>
      <c r="S9" s="5">
        <f t="shared" si="10"/>
        <v>-33.459999999999994</v>
      </c>
      <c r="T9" s="5">
        <f t="shared" si="6"/>
        <v>213.61999999999995</v>
      </c>
      <c r="U9" s="5"/>
      <c r="V9" s="1"/>
      <c r="W9" s="1"/>
      <c r="X9" s="1">
        <f t="shared" si="7"/>
        <v>10.649999999999999</v>
      </c>
      <c r="Y9" s="1">
        <f t="shared" si="5"/>
        <v>8.4154811715481177</v>
      </c>
      <c r="Z9" s="1">
        <v>84.8</v>
      </c>
      <c r="AA9" s="1">
        <v>78.599999999999994</v>
      </c>
      <c r="AB9" s="1">
        <v>93.6</v>
      </c>
      <c r="AC9" s="1">
        <v>107.4</v>
      </c>
      <c r="AD9" s="1">
        <v>104.2</v>
      </c>
      <c r="AE9" s="1">
        <v>87.2</v>
      </c>
      <c r="AF9" s="1">
        <v>83.2</v>
      </c>
      <c r="AG9" s="1">
        <v>94.2</v>
      </c>
      <c r="AH9" s="1"/>
      <c r="AI9" s="1">
        <f t="shared" si="8"/>
        <v>96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43</v>
      </c>
      <c r="B10" s="1" t="s">
        <v>42</v>
      </c>
      <c r="C10" s="1">
        <v>1159.125</v>
      </c>
      <c r="D10" s="1">
        <v>7061.875</v>
      </c>
      <c r="E10" s="1">
        <v>774</v>
      </c>
      <c r="F10" s="1">
        <v>812</v>
      </c>
      <c r="G10" s="8">
        <v>0.45</v>
      </c>
      <c r="H10" s="1">
        <v>45</v>
      </c>
      <c r="I10" s="1" t="s">
        <v>38</v>
      </c>
      <c r="J10" s="1"/>
      <c r="K10" s="1">
        <v>849</v>
      </c>
      <c r="L10" s="1">
        <f t="shared" si="2"/>
        <v>-75</v>
      </c>
      <c r="M10" s="1">
        <f t="shared" si="3"/>
        <v>774</v>
      </c>
      <c r="N10" s="1"/>
      <c r="O10" s="1">
        <v>520.46240000000012</v>
      </c>
      <c r="P10" s="1">
        <v>226.8</v>
      </c>
      <c r="Q10" s="1">
        <f t="shared" si="4"/>
        <v>154.80000000000001</v>
      </c>
      <c r="R10" s="5">
        <f t="shared" si="9"/>
        <v>143.53760000000011</v>
      </c>
      <c r="S10" s="5">
        <f t="shared" si="10"/>
        <v>-54.18</v>
      </c>
      <c r="T10" s="5">
        <f t="shared" si="6"/>
        <v>89.357600000000105</v>
      </c>
      <c r="U10" s="5"/>
      <c r="V10" s="1"/>
      <c r="W10" s="1"/>
      <c r="X10" s="1">
        <f t="shared" si="7"/>
        <v>10.65</v>
      </c>
      <c r="Y10" s="1">
        <f t="shared" si="5"/>
        <v>10.072754521963825</v>
      </c>
      <c r="Z10" s="1">
        <v>162</v>
      </c>
      <c r="AA10" s="1">
        <v>174.6</v>
      </c>
      <c r="AB10" s="1">
        <v>192.8</v>
      </c>
      <c r="AC10" s="1">
        <v>200.17500000000001</v>
      </c>
      <c r="AD10" s="1">
        <v>198.17500000000001</v>
      </c>
      <c r="AE10" s="1">
        <v>213.03360000000001</v>
      </c>
      <c r="AF10" s="1">
        <v>176.4</v>
      </c>
      <c r="AG10" s="1">
        <v>197</v>
      </c>
      <c r="AH10" s="1"/>
      <c r="AI10" s="1">
        <f t="shared" si="8"/>
        <v>40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44</v>
      </c>
      <c r="B11" s="1" t="s">
        <v>42</v>
      </c>
      <c r="C11" s="1">
        <v>3</v>
      </c>
      <c r="D11" s="1">
        <v>243</v>
      </c>
      <c r="E11" s="1">
        <v>6</v>
      </c>
      <c r="F11" s="1"/>
      <c r="G11" s="8">
        <v>0.17</v>
      </c>
      <c r="H11" s="1">
        <v>180</v>
      </c>
      <c r="I11" s="1" t="s">
        <v>38</v>
      </c>
      <c r="J11" s="1"/>
      <c r="K11" s="1">
        <v>56</v>
      </c>
      <c r="L11" s="1">
        <f t="shared" si="2"/>
        <v>-50</v>
      </c>
      <c r="M11" s="1">
        <f t="shared" si="3"/>
        <v>6</v>
      </c>
      <c r="N11" s="1"/>
      <c r="O11" s="1">
        <v>130.80000000000001</v>
      </c>
      <c r="P11" s="1">
        <v>0</v>
      </c>
      <c r="Q11" s="1">
        <f t="shared" si="4"/>
        <v>1.2</v>
      </c>
      <c r="R11" s="5"/>
      <c r="S11" s="5"/>
      <c r="T11" s="5">
        <f t="shared" si="6"/>
        <v>0</v>
      </c>
      <c r="U11" s="5"/>
      <c r="V11" s="1"/>
      <c r="W11" s="1"/>
      <c r="X11" s="1">
        <f t="shared" si="7"/>
        <v>109.00000000000001</v>
      </c>
      <c r="Y11" s="1">
        <f t="shared" si="5"/>
        <v>109.00000000000001</v>
      </c>
      <c r="Z11" s="1">
        <v>8.4</v>
      </c>
      <c r="AA11" s="1">
        <v>16</v>
      </c>
      <c r="AB11" s="1">
        <v>17.2</v>
      </c>
      <c r="AC11" s="1">
        <v>18.600000000000001</v>
      </c>
      <c r="AD11" s="1">
        <v>17.600000000000001</v>
      </c>
      <c r="AE11" s="1">
        <v>14.6</v>
      </c>
      <c r="AF11" s="1">
        <v>17</v>
      </c>
      <c r="AG11" s="1">
        <v>16.399999999999999</v>
      </c>
      <c r="AH11" s="1" t="s">
        <v>45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46</v>
      </c>
      <c r="B12" s="1" t="s">
        <v>42</v>
      </c>
      <c r="C12" s="1">
        <v>173</v>
      </c>
      <c r="D12" s="1">
        <v>24</v>
      </c>
      <c r="E12" s="1">
        <v>79</v>
      </c>
      <c r="F12" s="1">
        <v>106</v>
      </c>
      <c r="G12" s="8">
        <v>0.3</v>
      </c>
      <c r="H12" s="1">
        <v>40</v>
      </c>
      <c r="I12" s="1" t="s">
        <v>38</v>
      </c>
      <c r="J12" s="1"/>
      <c r="K12" s="1">
        <v>82</v>
      </c>
      <c r="L12" s="1">
        <f t="shared" si="2"/>
        <v>-3</v>
      </c>
      <c r="M12" s="1">
        <f t="shared" si="3"/>
        <v>79</v>
      </c>
      <c r="N12" s="1"/>
      <c r="O12" s="1">
        <v>64.799999999999983</v>
      </c>
      <c r="P12" s="1">
        <v>18.000000000000028</v>
      </c>
      <c r="Q12" s="1">
        <f t="shared" si="4"/>
        <v>15.8</v>
      </c>
      <c r="R12" s="5"/>
      <c r="S12" s="5"/>
      <c r="T12" s="5">
        <f t="shared" si="6"/>
        <v>0</v>
      </c>
      <c r="U12" s="5"/>
      <c r="V12" s="1"/>
      <c r="W12" s="1"/>
      <c r="X12" s="1">
        <f t="shared" si="7"/>
        <v>11.949367088607595</v>
      </c>
      <c r="Y12" s="1">
        <f t="shared" si="5"/>
        <v>11.949367088607595</v>
      </c>
      <c r="Z12" s="1">
        <v>21.8</v>
      </c>
      <c r="AA12" s="1">
        <v>23.2</v>
      </c>
      <c r="AB12" s="1">
        <v>23.4</v>
      </c>
      <c r="AC12" s="1">
        <v>25</v>
      </c>
      <c r="AD12" s="1">
        <v>20.2</v>
      </c>
      <c r="AE12" s="1">
        <v>21.6</v>
      </c>
      <c r="AF12" s="1">
        <v>27.4</v>
      </c>
      <c r="AG12" s="1">
        <v>21.8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47</v>
      </c>
      <c r="B13" s="1" t="s">
        <v>42</v>
      </c>
      <c r="C13" s="1">
        <v>349</v>
      </c>
      <c r="D13" s="1">
        <v>949</v>
      </c>
      <c r="E13" s="1">
        <v>216</v>
      </c>
      <c r="F13" s="1">
        <v>363</v>
      </c>
      <c r="G13" s="8">
        <v>0.17</v>
      </c>
      <c r="H13" s="1">
        <v>180</v>
      </c>
      <c r="I13" s="1" t="s">
        <v>38</v>
      </c>
      <c r="J13" s="1"/>
      <c r="K13" s="1">
        <v>224</v>
      </c>
      <c r="L13" s="1">
        <f t="shared" si="2"/>
        <v>-8</v>
      </c>
      <c r="M13" s="1">
        <f t="shared" si="3"/>
        <v>209</v>
      </c>
      <c r="N13" s="1">
        <v>7</v>
      </c>
      <c r="O13" s="1">
        <v>0</v>
      </c>
      <c r="P13" s="1">
        <v>0</v>
      </c>
      <c r="Q13" s="1">
        <f t="shared" si="4"/>
        <v>41.8</v>
      </c>
      <c r="R13" s="5">
        <f t="shared" si="9"/>
        <v>96.799999999999955</v>
      </c>
      <c r="S13" s="5"/>
      <c r="T13" s="5">
        <f t="shared" si="6"/>
        <v>96.799999999999955</v>
      </c>
      <c r="U13" s="5"/>
      <c r="V13" s="1"/>
      <c r="W13" s="1"/>
      <c r="X13" s="1">
        <f t="shared" si="7"/>
        <v>11</v>
      </c>
      <c r="Y13" s="1">
        <f t="shared" si="5"/>
        <v>8.6842105263157894</v>
      </c>
      <c r="Z13" s="1">
        <v>29.6</v>
      </c>
      <c r="AA13" s="1">
        <v>41.8</v>
      </c>
      <c r="AB13" s="1">
        <v>58.2</v>
      </c>
      <c r="AC13" s="1">
        <v>47.2</v>
      </c>
      <c r="AD13" s="1">
        <v>44.2</v>
      </c>
      <c r="AE13" s="1">
        <v>38.200000000000003</v>
      </c>
      <c r="AF13" s="1">
        <v>30.6</v>
      </c>
      <c r="AG13" s="1">
        <v>29.2</v>
      </c>
      <c r="AH13" s="1"/>
      <c r="AI13" s="1">
        <f t="shared" si="8"/>
        <v>16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2" t="s">
        <v>48</v>
      </c>
      <c r="B14" s="12" t="s">
        <v>42</v>
      </c>
      <c r="C14" s="12"/>
      <c r="D14" s="12">
        <v>1</v>
      </c>
      <c r="E14" s="12"/>
      <c r="F14" s="12"/>
      <c r="G14" s="13">
        <v>0</v>
      </c>
      <c r="H14" s="12">
        <v>50</v>
      </c>
      <c r="I14" s="12" t="s">
        <v>49</v>
      </c>
      <c r="J14" s="12"/>
      <c r="K14" s="12"/>
      <c r="L14" s="12">
        <f t="shared" si="2"/>
        <v>0</v>
      </c>
      <c r="M14" s="12">
        <f t="shared" si="3"/>
        <v>0</v>
      </c>
      <c r="N14" s="12"/>
      <c r="O14" s="12">
        <v>0</v>
      </c>
      <c r="P14" s="12">
        <v>0</v>
      </c>
      <c r="Q14" s="12">
        <f t="shared" si="4"/>
        <v>0</v>
      </c>
      <c r="R14" s="14"/>
      <c r="S14" s="14"/>
      <c r="T14" s="5">
        <f t="shared" si="6"/>
        <v>0</v>
      </c>
      <c r="U14" s="14"/>
      <c r="V14" s="12"/>
      <c r="W14" s="12"/>
      <c r="X14" s="1" t="e">
        <f t="shared" si="7"/>
        <v>#DIV/0!</v>
      </c>
      <c r="Y14" s="12" t="e">
        <f t="shared" si="5"/>
        <v>#DIV/0!</v>
      </c>
      <c r="Z14" s="12">
        <v>0</v>
      </c>
      <c r="AA14" s="12">
        <v>-0.2</v>
      </c>
      <c r="AB14" s="12">
        <v>0</v>
      </c>
      <c r="AC14" s="12">
        <v>0.4</v>
      </c>
      <c r="AD14" s="12">
        <v>0.2</v>
      </c>
      <c r="AE14" s="12">
        <v>0.2</v>
      </c>
      <c r="AF14" s="12">
        <v>1.4</v>
      </c>
      <c r="AG14" s="12">
        <v>1.2</v>
      </c>
      <c r="AH14" s="12"/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20" t="s">
        <v>50</v>
      </c>
      <c r="B15" s="20" t="s">
        <v>37</v>
      </c>
      <c r="C15" s="20">
        <v>605.31200000000001</v>
      </c>
      <c r="D15" s="20">
        <v>2547.8330000000001</v>
      </c>
      <c r="E15" s="20">
        <v>601.01</v>
      </c>
      <c r="F15" s="20">
        <v>988.19</v>
      </c>
      <c r="G15" s="21">
        <v>1</v>
      </c>
      <c r="H15" s="20">
        <v>55</v>
      </c>
      <c r="I15" s="20" t="s">
        <v>38</v>
      </c>
      <c r="J15" s="20"/>
      <c r="K15" s="20">
        <v>584.78800000000001</v>
      </c>
      <c r="L15" s="20">
        <f t="shared" si="2"/>
        <v>16.22199999999998</v>
      </c>
      <c r="M15" s="20">
        <f t="shared" si="3"/>
        <v>601.01</v>
      </c>
      <c r="N15" s="20"/>
      <c r="O15" s="20">
        <v>0</v>
      </c>
      <c r="P15" s="20">
        <v>340.60428000000007</v>
      </c>
      <c r="Q15" s="20">
        <f t="shared" si="4"/>
        <v>120.202</v>
      </c>
      <c r="R15" s="22">
        <f>12*Q15-P15-O15-F15</f>
        <v>113.62971999999991</v>
      </c>
      <c r="S15" s="5">
        <f t="shared" ref="S15:S16" si="11">$S$1*Q15</f>
        <v>-42.070699999999995</v>
      </c>
      <c r="T15" s="5">
        <f t="shared" si="6"/>
        <v>71.559019999999919</v>
      </c>
      <c r="U15" s="22"/>
      <c r="V15" s="20"/>
      <c r="W15" s="20"/>
      <c r="X15" s="1">
        <f t="shared" si="7"/>
        <v>11.65</v>
      </c>
      <c r="Y15" s="20">
        <f t="shared" si="5"/>
        <v>11.05467696044991</v>
      </c>
      <c r="Z15" s="20">
        <v>121.41419999999999</v>
      </c>
      <c r="AA15" s="20">
        <v>134.1662</v>
      </c>
      <c r="AB15" s="20">
        <v>155.06559999999999</v>
      </c>
      <c r="AC15" s="20">
        <v>138.822</v>
      </c>
      <c r="AD15" s="20">
        <v>133.608</v>
      </c>
      <c r="AE15" s="20">
        <v>153.11580000000001</v>
      </c>
      <c r="AF15" s="20">
        <v>141.2114</v>
      </c>
      <c r="AG15" s="20">
        <v>130.14019999999999</v>
      </c>
      <c r="AH15" s="20" t="s">
        <v>51</v>
      </c>
      <c r="AI15" s="1">
        <f t="shared" si="8"/>
        <v>72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20" t="s">
        <v>52</v>
      </c>
      <c r="B16" s="20" t="s">
        <v>37</v>
      </c>
      <c r="C16" s="20">
        <v>1476.299</v>
      </c>
      <c r="D16" s="20">
        <v>7222.41</v>
      </c>
      <c r="E16" s="20">
        <v>1987.248</v>
      </c>
      <c r="F16" s="20">
        <v>2810.6680000000001</v>
      </c>
      <c r="G16" s="21">
        <v>1</v>
      </c>
      <c r="H16" s="20">
        <v>50</v>
      </c>
      <c r="I16" s="20" t="s">
        <v>38</v>
      </c>
      <c r="J16" s="20"/>
      <c r="K16" s="20">
        <v>2101.87</v>
      </c>
      <c r="L16" s="20">
        <f t="shared" si="2"/>
        <v>-114.62199999999984</v>
      </c>
      <c r="M16" s="20">
        <f t="shared" si="3"/>
        <v>1987.248</v>
      </c>
      <c r="N16" s="20"/>
      <c r="O16" s="20">
        <v>0</v>
      </c>
      <c r="P16" s="20">
        <v>1768.3024</v>
      </c>
      <c r="Q16" s="20">
        <f t="shared" si="4"/>
        <v>397.44960000000003</v>
      </c>
      <c r="R16" s="22">
        <f>12*Q16-P16-O16-F16</f>
        <v>190.42480000000069</v>
      </c>
      <c r="S16" s="5">
        <f t="shared" si="11"/>
        <v>-139.10736</v>
      </c>
      <c r="T16" s="5">
        <f t="shared" si="6"/>
        <v>51.317440000000687</v>
      </c>
      <c r="U16" s="22"/>
      <c r="V16" s="20"/>
      <c r="W16" s="20"/>
      <c r="X16" s="1">
        <f t="shared" si="7"/>
        <v>11.650000000000002</v>
      </c>
      <c r="Y16" s="20">
        <f t="shared" si="5"/>
        <v>11.520883150970588</v>
      </c>
      <c r="Z16" s="20">
        <v>419.40100000000001</v>
      </c>
      <c r="AA16" s="20">
        <v>444.20319999999998</v>
      </c>
      <c r="AB16" s="20">
        <v>484.23379999999997</v>
      </c>
      <c r="AC16" s="20">
        <v>456.5634</v>
      </c>
      <c r="AD16" s="20">
        <v>434.85939999999999</v>
      </c>
      <c r="AE16" s="20">
        <v>431.05419999999998</v>
      </c>
      <c r="AF16" s="20">
        <v>397.41500000000002</v>
      </c>
      <c r="AG16" s="20">
        <v>419.31939999999997</v>
      </c>
      <c r="AH16" s="20" t="s">
        <v>51</v>
      </c>
      <c r="AI16" s="1">
        <f t="shared" si="8"/>
        <v>51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53</v>
      </c>
      <c r="B17" s="1" t="s">
        <v>37</v>
      </c>
      <c r="C17" s="1">
        <v>184.5</v>
      </c>
      <c r="D17" s="1">
        <v>224.648</v>
      </c>
      <c r="E17" s="1">
        <v>118.354</v>
      </c>
      <c r="F17" s="1">
        <v>99.745999999999995</v>
      </c>
      <c r="G17" s="8">
        <v>1</v>
      </c>
      <c r="H17" s="1">
        <v>60</v>
      </c>
      <c r="I17" s="1" t="s">
        <v>38</v>
      </c>
      <c r="J17" s="1"/>
      <c r="K17" s="1">
        <v>113.4</v>
      </c>
      <c r="L17" s="1">
        <f t="shared" si="2"/>
        <v>4.9539999999999935</v>
      </c>
      <c r="M17" s="1">
        <f t="shared" si="3"/>
        <v>118.354</v>
      </c>
      <c r="N17" s="1"/>
      <c r="O17" s="1">
        <v>41.934799999999832</v>
      </c>
      <c r="P17" s="1">
        <v>24.623400000000171</v>
      </c>
      <c r="Q17" s="1">
        <f t="shared" si="4"/>
        <v>23.6708</v>
      </c>
      <c r="R17" s="5">
        <f t="shared" ref="R17:R31" si="12">11*Q17-P17-O17-F17</f>
        <v>94.074600000000018</v>
      </c>
      <c r="S17" s="5"/>
      <c r="T17" s="5">
        <f t="shared" si="6"/>
        <v>94.074600000000018</v>
      </c>
      <c r="U17" s="5"/>
      <c r="V17" s="1"/>
      <c r="W17" s="1"/>
      <c r="X17" s="1">
        <f t="shared" si="7"/>
        <v>11</v>
      </c>
      <c r="Y17" s="1">
        <f t="shared" si="5"/>
        <v>7.0257110025854645</v>
      </c>
      <c r="Z17" s="1">
        <v>23.090199999999999</v>
      </c>
      <c r="AA17" s="1">
        <v>27.256599999999999</v>
      </c>
      <c r="AB17" s="1">
        <v>26.371200000000002</v>
      </c>
      <c r="AC17" s="1">
        <v>28.146799999999999</v>
      </c>
      <c r="AD17" s="1">
        <v>24.717199999999998</v>
      </c>
      <c r="AE17" s="1">
        <v>33.492800000000003</v>
      </c>
      <c r="AF17" s="1">
        <v>34.562800000000003</v>
      </c>
      <c r="AG17" s="1">
        <v>27.616599999999998</v>
      </c>
      <c r="AH17" s="1"/>
      <c r="AI17" s="1">
        <f t="shared" si="8"/>
        <v>94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23" t="s">
        <v>54</v>
      </c>
      <c r="B18" s="23" t="s">
        <v>37</v>
      </c>
      <c r="C18" s="23">
        <v>890.34500000000003</v>
      </c>
      <c r="D18" s="23">
        <v>2437.9720000000002</v>
      </c>
      <c r="E18" s="23">
        <v>1224.424</v>
      </c>
      <c r="F18" s="23">
        <v>1845.623</v>
      </c>
      <c r="G18" s="24">
        <v>1</v>
      </c>
      <c r="H18" s="23">
        <v>60</v>
      </c>
      <c r="I18" s="23" t="s">
        <v>38</v>
      </c>
      <c r="J18" s="23"/>
      <c r="K18" s="23">
        <v>1213.3</v>
      </c>
      <c r="L18" s="23">
        <f t="shared" si="2"/>
        <v>11.124000000000024</v>
      </c>
      <c r="M18" s="23">
        <f t="shared" si="3"/>
        <v>1224.424</v>
      </c>
      <c r="N18" s="23"/>
      <c r="O18" s="23">
        <v>0</v>
      </c>
      <c r="P18" s="23">
        <v>0</v>
      </c>
      <c r="Q18" s="23">
        <f t="shared" si="4"/>
        <v>244.88479999999998</v>
      </c>
      <c r="R18" s="25">
        <f>9*Q18-P18-O18-F18</f>
        <v>358.34019999999964</v>
      </c>
      <c r="S18" s="5">
        <f>$S$1*Q18</f>
        <v>-85.709679999999992</v>
      </c>
      <c r="T18" s="5">
        <f t="shared" si="6"/>
        <v>272.63051999999965</v>
      </c>
      <c r="U18" s="25"/>
      <c r="V18" s="23"/>
      <c r="W18" s="23"/>
      <c r="X18" s="1">
        <f t="shared" si="7"/>
        <v>8.65</v>
      </c>
      <c r="Y18" s="23">
        <f t="shared" si="5"/>
        <v>7.5366988886202826</v>
      </c>
      <c r="Z18" s="23">
        <v>244.0282</v>
      </c>
      <c r="AA18" s="23">
        <v>274.00639999999999</v>
      </c>
      <c r="AB18" s="23">
        <v>303.63740000000001</v>
      </c>
      <c r="AC18" s="23">
        <v>272.25900000000001</v>
      </c>
      <c r="AD18" s="23">
        <v>232.4948</v>
      </c>
      <c r="AE18" s="23">
        <v>266.55160000000001</v>
      </c>
      <c r="AF18" s="23">
        <v>252.98820000000001</v>
      </c>
      <c r="AG18" s="23">
        <v>254.18600000000001</v>
      </c>
      <c r="AH18" s="23" t="s">
        <v>55</v>
      </c>
      <c r="AI18" s="1">
        <f t="shared" si="8"/>
        <v>273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56</v>
      </c>
      <c r="B19" s="1" t="s">
        <v>37</v>
      </c>
      <c r="C19" s="1">
        <v>250.833</v>
      </c>
      <c r="D19" s="1">
        <v>58.24</v>
      </c>
      <c r="E19" s="1">
        <v>112.80800000000001</v>
      </c>
      <c r="F19" s="1">
        <v>160.018</v>
      </c>
      <c r="G19" s="8">
        <v>1</v>
      </c>
      <c r="H19" s="1">
        <v>60</v>
      </c>
      <c r="I19" s="1" t="s">
        <v>38</v>
      </c>
      <c r="J19" s="1"/>
      <c r="K19" s="1">
        <v>122.563</v>
      </c>
      <c r="L19" s="1">
        <f t="shared" si="2"/>
        <v>-9.7549999999999955</v>
      </c>
      <c r="M19" s="1">
        <f t="shared" si="3"/>
        <v>96.93</v>
      </c>
      <c r="N19" s="1">
        <v>15.878</v>
      </c>
      <c r="O19" s="1">
        <v>0</v>
      </c>
      <c r="P19" s="1">
        <v>0</v>
      </c>
      <c r="Q19" s="1">
        <f t="shared" si="4"/>
        <v>19.386000000000003</v>
      </c>
      <c r="R19" s="5">
        <f t="shared" si="12"/>
        <v>53.228000000000037</v>
      </c>
      <c r="S19" s="5"/>
      <c r="T19" s="5">
        <f t="shared" si="6"/>
        <v>53.228000000000037</v>
      </c>
      <c r="U19" s="5"/>
      <c r="V19" s="1"/>
      <c r="W19" s="1"/>
      <c r="X19" s="1">
        <f t="shared" si="7"/>
        <v>11</v>
      </c>
      <c r="Y19" s="1">
        <f t="shared" si="5"/>
        <v>8.254307232023109</v>
      </c>
      <c r="Z19" s="1">
        <v>18.990200000000002</v>
      </c>
      <c r="AA19" s="1">
        <v>24.14</v>
      </c>
      <c r="AB19" s="1">
        <v>30.1814</v>
      </c>
      <c r="AC19" s="1">
        <v>32.173400000000001</v>
      </c>
      <c r="AD19" s="1">
        <v>32.180799999999998</v>
      </c>
      <c r="AE19" s="1">
        <v>28.7742</v>
      </c>
      <c r="AF19" s="1">
        <v>24.992799999999999</v>
      </c>
      <c r="AG19" s="1">
        <v>25.6252</v>
      </c>
      <c r="AH19" s="1"/>
      <c r="AI19" s="1">
        <f t="shared" si="8"/>
        <v>53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57</v>
      </c>
      <c r="B20" s="1" t="s">
        <v>37</v>
      </c>
      <c r="C20" s="1">
        <v>23.533999999999999</v>
      </c>
      <c r="D20" s="1">
        <v>12.647</v>
      </c>
      <c r="E20" s="1">
        <v>5.7380000000000004</v>
      </c>
      <c r="F20" s="1">
        <v>15.859</v>
      </c>
      <c r="G20" s="8">
        <v>1</v>
      </c>
      <c r="H20" s="1">
        <v>180</v>
      </c>
      <c r="I20" s="1" t="s">
        <v>38</v>
      </c>
      <c r="J20" s="1"/>
      <c r="K20" s="1">
        <v>5.42</v>
      </c>
      <c r="L20" s="1">
        <f t="shared" si="2"/>
        <v>0.3180000000000005</v>
      </c>
      <c r="M20" s="1">
        <f t="shared" si="3"/>
        <v>5.7380000000000004</v>
      </c>
      <c r="N20" s="1"/>
      <c r="O20" s="1">
        <v>0</v>
      </c>
      <c r="P20" s="1">
        <v>0</v>
      </c>
      <c r="Q20" s="1">
        <f t="shared" si="4"/>
        <v>1.1476000000000002</v>
      </c>
      <c r="R20" s="5"/>
      <c r="S20" s="5"/>
      <c r="T20" s="5">
        <f t="shared" si="6"/>
        <v>0</v>
      </c>
      <c r="U20" s="5"/>
      <c r="V20" s="1"/>
      <c r="W20" s="1"/>
      <c r="X20" s="1">
        <f t="shared" si="7"/>
        <v>13.819275008713836</v>
      </c>
      <c r="Y20" s="1">
        <f t="shared" si="5"/>
        <v>13.819275008713836</v>
      </c>
      <c r="Z20" s="1">
        <v>1.4256</v>
      </c>
      <c r="AA20" s="1">
        <v>1.2692000000000001</v>
      </c>
      <c r="AB20" s="1">
        <v>0.94640000000000002</v>
      </c>
      <c r="AC20" s="1">
        <v>0.75819999999999999</v>
      </c>
      <c r="AD20" s="1">
        <v>0.63319999999999999</v>
      </c>
      <c r="AE20" s="1">
        <v>2.7970000000000002</v>
      </c>
      <c r="AF20" s="1">
        <v>4.202</v>
      </c>
      <c r="AG20" s="1">
        <v>1.7445999999999999</v>
      </c>
      <c r="AH20" s="1" t="s">
        <v>58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20" t="s">
        <v>59</v>
      </c>
      <c r="B21" s="20" t="s">
        <v>37</v>
      </c>
      <c r="C21" s="20">
        <v>932.18499999999995</v>
      </c>
      <c r="D21" s="20">
        <v>5917.3450000000003</v>
      </c>
      <c r="E21" s="20">
        <v>1160.8720000000001</v>
      </c>
      <c r="F21" s="20">
        <v>1516.7919999999999</v>
      </c>
      <c r="G21" s="21">
        <v>1</v>
      </c>
      <c r="H21" s="20">
        <v>60</v>
      </c>
      <c r="I21" s="20" t="s">
        <v>38</v>
      </c>
      <c r="J21" s="20"/>
      <c r="K21" s="20">
        <v>1116.575</v>
      </c>
      <c r="L21" s="20">
        <f t="shared" si="2"/>
        <v>44.297000000000025</v>
      </c>
      <c r="M21" s="20">
        <f t="shared" si="3"/>
        <v>1160.8720000000001</v>
      </c>
      <c r="N21" s="20"/>
      <c r="O21" s="20">
        <v>0</v>
      </c>
      <c r="P21" s="20">
        <v>705.79039999999998</v>
      </c>
      <c r="Q21" s="20">
        <f t="shared" si="4"/>
        <v>232.17440000000002</v>
      </c>
      <c r="R21" s="22">
        <f>12*Q21-P21-O21-F21</f>
        <v>563.51040000000057</v>
      </c>
      <c r="S21" s="5">
        <f>$S$1*Q21</f>
        <v>-81.261040000000008</v>
      </c>
      <c r="T21" s="5">
        <f t="shared" si="6"/>
        <v>482.24936000000059</v>
      </c>
      <c r="U21" s="22"/>
      <c r="V21" s="20"/>
      <c r="W21" s="20"/>
      <c r="X21" s="1">
        <f t="shared" si="7"/>
        <v>11.65</v>
      </c>
      <c r="Y21" s="20">
        <f t="shared" si="5"/>
        <v>9.5729003714449128</v>
      </c>
      <c r="Z21" s="20">
        <v>213.696</v>
      </c>
      <c r="AA21" s="20">
        <v>242.32</v>
      </c>
      <c r="AB21" s="20">
        <v>265.05720000000002</v>
      </c>
      <c r="AC21" s="20">
        <v>251.64160000000001</v>
      </c>
      <c r="AD21" s="20">
        <v>246.90719999999999</v>
      </c>
      <c r="AE21" s="20">
        <v>256.01580000000001</v>
      </c>
      <c r="AF21" s="20">
        <v>249.53360000000001</v>
      </c>
      <c r="AG21" s="20">
        <v>245.56100000000001</v>
      </c>
      <c r="AH21" s="20" t="s">
        <v>51</v>
      </c>
      <c r="AI21" s="1">
        <f t="shared" si="8"/>
        <v>482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60</v>
      </c>
      <c r="B22" s="1" t="s">
        <v>37</v>
      </c>
      <c r="C22" s="1">
        <v>335.82299999999998</v>
      </c>
      <c r="D22" s="1">
        <v>772.10500000000002</v>
      </c>
      <c r="E22" s="1">
        <v>220.042</v>
      </c>
      <c r="F22" s="1">
        <v>218.22900000000001</v>
      </c>
      <c r="G22" s="8">
        <v>1</v>
      </c>
      <c r="H22" s="1">
        <v>60</v>
      </c>
      <c r="I22" s="1" t="s">
        <v>38</v>
      </c>
      <c r="J22" s="1"/>
      <c r="K22" s="1">
        <v>213.98</v>
      </c>
      <c r="L22" s="1">
        <f t="shared" si="2"/>
        <v>6.0620000000000118</v>
      </c>
      <c r="M22" s="1">
        <f t="shared" si="3"/>
        <v>220.042</v>
      </c>
      <c r="N22" s="1"/>
      <c r="O22" s="1">
        <v>54.881800000000062</v>
      </c>
      <c r="P22" s="1">
        <v>100.78699999999991</v>
      </c>
      <c r="Q22" s="1">
        <f t="shared" si="4"/>
        <v>44.008400000000002</v>
      </c>
      <c r="R22" s="5">
        <f t="shared" si="12"/>
        <v>110.19460000000001</v>
      </c>
      <c r="S22" s="5"/>
      <c r="T22" s="5">
        <f t="shared" si="6"/>
        <v>110.19460000000001</v>
      </c>
      <c r="U22" s="5"/>
      <c r="V22" s="1"/>
      <c r="W22" s="1"/>
      <c r="X22" s="1">
        <f t="shared" si="7"/>
        <v>11</v>
      </c>
      <c r="Y22" s="1">
        <f t="shared" si="5"/>
        <v>8.4960552985339159</v>
      </c>
      <c r="Z22" s="1">
        <v>44.275799999999997</v>
      </c>
      <c r="AA22" s="1">
        <v>46.891399999999997</v>
      </c>
      <c r="AB22" s="1">
        <v>48.628999999999998</v>
      </c>
      <c r="AC22" s="1">
        <v>49.305799999999998</v>
      </c>
      <c r="AD22" s="1">
        <v>49.024000000000001</v>
      </c>
      <c r="AE22" s="1">
        <v>56.65</v>
      </c>
      <c r="AF22" s="1">
        <v>57.3476</v>
      </c>
      <c r="AG22" s="1">
        <v>68.17240000000001</v>
      </c>
      <c r="AH22" s="1" t="s">
        <v>61</v>
      </c>
      <c r="AI22" s="1">
        <f t="shared" si="8"/>
        <v>110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62</v>
      </c>
      <c r="B23" s="1" t="s">
        <v>37</v>
      </c>
      <c r="C23" s="1">
        <v>325.64999999999998</v>
      </c>
      <c r="D23" s="1">
        <v>131.78</v>
      </c>
      <c r="E23" s="1">
        <v>191.14</v>
      </c>
      <c r="F23" s="1">
        <v>223.13200000000001</v>
      </c>
      <c r="G23" s="8">
        <v>1</v>
      </c>
      <c r="H23" s="1">
        <v>60</v>
      </c>
      <c r="I23" s="1" t="s">
        <v>38</v>
      </c>
      <c r="J23" s="1"/>
      <c r="K23" s="1">
        <v>196.61</v>
      </c>
      <c r="L23" s="1">
        <f t="shared" si="2"/>
        <v>-5.4700000000000273</v>
      </c>
      <c r="M23" s="1">
        <f t="shared" si="3"/>
        <v>180.57499999999999</v>
      </c>
      <c r="N23" s="1">
        <v>10.565</v>
      </c>
      <c r="O23" s="1">
        <v>0</v>
      </c>
      <c r="P23" s="1">
        <v>101.5744000000001</v>
      </c>
      <c r="Q23" s="1">
        <f t="shared" si="4"/>
        <v>36.114999999999995</v>
      </c>
      <c r="R23" s="5">
        <f t="shared" si="12"/>
        <v>72.558599999999842</v>
      </c>
      <c r="S23" s="5"/>
      <c r="T23" s="5">
        <f t="shared" si="6"/>
        <v>72.558599999999842</v>
      </c>
      <c r="U23" s="5"/>
      <c r="V23" s="1"/>
      <c r="W23" s="1"/>
      <c r="X23" s="1">
        <f t="shared" si="7"/>
        <v>11</v>
      </c>
      <c r="Y23" s="1">
        <f t="shared" si="5"/>
        <v>8.9909012875536511</v>
      </c>
      <c r="Z23" s="1">
        <v>37.888399999999997</v>
      </c>
      <c r="AA23" s="1">
        <v>38.995800000000003</v>
      </c>
      <c r="AB23" s="1">
        <v>44.343800000000002</v>
      </c>
      <c r="AC23" s="1">
        <v>45.200200000000002</v>
      </c>
      <c r="AD23" s="1">
        <v>45.272399999999998</v>
      </c>
      <c r="AE23" s="1">
        <v>45.233800000000002</v>
      </c>
      <c r="AF23" s="1">
        <v>43.129800000000003</v>
      </c>
      <c r="AG23" s="1">
        <v>44.530200000000001</v>
      </c>
      <c r="AH23" s="1" t="s">
        <v>63</v>
      </c>
      <c r="AI23" s="1">
        <f t="shared" si="8"/>
        <v>73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64</v>
      </c>
      <c r="B24" s="1" t="s">
        <v>37</v>
      </c>
      <c r="C24" s="1">
        <v>258.59699999999998</v>
      </c>
      <c r="D24" s="1">
        <v>0.374</v>
      </c>
      <c r="E24" s="1">
        <v>6.3419999999999996</v>
      </c>
      <c r="F24" s="1">
        <v>21.128</v>
      </c>
      <c r="G24" s="8">
        <v>1</v>
      </c>
      <c r="H24" s="1">
        <v>180</v>
      </c>
      <c r="I24" s="1" t="s">
        <v>38</v>
      </c>
      <c r="J24" s="1"/>
      <c r="K24" s="1">
        <v>6.5979999999999999</v>
      </c>
      <c r="L24" s="1">
        <f t="shared" si="2"/>
        <v>-0.25600000000000023</v>
      </c>
      <c r="M24" s="1">
        <f t="shared" si="3"/>
        <v>6.3419999999999996</v>
      </c>
      <c r="N24" s="1"/>
      <c r="O24" s="1">
        <v>0</v>
      </c>
      <c r="P24" s="1">
        <v>0</v>
      </c>
      <c r="Q24" s="1">
        <f t="shared" si="4"/>
        <v>1.2684</v>
      </c>
      <c r="R24" s="5"/>
      <c r="S24" s="5"/>
      <c r="T24" s="5">
        <f t="shared" si="6"/>
        <v>0</v>
      </c>
      <c r="U24" s="5"/>
      <c r="V24" s="1"/>
      <c r="W24" s="1"/>
      <c r="X24" s="1">
        <f t="shared" si="7"/>
        <v>16.657205928729109</v>
      </c>
      <c r="Y24" s="1">
        <f t="shared" si="5"/>
        <v>16.657205928729109</v>
      </c>
      <c r="Z24" s="1">
        <v>1.2392000000000001</v>
      </c>
      <c r="AA24" s="1">
        <v>1.0014000000000001</v>
      </c>
      <c r="AB24" s="1">
        <v>0.95239999999999991</v>
      </c>
      <c r="AC24" s="1">
        <v>2.5891999999999999</v>
      </c>
      <c r="AD24" s="1">
        <v>3.0038</v>
      </c>
      <c r="AE24" s="1">
        <v>1.0795999999999999</v>
      </c>
      <c r="AF24" s="1">
        <v>7.2599999999999998E-2</v>
      </c>
      <c r="AG24" s="1">
        <v>0</v>
      </c>
      <c r="AH24" s="1" t="s">
        <v>58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20" t="s">
        <v>65</v>
      </c>
      <c r="B25" s="20" t="s">
        <v>37</v>
      </c>
      <c r="C25" s="20">
        <v>316.39600000000002</v>
      </c>
      <c r="D25" s="20">
        <v>1122.3420000000001</v>
      </c>
      <c r="E25" s="20">
        <v>437.09100000000001</v>
      </c>
      <c r="F25" s="20">
        <v>881.73699999999997</v>
      </c>
      <c r="G25" s="21">
        <v>1</v>
      </c>
      <c r="H25" s="20">
        <v>60</v>
      </c>
      <c r="I25" s="20" t="s">
        <v>38</v>
      </c>
      <c r="J25" s="20"/>
      <c r="K25" s="20">
        <v>442.19</v>
      </c>
      <c r="L25" s="20">
        <f t="shared" si="2"/>
        <v>-5.0989999999999895</v>
      </c>
      <c r="M25" s="20">
        <f t="shared" si="3"/>
        <v>437.09100000000001</v>
      </c>
      <c r="N25" s="20"/>
      <c r="O25" s="20">
        <v>466.24619999999948</v>
      </c>
      <c r="P25" s="20">
        <v>0</v>
      </c>
      <c r="Q25" s="20">
        <f t="shared" si="4"/>
        <v>87.418199999999999</v>
      </c>
      <c r="R25" s="22"/>
      <c r="S25" s="22"/>
      <c r="T25" s="5">
        <f t="shared" si="6"/>
        <v>0</v>
      </c>
      <c r="U25" s="22"/>
      <c r="V25" s="20"/>
      <c r="W25" s="20"/>
      <c r="X25" s="1">
        <f t="shared" si="7"/>
        <v>15.41993772463857</v>
      </c>
      <c r="Y25" s="20">
        <f t="shared" si="5"/>
        <v>15.41993772463857</v>
      </c>
      <c r="Z25" s="20">
        <v>99.836399999999998</v>
      </c>
      <c r="AA25" s="20">
        <v>125.22320000000001</v>
      </c>
      <c r="AB25" s="20">
        <v>128.88560000000001</v>
      </c>
      <c r="AC25" s="20">
        <v>119.71259999999999</v>
      </c>
      <c r="AD25" s="20">
        <v>119.24339999999999</v>
      </c>
      <c r="AE25" s="20">
        <v>106.5506</v>
      </c>
      <c r="AF25" s="20">
        <v>107.61660000000001</v>
      </c>
      <c r="AG25" s="20">
        <v>112.83240000000001</v>
      </c>
      <c r="AH25" s="20" t="s">
        <v>51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66</v>
      </c>
      <c r="B26" s="1" t="s">
        <v>37</v>
      </c>
      <c r="C26" s="1">
        <v>269.601</v>
      </c>
      <c r="D26" s="1">
        <v>729.69</v>
      </c>
      <c r="E26" s="1">
        <v>211.49799999999999</v>
      </c>
      <c r="F26" s="1">
        <v>208.066</v>
      </c>
      <c r="G26" s="8">
        <v>1</v>
      </c>
      <c r="H26" s="1">
        <v>30</v>
      </c>
      <c r="I26" s="1" t="s">
        <v>38</v>
      </c>
      <c r="J26" s="1"/>
      <c r="K26" s="1">
        <v>218.55500000000001</v>
      </c>
      <c r="L26" s="1">
        <f t="shared" si="2"/>
        <v>-7.0570000000000164</v>
      </c>
      <c r="M26" s="1">
        <f t="shared" si="3"/>
        <v>203.44299999999998</v>
      </c>
      <c r="N26" s="1">
        <v>8.0549999999999997</v>
      </c>
      <c r="O26" s="1">
        <v>27.135600000000409</v>
      </c>
      <c r="P26" s="1">
        <v>104.9749999999996</v>
      </c>
      <c r="Q26" s="1">
        <f t="shared" si="4"/>
        <v>40.688599999999994</v>
      </c>
      <c r="R26" s="5">
        <f t="shared" si="12"/>
        <v>107.39799999999994</v>
      </c>
      <c r="S26" s="5"/>
      <c r="T26" s="5">
        <f t="shared" si="6"/>
        <v>107.39799999999994</v>
      </c>
      <c r="U26" s="5"/>
      <c r="V26" s="1"/>
      <c r="W26" s="1"/>
      <c r="X26" s="1">
        <f t="shared" si="7"/>
        <v>11</v>
      </c>
      <c r="Y26" s="1">
        <f t="shared" si="5"/>
        <v>8.36048917878718</v>
      </c>
      <c r="Z26" s="1">
        <v>40.121600000000001</v>
      </c>
      <c r="AA26" s="1">
        <v>44.3078</v>
      </c>
      <c r="AB26" s="1">
        <v>46.000999999999998</v>
      </c>
      <c r="AC26" s="1">
        <v>43.4848</v>
      </c>
      <c r="AD26" s="1">
        <v>45.091000000000001</v>
      </c>
      <c r="AE26" s="1">
        <v>42.340400000000002</v>
      </c>
      <c r="AF26" s="1">
        <v>42.044400000000003</v>
      </c>
      <c r="AG26" s="1">
        <v>46.519599999999997</v>
      </c>
      <c r="AH26" s="1"/>
      <c r="AI26" s="1">
        <f t="shared" si="8"/>
        <v>107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67</v>
      </c>
      <c r="B27" s="1" t="s">
        <v>37</v>
      </c>
      <c r="C27" s="1">
        <v>343.05799999999999</v>
      </c>
      <c r="D27" s="1">
        <v>37.774999999999999</v>
      </c>
      <c r="E27" s="1">
        <v>196.82</v>
      </c>
      <c r="F27" s="1">
        <v>109.78400000000001</v>
      </c>
      <c r="G27" s="8">
        <v>1</v>
      </c>
      <c r="H27" s="1">
        <v>30</v>
      </c>
      <c r="I27" s="1" t="s">
        <v>38</v>
      </c>
      <c r="J27" s="1"/>
      <c r="K27" s="1">
        <v>210.649</v>
      </c>
      <c r="L27" s="1">
        <f t="shared" si="2"/>
        <v>-13.829000000000008</v>
      </c>
      <c r="M27" s="1">
        <f t="shared" si="3"/>
        <v>160.571</v>
      </c>
      <c r="N27" s="1">
        <v>36.249000000000002</v>
      </c>
      <c r="O27" s="1">
        <v>4.3802000000000589</v>
      </c>
      <c r="P27" s="1">
        <v>161.6595999999999</v>
      </c>
      <c r="Q27" s="1">
        <f t="shared" si="4"/>
        <v>32.114199999999997</v>
      </c>
      <c r="R27" s="5">
        <f t="shared" si="12"/>
        <v>77.432400000000015</v>
      </c>
      <c r="S27" s="5"/>
      <c r="T27" s="5">
        <f t="shared" si="6"/>
        <v>77.432400000000015</v>
      </c>
      <c r="U27" s="5"/>
      <c r="V27" s="1"/>
      <c r="W27" s="1"/>
      <c r="X27" s="1">
        <f t="shared" si="7"/>
        <v>11</v>
      </c>
      <c r="Y27" s="1">
        <f t="shared" si="5"/>
        <v>8.5888423189741605</v>
      </c>
      <c r="Z27" s="1">
        <v>33.394799999999996</v>
      </c>
      <c r="AA27" s="1">
        <v>30.76420000000001</v>
      </c>
      <c r="AB27" s="1">
        <v>34.117400000000004</v>
      </c>
      <c r="AC27" s="1">
        <v>44.802399999999999</v>
      </c>
      <c r="AD27" s="1">
        <v>40.291200000000003</v>
      </c>
      <c r="AE27" s="1">
        <v>38.709400000000002</v>
      </c>
      <c r="AF27" s="1">
        <v>36.257199999999997</v>
      </c>
      <c r="AG27" s="1">
        <v>38.8384</v>
      </c>
      <c r="AH27" s="1"/>
      <c r="AI27" s="1">
        <f t="shared" si="8"/>
        <v>77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20" t="s">
        <v>68</v>
      </c>
      <c r="B28" s="20" t="s">
        <v>37</v>
      </c>
      <c r="C28" s="20">
        <v>686.24300000000005</v>
      </c>
      <c r="D28" s="20">
        <v>2363.415</v>
      </c>
      <c r="E28" s="20">
        <v>708.255</v>
      </c>
      <c r="F28" s="20">
        <v>736.42499999999995</v>
      </c>
      <c r="G28" s="21">
        <v>1</v>
      </c>
      <c r="H28" s="20">
        <v>30</v>
      </c>
      <c r="I28" s="20" t="s">
        <v>38</v>
      </c>
      <c r="J28" s="20"/>
      <c r="K28" s="20">
        <v>710</v>
      </c>
      <c r="L28" s="20">
        <f t="shared" si="2"/>
        <v>-1.7450000000000045</v>
      </c>
      <c r="M28" s="20">
        <f t="shared" si="3"/>
        <v>708.255</v>
      </c>
      <c r="N28" s="20"/>
      <c r="O28" s="20">
        <v>336.18840000000029</v>
      </c>
      <c r="P28" s="20">
        <v>205.78579999999991</v>
      </c>
      <c r="Q28" s="20">
        <f t="shared" si="4"/>
        <v>141.65100000000001</v>
      </c>
      <c r="R28" s="22">
        <f>12*Q28-P28-O28-F28</f>
        <v>421.41280000000006</v>
      </c>
      <c r="S28" s="5">
        <f>$S$1*Q28</f>
        <v>-49.577849999999998</v>
      </c>
      <c r="T28" s="5">
        <f t="shared" si="6"/>
        <v>371.83495000000005</v>
      </c>
      <c r="U28" s="22"/>
      <c r="V28" s="20"/>
      <c r="W28" s="20"/>
      <c r="X28" s="1">
        <f t="shared" si="7"/>
        <v>11.65</v>
      </c>
      <c r="Y28" s="20">
        <f t="shared" si="5"/>
        <v>9.024992410925444</v>
      </c>
      <c r="Z28" s="20">
        <v>142.70060000000001</v>
      </c>
      <c r="AA28" s="20">
        <v>172.48840000000001</v>
      </c>
      <c r="AB28" s="20">
        <v>167.804</v>
      </c>
      <c r="AC28" s="20">
        <v>136.20519999999999</v>
      </c>
      <c r="AD28" s="20">
        <v>137.08920000000001</v>
      </c>
      <c r="AE28" s="20">
        <v>167.8058</v>
      </c>
      <c r="AF28" s="20">
        <v>163.55160000000001</v>
      </c>
      <c r="AG28" s="20">
        <v>113.68559999999999</v>
      </c>
      <c r="AH28" s="20" t="s">
        <v>69</v>
      </c>
      <c r="AI28" s="1">
        <f t="shared" si="8"/>
        <v>372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70</v>
      </c>
      <c r="B29" s="1" t="s">
        <v>37</v>
      </c>
      <c r="C29" s="1">
        <v>88.59</v>
      </c>
      <c r="D29" s="1">
        <v>40.369</v>
      </c>
      <c r="E29" s="1">
        <v>65.215000000000003</v>
      </c>
      <c r="F29" s="1">
        <v>14.055999999999999</v>
      </c>
      <c r="G29" s="8">
        <v>1</v>
      </c>
      <c r="H29" s="1">
        <v>45</v>
      </c>
      <c r="I29" s="1" t="s">
        <v>38</v>
      </c>
      <c r="J29" s="1"/>
      <c r="K29" s="1">
        <v>108.76900000000001</v>
      </c>
      <c r="L29" s="1">
        <f t="shared" si="2"/>
        <v>-43.554000000000002</v>
      </c>
      <c r="M29" s="1">
        <f t="shared" si="3"/>
        <v>24.846000000000004</v>
      </c>
      <c r="N29" s="1">
        <v>40.369</v>
      </c>
      <c r="O29" s="1">
        <v>0</v>
      </c>
      <c r="P29" s="1">
        <v>0</v>
      </c>
      <c r="Q29" s="1">
        <f t="shared" si="4"/>
        <v>4.9692000000000007</v>
      </c>
      <c r="R29" s="5">
        <f>9*Q29-P29-O29-F29</f>
        <v>30.666800000000009</v>
      </c>
      <c r="S29" s="5"/>
      <c r="T29" s="5">
        <f t="shared" si="6"/>
        <v>30.666800000000009</v>
      </c>
      <c r="U29" s="5"/>
      <c r="V29" s="1"/>
      <c r="W29" s="1"/>
      <c r="X29" s="1">
        <f t="shared" si="7"/>
        <v>9</v>
      </c>
      <c r="Y29" s="1">
        <f t="shared" si="5"/>
        <v>2.8286243258472181</v>
      </c>
      <c r="Z29" s="1">
        <v>3.3292000000000002</v>
      </c>
      <c r="AA29" s="1">
        <v>3.5377999999999998</v>
      </c>
      <c r="AB29" s="1">
        <v>4.0665999999999993</v>
      </c>
      <c r="AC29" s="1">
        <v>7.9662000000000006</v>
      </c>
      <c r="AD29" s="1">
        <v>6.5115999999999996</v>
      </c>
      <c r="AE29" s="1">
        <v>5.2984</v>
      </c>
      <c r="AF29" s="1">
        <v>5.2042000000000002</v>
      </c>
      <c r="AG29" s="1">
        <v>7.5227999999999993</v>
      </c>
      <c r="AH29" s="1"/>
      <c r="AI29" s="1">
        <f t="shared" si="8"/>
        <v>31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71</v>
      </c>
      <c r="B30" s="1" t="s">
        <v>37</v>
      </c>
      <c r="C30" s="1">
        <v>33.552999999999997</v>
      </c>
      <c r="D30" s="1">
        <v>8.6509999999999998</v>
      </c>
      <c r="E30" s="1">
        <v>17.091999999999999</v>
      </c>
      <c r="F30" s="1">
        <v>13.521000000000001</v>
      </c>
      <c r="G30" s="8">
        <v>1</v>
      </c>
      <c r="H30" s="1">
        <v>40</v>
      </c>
      <c r="I30" s="1" t="s">
        <v>38</v>
      </c>
      <c r="J30" s="1"/>
      <c r="K30" s="1">
        <v>14.5</v>
      </c>
      <c r="L30" s="1">
        <f t="shared" si="2"/>
        <v>2.5919999999999987</v>
      </c>
      <c r="M30" s="1">
        <f t="shared" si="3"/>
        <v>17.091999999999999</v>
      </c>
      <c r="N30" s="1"/>
      <c r="O30" s="1">
        <v>12.538600000000001</v>
      </c>
      <c r="P30" s="1">
        <v>8.2758000000000003</v>
      </c>
      <c r="Q30" s="1">
        <f t="shared" si="4"/>
        <v>3.4183999999999997</v>
      </c>
      <c r="R30" s="5">
        <v>4</v>
      </c>
      <c r="S30" s="5"/>
      <c r="T30" s="5">
        <f t="shared" si="6"/>
        <v>4</v>
      </c>
      <c r="U30" s="5"/>
      <c r="V30" s="1"/>
      <c r="W30" s="1"/>
      <c r="X30" s="1">
        <f t="shared" si="7"/>
        <v>11.214427802480696</v>
      </c>
      <c r="Y30" s="1">
        <f t="shared" si="5"/>
        <v>10.044289726187694</v>
      </c>
      <c r="Z30" s="1">
        <v>4.7374000000000001</v>
      </c>
      <c r="AA30" s="1">
        <v>4.4215999999999998</v>
      </c>
      <c r="AB30" s="1">
        <v>3.2669999999999999</v>
      </c>
      <c r="AC30" s="1">
        <v>4.6295999999999999</v>
      </c>
      <c r="AD30" s="1">
        <v>3.8006000000000002</v>
      </c>
      <c r="AE30" s="1">
        <v>4.4077999999999999</v>
      </c>
      <c r="AF30" s="1">
        <v>5.7766000000000002</v>
      </c>
      <c r="AG30" s="1">
        <v>4.8761999999999999</v>
      </c>
      <c r="AH30" s="1" t="s">
        <v>61</v>
      </c>
      <c r="AI30" s="1">
        <f t="shared" si="8"/>
        <v>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72</v>
      </c>
      <c r="B31" s="1" t="s">
        <v>37</v>
      </c>
      <c r="C31" s="1">
        <v>237.44900000000001</v>
      </c>
      <c r="D31" s="1">
        <v>111.836</v>
      </c>
      <c r="E31" s="1">
        <v>158.73400000000001</v>
      </c>
      <c r="F31" s="1">
        <v>148.273</v>
      </c>
      <c r="G31" s="8">
        <v>1</v>
      </c>
      <c r="H31" s="1">
        <v>30</v>
      </c>
      <c r="I31" s="1" t="s">
        <v>38</v>
      </c>
      <c r="J31" s="1"/>
      <c r="K31" s="1">
        <v>150.1</v>
      </c>
      <c r="L31" s="1">
        <f t="shared" si="2"/>
        <v>8.6340000000000146</v>
      </c>
      <c r="M31" s="1">
        <f t="shared" si="3"/>
        <v>158.73400000000001</v>
      </c>
      <c r="N31" s="1"/>
      <c r="O31" s="1">
        <v>84.906000000000091</v>
      </c>
      <c r="P31" s="1">
        <v>48.411399999999993</v>
      </c>
      <c r="Q31" s="1">
        <f t="shared" si="4"/>
        <v>31.7468</v>
      </c>
      <c r="R31" s="5">
        <f t="shared" si="12"/>
        <v>67.624399999999923</v>
      </c>
      <c r="S31" s="5"/>
      <c r="T31" s="5">
        <f t="shared" si="6"/>
        <v>67.624399999999923</v>
      </c>
      <c r="U31" s="5"/>
      <c r="V31" s="1"/>
      <c r="W31" s="1"/>
      <c r="X31" s="1">
        <f t="shared" si="7"/>
        <v>11</v>
      </c>
      <c r="Y31" s="1">
        <f t="shared" si="5"/>
        <v>8.8698829488326414</v>
      </c>
      <c r="Z31" s="1">
        <v>34.413400000000003</v>
      </c>
      <c r="AA31" s="1">
        <v>38.933199999999999</v>
      </c>
      <c r="AB31" s="1">
        <v>36.515000000000001</v>
      </c>
      <c r="AC31" s="1">
        <v>36.523600000000002</v>
      </c>
      <c r="AD31" s="1">
        <v>35.254199999999997</v>
      </c>
      <c r="AE31" s="1">
        <v>35.393599999999999</v>
      </c>
      <c r="AF31" s="1">
        <v>36.149000000000001</v>
      </c>
      <c r="AG31" s="1">
        <v>33.641800000000003</v>
      </c>
      <c r="AH31" s="1"/>
      <c r="AI31" s="1">
        <f t="shared" si="8"/>
        <v>68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5" t="s">
        <v>73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/>
      <c r="L32" s="15">
        <f t="shared" si="2"/>
        <v>0</v>
      </c>
      <c r="M32" s="15">
        <f t="shared" si="3"/>
        <v>0</v>
      </c>
      <c r="N32" s="15"/>
      <c r="O32" s="15">
        <v>0</v>
      </c>
      <c r="P32" s="15">
        <v>0</v>
      </c>
      <c r="Q32" s="15">
        <f t="shared" si="4"/>
        <v>0</v>
      </c>
      <c r="R32" s="17"/>
      <c r="S32" s="17"/>
      <c r="T32" s="5">
        <f t="shared" si="6"/>
        <v>0</v>
      </c>
      <c r="U32" s="17"/>
      <c r="V32" s="15"/>
      <c r="W32" s="15"/>
      <c r="X32" s="1" t="e">
        <f t="shared" si="7"/>
        <v>#DIV/0!</v>
      </c>
      <c r="Y32" s="15" t="e">
        <f t="shared" si="5"/>
        <v>#DIV/0!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 t="s">
        <v>74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5" t="s">
        <v>75</v>
      </c>
      <c r="B33" s="15" t="s">
        <v>37</v>
      </c>
      <c r="C33" s="15"/>
      <c r="D33" s="15"/>
      <c r="E33" s="15"/>
      <c r="F33" s="15"/>
      <c r="G33" s="16">
        <v>0</v>
      </c>
      <c r="H33" s="15">
        <v>50</v>
      </c>
      <c r="I33" s="15" t="s">
        <v>38</v>
      </c>
      <c r="J33" s="15"/>
      <c r="K33" s="15"/>
      <c r="L33" s="15">
        <f t="shared" si="2"/>
        <v>0</v>
      </c>
      <c r="M33" s="15">
        <f t="shared" si="3"/>
        <v>0</v>
      </c>
      <c r="N33" s="15"/>
      <c r="O33" s="15">
        <v>0</v>
      </c>
      <c r="P33" s="15">
        <v>0</v>
      </c>
      <c r="Q33" s="15">
        <f t="shared" si="4"/>
        <v>0</v>
      </c>
      <c r="R33" s="17"/>
      <c r="S33" s="17"/>
      <c r="T33" s="5">
        <f t="shared" si="6"/>
        <v>0</v>
      </c>
      <c r="U33" s="17"/>
      <c r="V33" s="15"/>
      <c r="W33" s="15"/>
      <c r="X33" s="1" t="e">
        <f t="shared" si="7"/>
        <v>#DIV/0!</v>
      </c>
      <c r="Y33" s="15" t="e">
        <f t="shared" si="5"/>
        <v>#DIV/0!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 t="s">
        <v>74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20" t="s">
        <v>76</v>
      </c>
      <c r="B34" s="20" t="s">
        <v>42</v>
      </c>
      <c r="C34" s="20">
        <v>2315</v>
      </c>
      <c r="D34" s="20">
        <v>1341</v>
      </c>
      <c r="E34" s="20">
        <v>1788</v>
      </c>
      <c r="F34" s="20">
        <v>1502.5050000000001</v>
      </c>
      <c r="G34" s="21">
        <v>0.4</v>
      </c>
      <c r="H34" s="20">
        <v>45</v>
      </c>
      <c r="I34" s="20" t="s">
        <v>38</v>
      </c>
      <c r="J34" s="20"/>
      <c r="K34" s="20">
        <v>1940</v>
      </c>
      <c r="L34" s="20">
        <f t="shared" si="2"/>
        <v>-152</v>
      </c>
      <c r="M34" s="20">
        <f t="shared" si="3"/>
        <v>1648</v>
      </c>
      <c r="N34" s="20">
        <v>140</v>
      </c>
      <c r="O34" s="20">
        <v>996.31999999999971</v>
      </c>
      <c r="P34" s="20">
        <v>1522.600000000001</v>
      </c>
      <c r="Q34" s="20">
        <f t="shared" si="4"/>
        <v>329.6</v>
      </c>
      <c r="R34" s="22"/>
      <c r="S34" s="22"/>
      <c r="T34" s="5">
        <f t="shared" si="6"/>
        <v>0</v>
      </c>
      <c r="U34" s="22"/>
      <c r="V34" s="20"/>
      <c r="W34" s="20"/>
      <c r="X34" s="1">
        <f t="shared" si="7"/>
        <v>12.200925364077673</v>
      </c>
      <c r="Y34" s="20">
        <f t="shared" si="5"/>
        <v>12.200925364077673</v>
      </c>
      <c r="Z34" s="20">
        <v>353.8</v>
      </c>
      <c r="AA34" s="20">
        <v>346</v>
      </c>
      <c r="AB34" s="20">
        <v>366.2</v>
      </c>
      <c r="AC34" s="20">
        <v>358.2</v>
      </c>
      <c r="AD34" s="20">
        <v>354.2</v>
      </c>
      <c r="AE34" s="20">
        <v>353.8</v>
      </c>
      <c r="AF34" s="20">
        <v>318.39999999999998</v>
      </c>
      <c r="AG34" s="20">
        <v>306</v>
      </c>
      <c r="AH34" s="20" t="s">
        <v>77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78</v>
      </c>
      <c r="B35" s="1" t="s">
        <v>42</v>
      </c>
      <c r="C35" s="1">
        <v>555</v>
      </c>
      <c r="D35" s="1">
        <v>235</v>
      </c>
      <c r="E35" s="1">
        <v>436</v>
      </c>
      <c r="F35" s="1">
        <v>273</v>
      </c>
      <c r="G35" s="8">
        <v>0.45</v>
      </c>
      <c r="H35" s="1">
        <v>50</v>
      </c>
      <c r="I35" s="1" t="s">
        <v>38</v>
      </c>
      <c r="J35" s="1"/>
      <c r="K35" s="1">
        <v>465</v>
      </c>
      <c r="L35" s="1">
        <f t="shared" si="2"/>
        <v>-29</v>
      </c>
      <c r="M35" s="1">
        <f t="shared" si="3"/>
        <v>412</v>
      </c>
      <c r="N35" s="1">
        <v>24</v>
      </c>
      <c r="O35" s="1">
        <v>397.82079999999979</v>
      </c>
      <c r="P35" s="1">
        <v>246.9392000000004</v>
      </c>
      <c r="Q35" s="1">
        <f t="shared" si="4"/>
        <v>82.4</v>
      </c>
      <c r="R35" s="5"/>
      <c r="S35" s="5"/>
      <c r="T35" s="5">
        <f t="shared" si="6"/>
        <v>0</v>
      </c>
      <c r="U35" s="5"/>
      <c r="V35" s="1"/>
      <c r="W35" s="1"/>
      <c r="X35" s="1">
        <f t="shared" si="7"/>
        <v>11.137864077669903</v>
      </c>
      <c r="Y35" s="1">
        <f t="shared" si="5"/>
        <v>11.137864077669903</v>
      </c>
      <c r="Z35" s="1">
        <v>92.4</v>
      </c>
      <c r="AA35" s="1">
        <v>88.8</v>
      </c>
      <c r="AB35" s="1">
        <v>86.6</v>
      </c>
      <c r="AC35" s="1">
        <v>83.8</v>
      </c>
      <c r="AD35" s="1">
        <v>99.2</v>
      </c>
      <c r="AE35" s="1">
        <v>111.8</v>
      </c>
      <c r="AF35" s="1">
        <v>108.6888</v>
      </c>
      <c r="AG35" s="1">
        <v>94.2</v>
      </c>
      <c r="AH35" s="1" t="s">
        <v>79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80</v>
      </c>
      <c r="B36" s="1" t="s">
        <v>42</v>
      </c>
      <c r="C36" s="1">
        <v>2275</v>
      </c>
      <c r="D36" s="1">
        <v>1663</v>
      </c>
      <c r="E36" s="1">
        <v>1764</v>
      </c>
      <c r="F36" s="1">
        <v>1739</v>
      </c>
      <c r="G36" s="8">
        <v>0.4</v>
      </c>
      <c r="H36" s="1">
        <v>45</v>
      </c>
      <c r="I36" s="1" t="s">
        <v>38</v>
      </c>
      <c r="J36" s="1"/>
      <c r="K36" s="1">
        <v>1923</v>
      </c>
      <c r="L36" s="1">
        <f t="shared" si="2"/>
        <v>-159</v>
      </c>
      <c r="M36" s="1">
        <f t="shared" si="3"/>
        <v>1626</v>
      </c>
      <c r="N36" s="1">
        <v>138</v>
      </c>
      <c r="O36" s="1">
        <v>1022.770000000001</v>
      </c>
      <c r="P36" s="1">
        <v>749.30999999999881</v>
      </c>
      <c r="Q36" s="1">
        <f t="shared" si="4"/>
        <v>325.2</v>
      </c>
      <c r="R36" s="5">
        <f t="shared" ref="R36:R47" si="13">11*Q36-P36-O36-F36</f>
        <v>66.120000000000346</v>
      </c>
      <c r="S36" s="5"/>
      <c r="T36" s="5">
        <f t="shared" si="6"/>
        <v>66.120000000000346</v>
      </c>
      <c r="U36" s="5"/>
      <c r="V36" s="1"/>
      <c r="W36" s="1"/>
      <c r="X36" s="1">
        <f t="shared" si="7"/>
        <v>11.000000000000002</v>
      </c>
      <c r="Y36" s="1">
        <f t="shared" si="5"/>
        <v>10.796678966789669</v>
      </c>
      <c r="Z36" s="1">
        <v>344.2</v>
      </c>
      <c r="AA36" s="1">
        <v>369.8</v>
      </c>
      <c r="AB36" s="1">
        <v>387.4</v>
      </c>
      <c r="AC36" s="1">
        <v>359</v>
      </c>
      <c r="AD36" s="1">
        <v>370</v>
      </c>
      <c r="AE36" s="1">
        <v>406.8</v>
      </c>
      <c r="AF36" s="1">
        <v>335.4</v>
      </c>
      <c r="AG36" s="1">
        <v>317.60000000000002</v>
      </c>
      <c r="AH36" s="1" t="s">
        <v>81</v>
      </c>
      <c r="AI36" s="1">
        <f t="shared" si="8"/>
        <v>26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82</v>
      </c>
      <c r="B37" s="1" t="s">
        <v>37</v>
      </c>
      <c r="C37" s="1">
        <v>788.99</v>
      </c>
      <c r="D37" s="1">
        <v>1159.242</v>
      </c>
      <c r="E37" s="1">
        <v>381.24</v>
      </c>
      <c r="F37" s="1">
        <v>378.988</v>
      </c>
      <c r="G37" s="8">
        <v>1</v>
      </c>
      <c r="H37" s="1">
        <v>45</v>
      </c>
      <c r="I37" s="1" t="s">
        <v>38</v>
      </c>
      <c r="J37" s="1"/>
      <c r="K37" s="1">
        <v>429.185</v>
      </c>
      <c r="L37" s="1">
        <f t="shared" si="2"/>
        <v>-47.944999999999993</v>
      </c>
      <c r="M37" s="1">
        <f t="shared" si="3"/>
        <v>321.45500000000004</v>
      </c>
      <c r="N37" s="1">
        <v>59.784999999999997</v>
      </c>
      <c r="O37" s="1">
        <v>0</v>
      </c>
      <c r="P37" s="1">
        <v>216.63324000000009</v>
      </c>
      <c r="Q37" s="1">
        <f t="shared" si="4"/>
        <v>64.291000000000011</v>
      </c>
      <c r="R37" s="5">
        <f t="shared" si="13"/>
        <v>111.57976000000002</v>
      </c>
      <c r="S37" s="5">
        <f t="shared" ref="S37:S39" si="14">$S$1*Q37</f>
        <v>-22.501850000000001</v>
      </c>
      <c r="T37" s="5">
        <f t="shared" si="6"/>
        <v>89.077910000000017</v>
      </c>
      <c r="U37" s="5"/>
      <c r="V37" s="1"/>
      <c r="W37" s="1"/>
      <c r="X37" s="1">
        <f t="shared" si="7"/>
        <v>10.649999999999999</v>
      </c>
      <c r="Y37" s="1">
        <f t="shared" si="5"/>
        <v>9.2644575446018873</v>
      </c>
      <c r="Z37" s="1">
        <v>63.127600000000008</v>
      </c>
      <c r="AA37" s="1">
        <v>64.800399999999996</v>
      </c>
      <c r="AB37" s="1">
        <v>81.543599999999998</v>
      </c>
      <c r="AC37" s="1">
        <v>101.97199999999999</v>
      </c>
      <c r="AD37" s="1">
        <v>93.113</v>
      </c>
      <c r="AE37" s="1">
        <v>90.962400000000002</v>
      </c>
      <c r="AF37" s="1">
        <v>79.961399999999998</v>
      </c>
      <c r="AG37" s="1">
        <v>77.0762</v>
      </c>
      <c r="AH37" s="1"/>
      <c r="AI37" s="1">
        <f t="shared" si="8"/>
        <v>89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83</v>
      </c>
      <c r="B38" s="1" t="s">
        <v>42</v>
      </c>
      <c r="C38" s="1">
        <v>554</v>
      </c>
      <c r="D38" s="1">
        <v>120</v>
      </c>
      <c r="E38" s="1">
        <v>305</v>
      </c>
      <c r="F38" s="1">
        <v>289</v>
      </c>
      <c r="G38" s="8">
        <v>0.1</v>
      </c>
      <c r="H38" s="1">
        <v>730</v>
      </c>
      <c r="I38" s="1" t="s">
        <v>38</v>
      </c>
      <c r="J38" s="1"/>
      <c r="K38" s="1">
        <v>311</v>
      </c>
      <c r="L38" s="1">
        <f t="shared" ref="L38:L69" si="15">E38-K38</f>
        <v>-6</v>
      </c>
      <c r="M38" s="1">
        <f t="shared" ref="M38:M69" si="16">E38-N38</f>
        <v>305</v>
      </c>
      <c r="N38" s="1"/>
      <c r="O38" s="1">
        <v>0</v>
      </c>
      <c r="P38" s="1">
        <v>90.399999999999977</v>
      </c>
      <c r="Q38" s="1">
        <f t="shared" ref="Q38:Q69" si="17">M38/5</f>
        <v>61</v>
      </c>
      <c r="R38" s="5">
        <f t="shared" si="13"/>
        <v>291.60000000000002</v>
      </c>
      <c r="S38" s="5">
        <f t="shared" si="14"/>
        <v>-21.349999999999998</v>
      </c>
      <c r="T38" s="5">
        <f t="shared" si="6"/>
        <v>270.25</v>
      </c>
      <c r="U38" s="5"/>
      <c r="V38" s="1"/>
      <c r="W38" s="1"/>
      <c r="X38" s="1">
        <f t="shared" si="7"/>
        <v>10.65</v>
      </c>
      <c r="Y38" s="1">
        <f t="shared" ref="Y38:Y69" si="18">(F38+O38+P38)/Q38</f>
        <v>6.2196721311475409</v>
      </c>
      <c r="Z38" s="1">
        <v>48.4</v>
      </c>
      <c r="AA38" s="1">
        <v>50.8</v>
      </c>
      <c r="AB38" s="1">
        <v>64.400000000000006</v>
      </c>
      <c r="AC38" s="1">
        <v>68.8</v>
      </c>
      <c r="AD38" s="1">
        <v>62.8</v>
      </c>
      <c r="AE38" s="1">
        <v>45.6</v>
      </c>
      <c r="AF38" s="1">
        <v>59.4</v>
      </c>
      <c r="AG38" s="1">
        <v>31</v>
      </c>
      <c r="AH38" s="1" t="s">
        <v>58</v>
      </c>
      <c r="AI38" s="1">
        <f t="shared" si="8"/>
        <v>27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84</v>
      </c>
      <c r="B39" s="1" t="s">
        <v>42</v>
      </c>
      <c r="C39" s="1">
        <v>443</v>
      </c>
      <c r="D39" s="1">
        <v>157</v>
      </c>
      <c r="E39" s="1">
        <v>326</v>
      </c>
      <c r="F39" s="1">
        <v>192</v>
      </c>
      <c r="G39" s="8">
        <v>0.35</v>
      </c>
      <c r="H39" s="1">
        <v>40</v>
      </c>
      <c r="I39" s="1" t="s">
        <v>38</v>
      </c>
      <c r="J39" s="1"/>
      <c r="K39" s="1">
        <v>353</v>
      </c>
      <c r="L39" s="1">
        <f t="shared" si="15"/>
        <v>-27</v>
      </c>
      <c r="M39" s="1">
        <f t="shared" si="16"/>
        <v>320</v>
      </c>
      <c r="N39" s="1">
        <v>6</v>
      </c>
      <c r="O39" s="1">
        <v>146.2299999999999</v>
      </c>
      <c r="P39" s="1">
        <v>171.57000000000011</v>
      </c>
      <c r="Q39" s="1">
        <f t="shared" si="17"/>
        <v>64</v>
      </c>
      <c r="R39" s="5">
        <f t="shared" si="13"/>
        <v>194.19999999999993</v>
      </c>
      <c r="S39" s="5">
        <f t="shared" si="14"/>
        <v>-22.4</v>
      </c>
      <c r="T39" s="5">
        <f t="shared" si="6"/>
        <v>171.79999999999993</v>
      </c>
      <c r="U39" s="5"/>
      <c r="V39" s="1"/>
      <c r="W39" s="1"/>
      <c r="X39" s="1">
        <f t="shared" si="7"/>
        <v>10.649999999999999</v>
      </c>
      <c r="Y39" s="1">
        <f t="shared" si="18"/>
        <v>7.9656250000000002</v>
      </c>
      <c r="Z39" s="1">
        <v>63.8</v>
      </c>
      <c r="AA39" s="1">
        <v>66.2</v>
      </c>
      <c r="AB39" s="1">
        <v>64</v>
      </c>
      <c r="AC39" s="1">
        <v>68.400000000000006</v>
      </c>
      <c r="AD39" s="1">
        <v>70.484799999999993</v>
      </c>
      <c r="AE39" s="1">
        <v>65.2</v>
      </c>
      <c r="AF39" s="1">
        <v>72.400000000000006</v>
      </c>
      <c r="AG39" s="1">
        <v>82.4</v>
      </c>
      <c r="AH39" s="1" t="s">
        <v>85</v>
      </c>
      <c r="AI39" s="1">
        <f t="shared" si="8"/>
        <v>60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86</v>
      </c>
      <c r="B40" s="1" t="s">
        <v>37</v>
      </c>
      <c r="C40" s="1">
        <v>479.87599999999998</v>
      </c>
      <c r="D40" s="1">
        <v>22.402000000000001</v>
      </c>
      <c r="E40" s="1">
        <v>150.071</v>
      </c>
      <c r="F40" s="1">
        <v>297.58499999999998</v>
      </c>
      <c r="G40" s="8">
        <v>1</v>
      </c>
      <c r="H40" s="1">
        <v>40</v>
      </c>
      <c r="I40" s="1" t="s">
        <v>38</v>
      </c>
      <c r="J40" s="1"/>
      <c r="K40" s="1">
        <v>171.822</v>
      </c>
      <c r="L40" s="1">
        <f t="shared" si="15"/>
        <v>-21.751000000000005</v>
      </c>
      <c r="M40" s="1">
        <f t="shared" si="16"/>
        <v>127.669</v>
      </c>
      <c r="N40" s="1">
        <v>22.402000000000001</v>
      </c>
      <c r="O40" s="1">
        <v>0</v>
      </c>
      <c r="P40" s="1">
        <v>0</v>
      </c>
      <c r="Q40" s="1">
        <f t="shared" si="17"/>
        <v>25.533799999999999</v>
      </c>
      <c r="R40" s="5"/>
      <c r="S40" s="5"/>
      <c r="T40" s="5">
        <f t="shared" si="6"/>
        <v>0</v>
      </c>
      <c r="U40" s="5"/>
      <c r="V40" s="1"/>
      <c r="W40" s="1"/>
      <c r="X40" s="1">
        <f t="shared" si="7"/>
        <v>11.654552005576921</v>
      </c>
      <c r="Y40" s="1">
        <f t="shared" si="18"/>
        <v>11.654552005576921</v>
      </c>
      <c r="Z40" s="1">
        <v>24.666799999999999</v>
      </c>
      <c r="AA40" s="1">
        <v>22.260200000000001</v>
      </c>
      <c r="AB40" s="1">
        <v>25.350200000000001</v>
      </c>
      <c r="AC40" s="1">
        <v>52.674599999999998</v>
      </c>
      <c r="AD40" s="1">
        <v>41.922400000000003</v>
      </c>
      <c r="AE40" s="1">
        <v>55.894599999999997</v>
      </c>
      <c r="AF40" s="1">
        <v>38.071800000000003</v>
      </c>
      <c r="AG40" s="1">
        <v>41.03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87</v>
      </c>
      <c r="B41" s="1" t="s">
        <v>42</v>
      </c>
      <c r="C41" s="1">
        <v>442</v>
      </c>
      <c r="D41" s="1">
        <v>84</v>
      </c>
      <c r="E41" s="1">
        <v>286</v>
      </c>
      <c r="F41" s="1">
        <v>174</v>
      </c>
      <c r="G41" s="8">
        <v>0.4</v>
      </c>
      <c r="H41" s="1">
        <v>40</v>
      </c>
      <c r="I41" s="1" t="s">
        <v>38</v>
      </c>
      <c r="J41" s="1"/>
      <c r="K41" s="1">
        <v>320</v>
      </c>
      <c r="L41" s="1">
        <f t="shared" si="15"/>
        <v>-34</v>
      </c>
      <c r="M41" s="1">
        <f t="shared" si="16"/>
        <v>262</v>
      </c>
      <c r="N41" s="1">
        <v>24</v>
      </c>
      <c r="O41" s="1">
        <v>81.799999999999955</v>
      </c>
      <c r="P41" s="1">
        <v>137.40000000000009</v>
      </c>
      <c r="Q41" s="1">
        <f t="shared" si="17"/>
        <v>52.4</v>
      </c>
      <c r="R41" s="5">
        <f t="shared" si="13"/>
        <v>183.19999999999993</v>
      </c>
      <c r="S41" s="5">
        <f>$S$1*Q41</f>
        <v>-18.34</v>
      </c>
      <c r="T41" s="5">
        <f t="shared" si="6"/>
        <v>164.85999999999993</v>
      </c>
      <c r="U41" s="5"/>
      <c r="V41" s="1"/>
      <c r="W41" s="1"/>
      <c r="X41" s="1">
        <f t="shared" si="7"/>
        <v>10.649999999999999</v>
      </c>
      <c r="Y41" s="1">
        <f t="shared" si="18"/>
        <v>7.5038167938931313</v>
      </c>
      <c r="Z41" s="1">
        <v>50.2</v>
      </c>
      <c r="AA41" s="1">
        <v>52.4</v>
      </c>
      <c r="AB41" s="1">
        <v>53.6</v>
      </c>
      <c r="AC41" s="1">
        <v>59.2</v>
      </c>
      <c r="AD41" s="1">
        <v>60.4</v>
      </c>
      <c r="AE41" s="1">
        <v>60.4</v>
      </c>
      <c r="AF41" s="1">
        <v>59.2</v>
      </c>
      <c r="AG41" s="1">
        <v>61</v>
      </c>
      <c r="AH41" s="1"/>
      <c r="AI41" s="1">
        <f t="shared" si="8"/>
        <v>66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88</v>
      </c>
      <c r="B42" s="1" t="s">
        <v>42</v>
      </c>
      <c r="C42" s="1">
        <v>392</v>
      </c>
      <c r="D42" s="1">
        <v>226</v>
      </c>
      <c r="E42" s="1">
        <v>346</v>
      </c>
      <c r="F42" s="1">
        <v>216</v>
      </c>
      <c r="G42" s="8">
        <v>0.4</v>
      </c>
      <c r="H42" s="1">
        <v>45</v>
      </c>
      <c r="I42" s="1" t="s">
        <v>38</v>
      </c>
      <c r="J42" s="1"/>
      <c r="K42" s="1">
        <v>386</v>
      </c>
      <c r="L42" s="1">
        <f t="shared" si="15"/>
        <v>-40</v>
      </c>
      <c r="M42" s="1">
        <f t="shared" si="16"/>
        <v>322</v>
      </c>
      <c r="N42" s="1">
        <v>24</v>
      </c>
      <c r="O42" s="1">
        <v>282.80000000000013</v>
      </c>
      <c r="P42" s="1">
        <v>229.0799999999999</v>
      </c>
      <c r="Q42" s="1">
        <f t="shared" si="17"/>
        <v>64.400000000000006</v>
      </c>
      <c r="R42" s="5"/>
      <c r="S42" s="5"/>
      <c r="T42" s="5">
        <f t="shared" si="6"/>
        <v>0</v>
      </c>
      <c r="U42" s="5"/>
      <c r="V42" s="1"/>
      <c r="W42" s="1"/>
      <c r="X42" s="1">
        <f t="shared" si="7"/>
        <v>11.302484472049688</v>
      </c>
      <c r="Y42" s="1">
        <f t="shared" si="18"/>
        <v>11.302484472049688</v>
      </c>
      <c r="Z42" s="1">
        <v>71.2</v>
      </c>
      <c r="AA42" s="1">
        <v>66.400000000000006</v>
      </c>
      <c r="AB42" s="1">
        <v>66.2</v>
      </c>
      <c r="AC42" s="1">
        <v>62.4</v>
      </c>
      <c r="AD42" s="1">
        <v>74.599999999999994</v>
      </c>
      <c r="AE42" s="1">
        <v>86.4</v>
      </c>
      <c r="AF42" s="1">
        <v>64.400000000000006</v>
      </c>
      <c r="AG42" s="1">
        <v>64</v>
      </c>
      <c r="AH42" s="1" t="s">
        <v>81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89</v>
      </c>
      <c r="B43" s="1" t="s">
        <v>37</v>
      </c>
      <c r="C43" s="1">
        <v>739.38400000000001</v>
      </c>
      <c r="D43" s="1">
        <v>21.66</v>
      </c>
      <c r="E43" s="1">
        <v>234.57499999999999</v>
      </c>
      <c r="F43" s="1">
        <v>440.77800000000002</v>
      </c>
      <c r="G43" s="8">
        <v>1</v>
      </c>
      <c r="H43" s="1">
        <v>40</v>
      </c>
      <c r="I43" s="1" t="s">
        <v>38</v>
      </c>
      <c r="J43" s="1"/>
      <c r="K43" s="1">
        <v>259.31</v>
      </c>
      <c r="L43" s="1">
        <f t="shared" si="15"/>
        <v>-24.735000000000014</v>
      </c>
      <c r="M43" s="1">
        <f t="shared" si="16"/>
        <v>212.91499999999999</v>
      </c>
      <c r="N43" s="1">
        <v>21.66</v>
      </c>
      <c r="O43" s="1">
        <v>0</v>
      </c>
      <c r="P43" s="1">
        <v>0</v>
      </c>
      <c r="Q43" s="1">
        <f t="shared" si="17"/>
        <v>42.582999999999998</v>
      </c>
      <c r="R43" s="5">
        <f t="shared" si="13"/>
        <v>27.634999999999991</v>
      </c>
      <c r="S43" s="5"/>
      <c r="T43" s="5">
        <f t="shared" si="6"/>
        <v>27.634999999999991</v>
      </c>
      <c r="U43" s="5"/>
      <c r="V43" s="1"/>
      <c r="W43" s="1"/>
      <c r="X43" s="1">
        <f t="shared" si="7"/>
        <v>11</v>
      </c>
      <c r="Y43" s="1">
        <f t="shared" si="18"/>
        <v>10.351032102012541</v>
      </c>
      <c r="Z43" s="1">
        <v>41.569200000000002</v>
      </c>
      <c r="AA43" s="1">
        <v>37.665999999999997</v>
      </c>
      <c r="AB43" s="1">
        <v>47.498600000000003</v>
      </c>
      <c r="AC43" s="1">
        <v>82.1</v>
      </c>
      <c r="AD43" s="1">
        <v>63.951599999999999</v>
      </c>
      <c r="AE43" s="1">
        <v>69.0792</v>
      </c>
      <c r="AF43" s="1">
        <v>49.84</v>
      </c>
      <c r="AG43" s="1">
        <v>57.909599999999998</v>
      </c>
      <c r="AH43" s="1"/>
      <c r="AI43" s="1">
        <f t="shared" si="8"/>
        <v>28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20" t="s">
        <v>90</v>
      </c>
      <c r="B44" s="20" t="s">
        <v>42</v>
      </c>
      <c r="C44" s="20">
        <v>1871</v>
      </c>
      <c r="D44" s="20">
        <v>791</v>
      </c>
      <c r="E44" s="20">
        <v>1311</v>
      </c>
      <c r="F44" s="20">
        <v>1102</v>
      </c>
      <c r="G44" s="21">
        <v>0.35</v>
      </c>
      <c r="H44" s="20">
        <v>40</v>
      </c>
      <c r="I44" s="20" t="s">
        <v>38</v>
      </c>
      <c r="J44" s="20"/>
      <c r="K44" s="20">
        <v>1334</v>
      </c>
      <c r="L44" s="20">
        <f t="shared" si="15"/>
        <v>-23</v>
      </c>
      <c r="M44" s="20">
        <f t="shared" si="16"/>
        <v>1305</v>
      </c>
      <c r="N44" s="20">
        <v>6</v>
      </c>
      <c r="O44" s="20">
        <v>271.59999999999991</v>
      </c>
      <c r="P44" s="20">
        <v>992.79999999999973</v>
      </c>
      <c r="Q44" s="20">
        <f t="shared" si="17"/>
        <v>261</v>
      </c>
      <c r="R44" s="22">
        <f>12*Q44-P44-O44-F44</f>
        <v>765.60000000000036</v>
      </c>
      <c r="S44" s="5">
        <f t="shared" ref="S44:S45" si="19">$S$1*Q44</f>
        <v>-91.35</v>
      </c>
      <c r="T44" s="5">
        <f t="shared" si="6"/>
        <v>674.25000000000034</v>
      </c>
      <c r="U44" s="22"/>
      <c r="V44" s="20"/>
      <c r="W44" s="20"/>
      <c r="X44" s="1">
        <f t="shared" si="7"/>
        <v>11.65</v>
      </c>
      <c r="Y44" s="20">
        <f t="shared" si="18"/>
        <v>9.0666666666666647</v>
      </c>
      <c r="Z44" s="20">
        <v>252.2</v>
      </c>
      <c r="AA44" s="20">
        <v>262.2</v>
      </c>
      <c r="AB44" s="20">
        <v>276.2</v>
      </c>
      <c r="AC44" s="20">
        <v>281.39999999999998</v>
      </c>
      <c r="AD44" s="20">
        <v>282.8</v>
      </c>
      <c r="AE44" s="20">
        <v>289.2</v>
      </c>
      <c r="AF44" s="20">
        <v>275.39999999999998</v>
      </c>
      <c r="AG44" s="20">
        <v>200.6</v>
      </c>
      <c r="AH44" s="20" t="s">
        <v>51</v>
      </c>
      <c r="AI44" s="1">
        <f t="shared" si="8"/>
        <v>236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91</v>
      </c>
      <c r="B45" s="1" t="s">
        <v>42</v>
      </c>
      <c r="C45" s="1">
        <v>855.4</v>
      </c>
      <c r="D45" s="1">
        <v>1743.6</v>
      </c>
      <c r="E45" s="1">
        <v>736</v>
      </c>
      <c r="F45" s="1">
        <v>359</v>
      </c>
      <c r="G45" s="8">
        <v>0.4</v>
      </c>
      <c r="H45" s="1">
        <v>40</v>
      </c>
      <c r="I45" s="1" t="s">
        <v>38</v>
      </c>
      <c r="J45" s="1"/>
      <c r="K45" s="1">
        <v>825</v>
      </c>
      <c r="L45" s="1">
        <f t="shared" si="15"/>
        <v>-89</v>
      </c>
      <c r="M45" s="1">
        <f t="shared" si="16"/>
        <v>664</v>
      </c>
      <c r="N45" s="1">
        <v>72</v>
      </c>
      <c r="O45" s="1">
        <v>105.0299999999999</v>
      </c>
      <c r="P45" s="1">
        <v>610.56999999999994</v>
      </c>
      <c r="Q45" s="1">
        <f t="shared" si="17"/>
        <v>132.80000000000001</v>
      </c>
      <c r="R45" s="5">
        <f t="shared" si="13"/>
        <v>386.20000000000039</v>
      </c>
      <c r="S45" s="5">
        <f t="shared" si="19"/>
        <v>-46.480000000000004</v>
      </c>
      <c r="T45" s="5">
        <f t="shared" si="6"/>
        <v>339.72000000000037</v>
      </c>
      <c r="U45" s="5"/>
      <c r="V45" s="1"/>
      <c r="W45" s="1"/>
      <c r="X45" s="1">
        <f t="shared" si="7"/>
        <v>10.65</v>
      </c>
      <c r="Y45" s="1">
        <f t="shared" si="18"/>
        <v>8.0918674698795172</v>
      </c>
      <c r="Z45" s="1">
        <v>131.6</v>
      </c>
      <c r="AA45" s="1">
        <v>117.4</v>
      </c>
      <c r="AB45" s="1">
        <v>123.2</v>
      </c>
      <c r="AC45" s="1">
        <v>128.52000000000001</v>
      </c>
      <c r="AD45" s="1">
        <v>127.32</v>
      </c>
      <c r="AE45" s="1">
        <v>141.19999999999999</v>
      </c>
      <c r="AF45" s="1">
        <v>120.8</v>
      </c>
      <c r="AG45" s="1">
        <v>138.80000000000001</v>
      </c>
      <c r="AH45" s="1"/>
      <c r="AI45" s="1">
        <f t="shared" si="8"/>
        <v>136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92</v>
      </c>
      <c r="B46" s="1" t="s">
        <v>37</v>
      </c>
      <c r="C46" s="1">
        <v>546.43700000000001</v>
      </c>
      <c r="D46" s="1">
        <v>1179.973</v>
      </c>
      <c r="E46" s="1">
        <v>466.858</v>
      </c>
      <c r="F46" s="1">
        <v>313.24299999999999</v>
      </c>
      <c r="G46" s="8">
        <v>1</v>
      </c>
      <c r="H46" s="1">
        <v>50</v>
      </c>
      <c r="I46" s="1" t="s">
        <v>38</v>
      </c>
      <c r="J46" s="1"/>
      <c r="K46" s="1">
        <v>533.85799999999995</v>
      </c>
      <c r="L46" s="1">
        <f t="shared" si="15"/>
        <v>-66.999999999999943</v>
      </c>
      <c r="M46" s="1">
        <f t="shared" si="16"/>
        <v>412.3</v>
      </c>
      <c r="N46" s="1">
        <v>54.558</v>
      </c>
      <c r="O46" s="1">
        <v>258.43900000000002</v>
      </c>
      <c r="P46" s="1">
        <v>279.04872</v>
      </c>
      <c r="Q46" s="1">
        <f t="shared" si="17"/>
        <v>82.460000000000008</v>
      </c>
      <c r="R46" s="5">
        <f t="shared" si="13"/>
        <v>56.32928000000004</v>
      </c>
      <c r="S46" s="5"/>
      <c r="T46" s="5">
        <f t="shared" si="6"/>
        <v>56.32928000000004</v>
      </c>
      <c r="U46" s="5"/>
      <c r="V46" s="1"/>
      <c r="W46" s="1"/>
      <c r="X46" s="1">
        <f t="shared" si="7"/>
        <v>11</v>
      </c>
      <c r="Y46" s="1">
        <f t="shared" si="18"/>
        <v>10.316889643463497</v>
      </c>
      <c r="Z46" s="1">
        <v>86.902799999999999</v>
      </c>
      <c r="AA46" s="1">
        <v>83.040800000000004</v>
      </c>
      <c r="AB46" s="1">
        <v>86.374200000000002</v>
      </c>
      <c r="AC46" s="1">
        <v>86.083799999999997</v>
      </c>
      <c r="AD46" s="1">
        <v>87.900199999999998</v>
      </c>
      <c r="AE46" s="1">
        <v>85.873999999999995</v>
      </c>
      <c r="AF46" s="1">
        <v>82.594799999999992</v>
      </c>
      <c r="AG46" s="1">
        <v>95.592999999999989</v>
      </c>
      <c r="AH46" s="1"/>
      <c r="AI46" s="1">
        <f t="shared" si="8"/>
        <v>56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93</v>
      </c>
      <c r="B47" s="1" t="s">
        <v>37</v>
      </c>
      <c r="C47" s="1">
        <v>616.26499999999999</v>
      </c>
      <c r="D47" s="1">
        <v>1284.086</v>
      </c>
      <c r="E47" s="1">
        <v>765.38800000000003</v>
      </c>
      <c r="F47" s="1">
        <v>601.04100000000005</v>
      </c>
      <c r="G47" s="8">
        <v>1</v>
      </c>
      <c r="H47" s="1">
        <v>50</v>
      </c>
      <c r="I47" s="1" t="s">
        <v>38</v>
      </c>
      <c r="J47" s="1"/>
      <c r="K47" s="1">
        <v>814.053</v>
      </c>
      <c r="L47" s="1">
        <f t="shared" si="15"/>
        <v>-48.664999999999964</v>
      </c>
      <c r="M47" s="1">
        <f t="shared" si="16"/>
        <v>700.93500000000006</v>
      </c>
      <c r="N47" s="1">
        <v>64.453000000000003</v>
      </c>
      <c r="O47" s="1">
        <v>266.73840000000001</v>
      </c>
      <c r="P47" s="1">
        <v>401.26087999999999</v>
      </c>
      <c r="Q47" s="1">
        <f t="shared" si="17"/>
        <v>140.18700000000001</v>
      </c>
      <c r="R47" s="5">
        <f t="shared" si="13"/>
        <v>273.01672000000019</v>
      </c>
      <c r="S47" s="5">
        <f>$S$1*Q47</f>
        <v>-49.065449999999998</v>
      </c>
      <c r="T47" s="5">
        <f t="shared" si="6"/>
        <v>223.95127000000019</v>
      </c>
      <c r="U47" s="5"/>
      <c r="V47" s="1"/>
      <c r="W47" s="1"/>
      <c r="X47" s="1">
        <f t="shared" si="7"/>
        <v>10.650000000000002</v>
      </c>
      <c r="Y47" s="1">
        <f t="shared" si="18"/>
        <v>9.0524818991775273</v>
      </c>
      <c r="Z47" s="1">
        <v>131.98220000000001</v>
      </c>
      <c r="AA47" s="1">
        <v>133.36920000000001</v>
      </c>
      <c r="AB47" s="1">
        <v>141.10900000000001</v>
      </c>
      <c r="AC47" s="1">
        <v>146.07839999999999</v>
      </c>
      <c r="AD47" s="1">
        <v>136.18860000000001</v>
      </c>
      <c r="AE47" s="1">
        <v>145.68459999999999</v>
      </c>
      <c r="AF47" s="1">
        <v>156.8038</v>
      </c>
      <c r="AG47" s="1">
        <v>159.29740000000001</v>
      </c>
      <c r="AH47" s="1"/>
      <c r="AI47" s="1">
        <f t="shared" si="8"/>
        <v>224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/>
      <c r="L48" s="15">
        <f t="shared" si="15"/>
        <v>0</v>
      </c>
      <c r="M48" s="15">
        <f t="shared" si="16"/>
        <v>0</v>
      </c>
      <c r="N48" s="15"/>
      <c r="O48" s="15">
        <v>0</v>
      </c>
      <c r="P48" s="15">
        <v>0</v>
      </c>
      <c r="Q48" s="15">
        <f t="shared" si="17"/>
        <v>0</v>
      </c>
      <c r="R48" s="17"/>
      <c r="S48" s="17"/>
      <c r="T48" s="5">
        <f t="shared" si="6"/>
        <v>0</v>
      </c>
      <c r="U48" s="17"/>
      <c r="V48" s="15"/>
      <c r="W48" s="15"/>
      <c r="X48" s="1" t="e">
        <f t="shared" si="7"/>
        <v>#DIV/0!</v>
      </c>
      <c r="Y48" s="15" t="e">
        <f t="shared" si="18"/>
        <v>#DIV/0!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 t="s">
        <v>74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95</v>
      </c>
      <c r="B49" s="1" t="s">
        <v>42</v>
      </c>
      <c r="C49" s="1">
        <v>542</v>
      </c>
      <c r="D49" s="1">
        <v>4271</v>
      </c>
      <c r="E49" s="1">
        <v>398</v>
      </c>
      <c r="F49" s="1">
        <v>242</v>
      </c>
      <c r="G49" s="8">
        <v>0.45</v>
      </c>
      <c r="H49" s="1">
        <v>50</v>
      </c>
      <c r="I49" s="1" t="s">
        <v>38</v>
      </c>
      <c r="J49" s="1"/>
      <c r="K49" s="1">
        <v>427</v>
      </c>
      <c r="L49" s="1">
        <f t="shared" si="15"/>
        <v>-29</v>
      </c>
      <c r="M49" s="1">
        <f t="shared" si="16"/>
        <v>374</v>
      </c>
      <c r="N49" s="1">
        <v>24</v>
      </c>
      <c r="O49" s="1">
        <v>265.59999999999991</v>
      </c>
      <c r="P49" s="1">
        <v>219.76000000000019</v>
      </c>
      <c r="Q49" s="1">
        <f t="shared" si="17"/>
        <v>74.8</v>
      </c>
      <c r="R49" s="5">
        <f t="shared" ref="R49:R55" si="20">11*Q49-P49-O49-F49</f>
        <v>95.439999999999827</v>
      </c>
      <c r="S49" s="5">
        <f>$S$1*Q49</f>
        <v>-26.179999999999996</v>
      </c>
      <c r="T49" s="5">
        <f t="shared" si="6"/>
        <v>69.259999999999835</v>
      </c>
      <c r="U49" s="5"/>
      <c r="V49" s="1"/>
      <c r="W49" s="1"/>
      <c r="X49" s="1">
        <f t="shared" si="7"/>
        <v>10.65</v>
      </c>
      <c r="Y49" s="1">
        <f t="shared" si="18"/>
        <v>9.7240641711229969</v>
      </c>
      <c r="Z49" s="1">
        <v>76.400000000000006</v>
      </c>
      <c r="AA49" s="1">
        <v>74</v>
      </c>
      <c r="AB49" s="1">
        <v>77.2</v>
      </c>
      <c r="AC49" s="1">
        <v>78.8</v>
      </c>
      <c r="AD49" s="1">
        <v>87.6</v>
      </c>
      <c r="AE49" s="1">
        <v>81</v>
      </c>
      <c r="AF49" s="1">
        <v>72.888800000000003</v>
      </c>
      <c r="AG49" s="1">
        <v>103.4</v>
      </c>
      <c r="AH49" s="1" t="s">
        <v>96</v>
      </c>
      <c r="AI49" s="1">
        <f t="shared" si="8"/>
        <v>31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97</v>
      </c>
      <c r="B50" s="1" t="s">
        <v>42</v>
      </c>
      <c r="C50" s="1">
        <v>157</v>
      </c>
      <c r="D50" s="1">
        <v>750</v>
      </c>
      <c r="E50" s="1">
        <v>108</v>
      </c>
      <c r="F50" s="1">
        <v>8</v>
      </c>
      <c r="G50" s="8">
        <v>0.4</v>
      </c>
      <c r="H50" s="1">
        <v>40</v>
      </c>
      <c r="I50" s="1" t="s">
        <v>38</v>
      </c>
      <c r="J50" s="1"/>
      <c r="K50" s="1">
        <v>155</v>
      </c>
      <c r="L50" s="1">
        <f t="shared" si="15"/>
        <v>-47</v>
      </c>
      <c r="M50" s="1">
        <f t="shared" si="16"/>
        <v>84</v>
      </c>
      <c r="N50" s="1">
        <v>24</v>
      </c>
      <c r="O50" s="1">
        <v>74</v>
      </c>
      <c r="P50" s="1">
        <v>153.4</v>
      </c>
      <c r="Q50" s="1">
        <f t="shared" si="17"/>
        <v>16.8</v>
      </c>
      <c r="R50" s="5"/>
      <c r="S50" s="5"/>
      <c r="T50" s="5">
        <f t="shared" si="6"/>
        <v>0</v>
      </c>
      <c r="U50" s="5"/>
      <c r="V50" s="1"/>
      <c r="W50" s="1"/>
      <c r="X50" s="1">
        <f t="shared" si="7"/>
        <v>14.011904761904761</v>
      </c>
      <c r="Y50" s="1">
        <f t="shared" si="18"/>
        <v>14.011904761904761</v>
      </c>
      <c r="Z50" s="1">
        <v>25.4</v>
      </c>
      <c r="AA50" s="1">
        <v>21</v>
      </c>
      <c r="AB50" s="1">
        <v>19.2</v>
      </c>
      <c r="AC50" s="1">
        <v>22</v>
      </c>
      <c r="AD50" s="1">
        <v>27.6</v>
      </c>
      <c r="AE50" s="1">
        <v>29</v>
      </c>
      <c r="AF50" s="1">
        <v>21.8</v>
      </c>
      <c r="AG50" s="1">
        <v>24.4</v>
      </c>
      <c r="AH50" s="1"/>
      <c r="AI50" s="1">
        <f t="shared" si="8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20" t="s">
        <v>98</v>
      </c>
      <c r="B51" s="20" t="s">
        <v>42</v>
      </c>
      <c r="C51" s="20">
        <v>112</v>
      </c>
      <c r="D51" s="20">
        <v>119</v>
      </c>
      <c r="E51" s="20">
        <v>62</v>
      </c>
      <c r="F51" s="20">
        <v>-5</v>
      </c>
      <c r="G51" s="21">
        <v>0.4</v>
      </c>
      <c r="H51" s="20">
        <v>40</v>
      </c>
      <c r="I51" s="20" t="s">
        <v>38</v>
      </c>
      <c r="J51" s="20"/>
      <c r="K51" s="20">
        <v>93</v>
      </c>
      <c r="L51" s="20">
        <f t="shared" si="15"/>
        <v>-31</v>
      </c>
      <c r="M51" s="20">
        <f t="shared" si="16"/>
        <v>38</v>
      </c>
      <c r="N51" s="20">
        <v>24</v>
      </c>
      <c r="O51" s="20">
        <v>0</v>
      </c>
      <c r="P51" s="20">
        <v>124.8</v>
      </c>
      <c r="Q51" s="20">
        <f t="shared" si="17"/>
        <v>7.6</v>
      </c>
      <c r="R51" s="22"/>
      <c r="S51" s="22"/>
      <c r="T51" s="5">
        <f t="shared" si="6"/>
        <v>0</v>
      </c>
      <c r="U51" s="22"/>
      <c r="V51" s="20"/>
      <c r="W51" s="20"/>
      <c r="X51" s="1">
        <f t="shared" si="7"/>
        <v>15.763157894736842</v>
      </c>
      <c r="Y51" s="20">
        <f t="shared" si="18"/>
        <v>15.763157894736842</v>
      </c>
      <c r="Z51" s="20">
        <v>15.6</v>
      </c>
      <c r="AA51" s="20">
        <v>9.8000000000000007</v>
      </c>
      <c r="AB51" s="20">
        <v>10.199999999999999</v>
      </c>
      <c r="AC51" s="20">
        <v>13.2</v>
      </c>
      <c r="AD51" s="20">
        <v>16</v>
      </c>
      <c r="AE51" s="20">
        <v>15.4</v>
      </c>
      <c r="AF51" s="20">
        <v>12.6</v>
      </c>
      <c r="AG51" s="20">
        <v>12.2</v>
      </c>
      <c r="AH51" s="20" t="s">
        <v>99</v>
      </c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100</v>
      </c>
      <c r="B52" s="1" t="s">
        <v>37</v>
      </c>
      <c r="C52" s="1">
        <v>377.19</v>
      </c>
      <c r="D52" s="1">
        <v>1363</v>
      </c>
      <c r="E52" s="1">
        <v>395.61900000000003</v>
      </c>
      <c r="F52" s="1">
        <v>222.25</v>
      </c>
      <c r="G52" s="8">
        <v>1</v>
      </c>
      <c r="H52" s="1">
        <v>50</v>
      </c>
      <c r="I52" s="1" t="s">
        <v>38</v>
      </c>
      <c r="J52" s="1"/>
      <c r="K52" s="1">
        <v>425.084</v>
      </c>
      <c r="L52" s="1">
        <f t="shared" si="15"/>
        <v>-29.464999999999975</v>
      </c>
      <c r="M52" s="1">
        <f t="shared" si="16"/>
        <v>363.23500000000001</v>
      </c>
      <c r="N52" s="1">
        <v>32.384</v>
      </c>
      <c r="O52" s="1">
        <v>249.30871999999999</v>
      </c>
      <c r="P52" s="1">
        <v>292.91712000000001</v>
      </c>
      <c r="Q52" s="1">
        <f t="shared" si="17"/>
        <v>72.647000000000006</v>
      </c>
      <c r="R52" s="5">
        <f t="shared" si="20"/>
        <v>34.64116000000007</v>
      </c>
      <c r="S52" s="5"/>
      <c r="T52" s="5">
        <f t="shared" si="6"/>
        <v>34.64116000000007</v>
      </c>
      <c r="U52" s="5"/>
      <c r="V52" s="1"/>
      <c r="W52" s="1"/>
      <c r="X52" s="1">
        <f t="shared" si="7"/>
        <v>11.000000000000002</v>
      </c>
      <c r="Y52" s="1">
        <f t="shared" si="18"/>
        <v>10.523157735350393</v>
      </c>
      <c r="Z52" s="1">
        <v>75.136600000000001</v>
      </c>
      <c r="AA52" s="1">
        <v>69.343599999999995</v>
      </c>
      <c r="AB52" s="1">
        <v>67.763999999999996</v>
      </c>
      <c r="AC52" s="1">
        <v>69.160799999999995</v>
      </c>
      <c r="AD52" s="1">
        <v>75.1524</v>
      </c>
      <c r="AE52" s="1">
        <v>74.402599999999993</v>
      </c>
      <c r="AF52" s="1">
        <v>77.968600000000009</v>
      </c>
      <c r="AG52" s="1">
        <v>86.488399999999999</v>
      </c>
      <c r="AH52" s="1"/>
      <c r="AI52" s="1">
        <f t="shared" si="8"/>
        <v>35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101</v>
      </c>
      <c r="B53" s="1" t="s">
        <v>42</v>
      </c>
      <c r="C53" s="1">
        <v>321</v>
      </c>
      <c r="D53" s="1">
        <v>220</v>
      </c>
      <c r="E53" s="1">
        <v>192</v>
      </c>
      <c r="F53" s="1">
        <v>323</v>
      </c>
      <c r="G53" s="8">
        <v>0.1</v>
      </c>
      <c r="H53" s="1">
        <v>730</v>
      </c>
      <c r="I53" s="1" t="s">
        <v>38</v>
      </c>
      <c r="J53" s="1"/>
      <c r="K53" s="1">
        <v>195</v>
      </c>
      <c r="L53" s="1">
        <f t="shared" si="15"/>
        <v>-3</v>
      </c>
      <c r="M53" s="1">
        <f t="shared" si="16"/>
        <v>192</v>
      </c>
      <c r="N53" s="1"/>
      <c r="O53" s="1">
        <v>147.60000000000011</v>
      </c>
      <c r="P53" s="1">
        <v>0</v>
      </c>
      <c r="Q53" s="1">
        <f t="shared" si="17"/>
        <v>38.4</v>
      </c>
      <c r="R53" s="5"/>
      <c r="S53" s="5"/>
      <c r="T53" s="5">
        <f t="shared" si="6"/>
        <v>0</v>
      </c>
      <c r="U53" s="5"/>
      <c r="V53" s="1"/>
      <c r="W53" s="1"/>
      <c r="X53" s="1">
        <f t="shared" si="7"/>
        <v>12.255208333333337</v>
      </c>
      <c r="Y53" s="1">
        <f t="shared" si="18"/>
        <v>12.255208333333337</v>
      </c>
      <c r="Z53" s="1">
        <v>40.4</v>
      </c>
      <c r="AA53" s="1">
        <v>51.2</v>
      </c>
      <c r="AB53" s="1">
        <v>54.2</v>
      </c>
      <c r="AC53" s="1">
        <v>50.2</v>
      </c>
      <c r="AD53" s="1">
        <v>44.6</v>
      </c>
      <c r="AE53" s="1">
        <v>27</v>
      </c>
      <c r="AF53" s="1">
        <v>40</v>
      </c>
      <c r="AG53" s="1">
        <v>27.6</v>
      </c>
      <c r="AH53" s="1" t="s">
        <v>58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102</v>
      </c>
      <c r="B54" s="1" t="s">
        <v>37</v>
      </c>
      <c r="C54" s="1">
        <v>731.66800000000001</v>
      </c>
      <c r="D54" s="1">
        <v>1601.3230000000001</v>
      </c>
      <c r="E54" s="1">
        <v>736.01</v>
      </c>
      <c r="F54" s="1">
        <v>870.697</v>
      </c>
      <c r="G54" s="8">
        <v>1</v>
      </c>
      <c r="H54" s="1">
        <v>50</v>
      </c>
      <c r="I54" s="1" t="s">
        <v>38</v>
      </c>
      <c r="J54" s="1"/>
      <c r="K54" s="1">
        <v>770.17</v>
      </c>
      <c r="L54" s="1">
        <f t="shared" si="15"/>
        <v>-34.159999999999968</v>
      </c>
      <c r="M54" s="1">
        <f t="shared" si="16"/>
        <v>736.01</v>
      </c>
      <c r="N54" s="1"/>
      <c r="O54" s="1">
        <v>302.20319999999998</v>
      </c>
      <c r="P54" s="1">
        <v>266.8766399999999</v>
      </c>
      <c r="Q54" s="1">
        <f t="shared" si="17"/>
        <v>147.202</v>
      </c>
      <c r="R54" s="5">
        <f t="shared" si="20"/>
        <v>179.4451600000001</v>
      </c>
      <c r="S54" s="5">
        <f>$S$1*Q54</f>
        <v>-51.520699999999998</v>
      </c>
      <c r="T54" s="5">
        <f t="shared" si="6"/>
        <v>127.9244600000001</v>
      </c>
      <c r="U54" s="5"/>
      <c r="V54" s="1"/>
      <c r="W54" s="1"/>
      <c r="X54" s="1">
        <f t="shared" si="7"/>
        <v>10.650000000000002</v>
      </c>
      <c r="Y54" s="1">
        <f t="shared" si="18"/>
        <v>9.7809597695683479</v>
      </c>
      <c r="Z54" s="1">
        <v>147.44659999999999</v>
      </c>
      <c r="AA54" s="1">
        <v>151.10159999999999</v>
      </c>
      <c r="AB54" s="1">
        <v>157.7474</v>
      </c>
      <c r="AC54" s="1">
        <v>157.51660000000001</v>
      </c>
      <c r="AD54" s="1">
        <v>152.10900000000001</v>
      </c>
      <c r="AE54" s="1">
        <v>154.05619999999999</v>
      </c>
      <c r="AF54" s="1">
        <v>151.9522</v>
      </c>
      <c r="AG54" s="1">
        <v>165.46979999999999</v>
      </c>
      <c r="AH54" s="1"/>
      <c r="AI54" s="1">
        <f t="shared" si="8"/>
        <v>128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103</v>
      </c>
      <c r="B55" s="1" t="s">
        <v>37</v>
      </c>
      <c r="C55" s="1">
        <v>70.352999999999994</v>
      </c>
      <c r="D55" s="1">
        <v>130.82499999999999</v>
      </c>
      <c r="E55" s="1">
        <v>124.52200000000001</v>
      </c>
      <c r="F55" s="1">
        <v>67.11</v>
      </c>
      <c r="G55" s="8">
        <v>1</v>
      </c>
      <c r="H55" s="1">
        <v>50</v>
      </c>
      <c r="I55" s="1" t="s">
        <v>38</v>
      </c>
      <c r="J55" s="1"/>
      <c r="K55" s="1">
        <v>169.1</v>
      </c>
      <c r="L55" s="1">
        <f t="shared" si="15"/>
        <v>-44.577999999999989</v>
      </c>
      <c r="M55" s="1">
        <f t="shared" si="16"/>
        <v>124.52200000000001</v>
      </c>
      <c r="N55" s="1"/>
      <c r="O55" s="1">
        <v>6.365599999999958</v>
      </c>
      <c r="P55" s="1">
        <v>53.423800000000057</v>
      </c>
      <c r="Q55" s="1">
        <f t="shared" si="17"/>
        <v>24.904400000000003</v>
      </c>
      <c r="R55" s="5">
        <f t="shared" si="20"/>
        <v>147.04900000000004</v>
      </c>
      <c r="S55" s="5"/>
      <c r="T55" s="5">
        <f t="shared" si="6"/>
        <v>147.04900000000004</v>
      </c>
      <c r="U55" s="5"/>
      <c r="V55" s="1"/>
      <c r="W55" s="1"/>
      <c r="X55" s="1">
        <f t="shared" si="7"/>
        <v>11</v>
      </c>
      <c r="Y55" s="1">
        <f t="shared" si="18"/>
        <v>5.095461043028541</v>
      </c>
      <c r="Z55" s="1">
        <v>18.740400000000001</v>
      </c>
      <c r="AA55" s="1">
        <v>17.9496</v>
      </c>
      <c r="AB55" s="1">
        <v>21.0702</v>
      </c>
      <c r="AC55" s="1">
        <v>11.340999999999999</v>
      </c>
      <c r="AD55" s="1">
        <v>11.035600000000001</v>
      </c>
      <c r="AE55" s="1">
        <v>22.101800000000001</v>
      </c>
      <c r="AF55" s="1">
        <v>31.567599999999999</v>
      </c>
      <c r="AG55" s="1">
        <v>13.223000000000001</v>
      </c>
      <c r="AH55" s="1"/>
      <c r="AI55" s="1">
        <f t="shared" si="8"/>
        <v>147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2" t="s">
        <v>104</v>
      </c>
      <c r="B56" s="12" t="s">
        <v>42</v>
      </c>
      <c r="C56" s="12">
        <v>78</v>
      </c>
      <c r="D56" s="12">
        <v>1</v>
      </c>
      <c r="E56" s="19">
        <v>100</v>
      </c>
      <c r="F56" s="19">
        <v>-26</v>
      </c>
      <c r="G56" s="13">
        <v>0</v>
      </c>
      <c r="H56" s="12" t="e">
        <v>#N/A</v>
      </c>
      <c r="I56" s="12" t="s">
        <v>49</v>
      </c>
      <c r="J56" s="12" t="s">
        <v>105</v>
      </c>
      <c r="K56" s="12">
        <v>105</v>
      </c>
      <c r="L56" s="12">
        <f t="shared" si="15"/>
        <v>-5</v>
      </c>
      <c r="M56" s="12">
        <f t="shared" si="16"/>
        <v>100</v>
      </c>
      <c r="N56" s="12"/>
      <c r="O56" s="12">
        <v>0</v>
      </c>
      <c r="P56" s="12">
        <v>0</v>
      </c>
      <c r="Q56" s="12">
        <f t="shared" si="17"/>
        <v>20</v>
      </c>
      <c r="R56" s="14"/>
      <c r="S56" s="14"/>
      <c r="T56" s="5">
        <f t="shared" si="6"/>
        <v>0</v>
      </c>
      <c r="U56" s="14"/>
      <c r="V56" s="12"/>
      <c r="W56" s="12"/>
      <c r="X56" s="1">
        <f t="shared" si="7"/>
        <v>-1.3</v>
      </c>
      <c r="Y56" s="12">
        <f t="shared" si="18"/>
        <v>-1.3</v>
      </c>
      <c r="Z56" s="12">
        <v>22</v>
      </c>
      <c r="AA56" s="12">
        <v>24</v>
      </c>
      <c r="AB56" s="12">
        <v>24.8</v>
      </c>
      <c r="AC56" s="12">
        <v>19.2</v>
      </c>
      <c r="AD56" s="12">
        <v>22</v>
      </c>
      <c r="AE56" s="12">
        <v>24.4</v>
      </c>
      <c r="AF56" s="12">
        <v>17</v>
      </c>
      <c r="AG56" s="12">
        <v>17.399999999999999</v>
      </c>
      <c r="AH56" s="12"/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106</v>
      </c>
      <c r="B57" s="1" t="s">
        <v>42</v>
      </c>
      <c r="C57" s="1">
        <v>333</v>
      </c>
      <c r="D57" s="1">
        <v>140</v>
      </c>
      <c r="E57" s="1">
        <v>179</v>
      </c>
      <c r="F57" s="1">
        <v>266</v>
      </c>
      <c r="G57" s="8">
        <v>0.1</v>
      </c>
      <c r="H57" s="1">
        <v>730</v>
      </c>
      <c r="I57" s="1" t="s">
        <v>38</v>
      </c>
      <c r="J57" s="1"/>
      <c r="K57" s="1">
        <v>181</v>
      </c>
      <c r="L57" s="1">
        <f t="shared" si="15"/>
        <v>-2</v>
      </c>
      <c r="M57" s="1">
        <f t="shared" si="16"/>
        <v>179</v>
      </c>
      <c r="N57" s="1"/>
      <c r="O57" s="1">
        <v>56.200000000000053</v>
      </c>
      <c r="P57" s="1">
        <v>17.199999999999928</v>
      </c>
      <c r="Q57" s="1">
        <f t="shared" si="17"/>
        <v>35.799999999999997</v>
      </c>
      <c r="R57" s="5">
        <f t="shared" ref="R57:R85" si="21">11*Q57-P57-O57-F57</f>
        <v>54.399999999999977</v>
      </c>
      <c r="S57" s="5"/>
      <c r="T57" s="5">
        <f t="shared" si="6"/>
        <v>54.399999999999977</v>
      </c>
      <c r="U57" s="5"/>
      <c r="V57" s="1"/>
      <c r="W57" s="1"/>
      <c r="X57" s="1">
        <f t="shared" si="7"/>
        <v>11</v>
      </c>
      <c r="Y57" s="1">
        <f t="shared" si="18"/>
        <v>9.4804469273743024</v>
      </c>
      <c r="Z57" s="1">
        <v>38.4</v>
      </c>
      <c r="AA57" s="1">
        <v>47.6</v>
      </c>
      <c r="AB57" s="1">
        <v>47.6</v>
      </c>
      <c r="AC57" s="1">
        <v>48.2</v>
      </c>
      <c r="AD57" s="1">
        <v>44</v>
      </c>
      <c r="AE57" s="1">
        <v>20</v>
      </c>
      <c r="AF57" s="1">
        <v>20</v>
      </c>
      <c r="AG57" s="1">
        <v>13.8</v>
      </c>
      <c r="AH57" s="1" t="s">
        <v>58</v>
      </c>
      <c r="AI57" s="1">
        <f t="shared" si="8"/>
        <v>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107</v>
      </c>
      <c r="B58" s="1" t="s">
        <v>42</v>
      </c>
      <c r="C58" s="1">
        <v>146</v>
      </c>
      <c r="D58" s="1">
        <v>580</v>
      </c>
      <c r="E58" s="1">
        <v>230</v>
      </c>
      <c r="F58" s="1">
        <v>460</v>
      </c>
      <c r="G58" s="8">
        <v>0.4</v>
      </c>
      <c r="H58" s="1">
        <v>50</v>
      </c>
      <c r="I58" s="1" t="s">
        <v>38</v>
      </c>
      <c r="J58" s="1"/>
      <c r="K58" s="1">
        <v>297</v>
      </c>
      <c r="L58" s="1">
        <f t="shared" si="15"/>
        <v>-67</v>
      </c>
      <c r="M58" s="1">
        <f t="shared" si="16"/>
        <v>230</v>
      </c>
      <c r="N58" s="1"/>
      <c r="O58" s="1">
        <v>687.60000000000014</v>
      </c>
      <c r="P58" s="1">
        <v>0</v>
      </c>
      <c r="Q58" s="1">
        <f t="shared" si="17"/>
        <v>46</v>
      </c>
      <c r="R58" s="5"/>
      <c r="S58" s="5"/>
      <c r="T58" s="5">
        <f t="shared" si="6"/>
        <v>0</v>
      </c>
      <c r="U58" s="5"/>
      <c r="V58" s="1"/>
      <c r="W58" s="1"/>
      <c r="X58" s="1">
        <f t="shared" si="7"/>
        <v>24.947826086956525</v>
      </c>
      <c r="Y58" s="1">
        <f t="shared" si="18"/>
        <v>24.947826086956525</v>
      </c>
      <c r="Z58" s="1">
        <v>69.599999999999994</v>
      </c>
      <c r="AA58" s="1">
        <v>108.2</v>
      </c>
      <c r="AB58" s="1">
        <v>101.8</v>
      </c>
      <c r="AC58" s="1">
        <v>59.2</v>
      </c>
      <c r="AD58" s="1">
        <v>47.8</v>
      </c>
      <c r="AE58" s="1">
        <v>77.2</v>
      </c>
      <c r="AF58" s="1">
        <v>90.8</v>
      </c>
      <c r="AG58" s="1">
        <v>59.2</v>
      </c>
      <c r="AH58" s="1" t="s">
        <v>108</v>
      </c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109</v>
      </c>
      <c r="B59" s="1" t="s">
        <v>42</v>
      </c>
      <c r="C59" s="1">
        <v>1466</v>
      </c>
      <c r="D59" s="1">
        <v>879</v>
      </c>
      <c r="E59" s="1">
        <v>1194</v>
      </c>
      <c r="F59" s="1">
        <v>743</v>
      </c>
      <c r="G59" s="8">
        <v>0.4</v>
      </c>
      <c r="H59" s="1">
        <v>40</v>
      </c>
      <c r="I59" s="1" t="s">
        <v>38</v>
      </c>
      <c r="J59" s="1"/>
      <c r="K59" s="1">
        <v>1344</v>
      </c>
      <c r="L59" s="1">
        <f t="shared" si="15"/>
        <v>-150</v>
      </c>
      <c r="M59" s="1">
        <f t="shared" si="16"/>
        <v>1194</v>
      </c>
      <c r="N59" s="1"/>
      <c r="O59" s="1">
        <v>202.78</v>
      </c>
      <c r="P59" s="1">
        <v>1126.6199999999999</v>
      </c>
      <c r="Q59" s="1">
        <f t="shared" si="17"/>
        <v>238.8</v>
      </c>
      <c r="R59" s="5">
        <f t="shared" si="21"/>
        <v>554.40000000000032</v>
      </c>
      <c r="S59" s="5">
        <f t="shared" ref="S59:S63" si="22">$S$1*Q59</f>
        <v>-83.58</v>
      </c>
      <c r="T59" s="5">
        <f t="shared" si="6"/>
        <v>470.82000000000033</v>
      </c>
      <c r="U59" s="5"/>
      <c r="V59" s="1"/>
      <c r="W59" s="1"/>
      <c r="X59" s="1">
        <f t="shared" si="7"/>
        <v>10.649999999999999</v>
      </c>
      <c r="Y59" s="1">
        <f t="shared" si="18"/>
        <v>8.6783919597989936</v>
      </c>
      <c r="Z59" s="1">
        <v>242.4</v>
      </c>
      <c r="AA59" s="1">
        <v>215.4</v>
      </c>
      <c r="AB59" s="1">
        <v>225</v>
      </c>
      <c r="AC59" s="1">
        <v>227.6</v>
      </c>
      <c r="AD59" s="1">
        <v>237</v>
      </c>
      <c r="AE59" s="1">
        <v>248</v>
      </c>
      <c r="AF59" s="1">
        <v>210.6</v>
      </c>
      <c r="AG59" s="1">
        <v>248.4</v>
      </c>
      <c r="AH59" s="1"/>
      <c r="AI59" s="1">
        <f t="shared" si="8"/>
        <v>188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110</v>
      </c>
      <c r="B60" s="1" t="s">
        <v>42</v>
      </c>
      <c r="C60" s="1">
        <v>980</v>
      </c>
      <c r="D60" s="1">
        <v>662</v>
      </c>
      <c r="E60" s="1">
        <v>899</v>
      </c>
      <c r="F60" s="1">
        <v>426</v>
      </c>
      <c r="G60" s="8">
        <v>0.4</v>
      </c>
      <c r="H60" s="1">
        <v>40</v>
      </c>
      <c r="I60" s="1" t="s">
        <v>38</v>
      </c>
      <c r="J60" s="1"/>
      <c r="K60" s="1">
        <v>1079</v>
      </c>
      <c r="L60" s="1">
        <f t="shared" si="15"/>
        <v>-180</v>
      </c>
      <c r="M60" s="1">
        <f t="shared" si="16"/>
        <v>899</v>
      </c>
      <c r="N60" s="1"/>
      <c r="O60" s="1">
        <v>120.11000000000131</v>
      </c>
      <c r="P60" s="1">
        <v>1042.6899999999989</v>
      </c>
      <c r="Q60" s="1">
        <f t="shared" si="17"/>
        <v>179.8</v>
      </c>
      <c r="R60" s="5">
        <f t="shared" si="21"/>
        <v>389</v>
      </c>
      <c r="S60" s="5">
        <f t="shared" si="22"/>
        <v>-62.93</v>
      </c>
      <c r="T60" s="5">
        <f t="shared" si="6"/>
        <v>326.07</v>
      </c>
      <c r="U60" s="5"/>
      <c r="V60" s="1"/>
      <c r="W60" s="1"/>
      <c r="X60" s="1">
        <f t="shared" si="7"/>
        <v>10.65</v>
      </c>
      <c r="Y60" s="1">
        <f t="shared" si="18"/>
        <v>8.8364849833147954</v>
      </c>
      <c r="Z60" s="1">
        <v>177.8</v>
      </c>
      <c r="AA60" s="1">
        <v>143.80000000000001</v>
      </c>
      <c r="AB60" s="1">
        <v>149.19999999999999</v>
      </c>
      <c r="AC60" s="1">
        <v>152</v>
      </c>
      <c r="AD60" s="1">
        <v>154.19999999999999</v>
      </c>
      <c r="AE60" s="1">
        <v>173</v>
      </c>
      <c r="AF60" s="1">
        <v>153</v>
      </c>
      <c r="AG60" s="1">
        <v>160.4</v>
      </c>
      <c r="AH60" s="1"/>
      <c r="AI60" s="1">
        <f t="shared" si="8"/>
        <v>130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111</v>
      </c>
      <c r="B61" s="1" t="s">
        <v>37</v>
      </c>
      <c r="C61" s="1">
        <v>911.13</v>
      </c>
      <c r="D61" s="1">
        <v>1526.3510000000001</v>
      </c>
      <c r="E61" s="1">
        <v>502.30399999999997</v>
      </c>
      <c r="F61" s="1">
        <v>647.50300000000004</v>
      </c>
      <c r="G61" s="8">
        <v>1</v>
      </c>
      <c r="H61" s="1">
        <v>40</v>
      </c>
      <c r="I61" s="1" t="s">
        <v>38</v>
      </c>
      <c r="J61" s="1"/>
      <c r="K61" s="1">
        <v>525.62800000000004</v>
      </c>
      <c r="L61" s="1">
        <f t="shared" si="15"/>
        <v>-23.324000000000069</v>
      </c>
      <c r="M61" s="1">
        <f t="shared" si="16"/>
        <v>502.30399999999997</v>
      </c>
      <c r="N61" s="1"/>
      <c r="O61" s="1">
        <v>0</v>
      </c>
      <c r="P61" s="1">
        <v>59.23560000000009</v>
      </c>
      <c r="Q61" s="1">
        <f t="shared" si="17"/>
        <v>100.46079999999999</v>
      </c>
      <c r="R61" s="5">
        <f t="shared" si="21"/>
        <v>398.33019999999999</v>
      </c>
      <c r="S61" s="5">
        <f t="shared" si="22"/>
        <v>-35.161279999999998</v>
      </c>
      <c r="T61" s="5">
        <f t="shared" si="6"/>
        <v>363.16892000000001</v>
      </c>
      <c r="U61" s="5"/>
      <c r="V61" s="1"/>
      <c r="W61" s="1"/>
      <c r="X61" s="1">
        <f t="shared" si="7"/>
        <v>10.650000000000002</v>
      </c>
      <c r="Y61" s="1">
        <f t="shared" si="18"/>
        <v>7.0349688634770997</v>
      </c>
      <c r="Z61" s="1">
        <v>88.607600000000005</v>
      </c>
      <c r="AA61" s="1">
        <v>78.955999999999989</v>
      </c>
      <c r="AB61" s="1">
        <v>119.309</v>
      </c>
      <c r="AC61" s="1">
        <v>126.1858</v>
      </c>
      <c r="AD61" s="1">
        <v>115.1648</v>
      </c>
      <c r="AE61" s="1">
        <v>139.37960000000001</v>
      </c>
      <c r="AF61" s="1">
        <v>102.35939999999999</v>
      </c>
      <c r="AG61" s="1">
        <v>101.87260000000001</v>
      </c>
      <c r="AH61" s="1"/>
      <c r="AI61" s="1">
        <f t="shared" si="8"/>
        <v>363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112</v>
      </c>
      <c r="B62" s="1" t="s">
        <v>37</v>
      </c>
      <c r="C62" s="1">
        <v>860.29</v>
      </c>
      <c r="D62" s="1">
        <v>98.734999999999999</v>
      </c>
      <c r="E62" s="1">
        <v>318.07900000000001</v>
      </c>
      <c r="F62" s="1">
        <v>498.92</v>
      </c>
      <c r="G62" s="8">
        <v>1</v>
      </c>
      <c r="H62" s="1">
        <v>40</v>
      </c>
      <c r="I62" s="1" t="s">
        <v>38</v>
      </c>
      <c r="J62" s="1"/>
      <c r="K62" s="1">
        <v>324.57600000000002</v>
      </c>
      <c r="L62" s="1">
        <f t="shared" si="15"/>
        <v>-6.4970000000000141</v>
      </c>
      <c r="M62" s="1">
        <f t="shared" si="16"/>
        <v>318.07900000000001</v>
      </c>
      <c r="N62" s="1"/>
      <c r="O62" s="1">
        <v>0</v>
      </c>
      <c r="P62" s="1">
        <v>0</v>
      </c>
      <c r="Q62" s="1">
        <f t="shared" si="17"/>
        <v>63.6158</v>
      </c>
      <c r="R62" s="5">
        <f t="shared" si="21"/>
        <v>200.85380000000004</v>
      </c>
      <c r="S62" s="5">
        <f t="shared" si="22"/>
        <v>-22.265529999999998</v>
      </c>
      <c r="T62" s="5">
        <f t="shared" si="6"/>
        <v>178.58827000000002</v>
      </c>
      <c r="U62" s="5"/>
      <c r="V62" s="1"/>
      <c r="W62" s="1"/>
      <c r="X62" s="1">
        <f t="shared" si="7"/>
        <v>10.65</v>
      </c>
      <c r="Y62" s="1">
        <f t="shared" si="18"/>
        <v>7.8427057429129245</v>
      </c>
      <c r="Z62" s="1">
        <v>56.055999999999997</v>
      </c>
      <c r="AA62" s="1">
        <v>56.833000000000013</v>
      </c>
      <c r="AB62" s="1">
        <v>88.871600000000001</v>
      </c>
      <c r="AC62" s="1">
        <v>99.667999999999992</v>
      </c>
      <c r="AD62" s="1">
        <v>90.002800000000008</v>
      </c>
      <c r="AE62" s="1">
        <v>94.644000000000005</v>
      </c>
      <c r="AF62" s="1">
        <v>65.904399999999995</v>
      </c>
      <c r="AG62" s="1">
        <v>85.462999999999994</v>
      </c>
      <c r="AH62" s="1"/>
      <c r="AI62" s="1">
        <f t="shared" si="8"/>
        <v>179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113</v>
      </c>
      <c r="B63" s="1" t="s">
        <v>37</v>
      </c>
      <c r="C63" s="1">
        <v>949.53</v>
      </c>
      <c r="D63" s="1">
        <v>1050.9960000000001</v>
      </c>
      <c r="E63" s="1">
        <v>376.92700000000002</v>
      </c>
      <c r="F63" s="1">
        <v>589.05200000000002</v>
      </c>
      <c r="G63" s="8">
        <v>1</v>
      </c>
      <c r="H63" s="1">
        <v>40</v>
      </c>
      <c r="I63" s="1" t="s">
        <v>38</v>
      </c>
      <c r="J63" s="1"/>
      <c r="K63" s="1">
        <v>417.15800000000002</v>
      </c>
      <c r="L63" s="1">
        <f t="shared" si="15"/>
        <v>-40.230999999999995</v>
      </c>
      <c r="M63" s="1">
        <f t="shared" si="16"/>
        <v>376.92700000000002</v>
      </c>
      <c r="N63" s="1"/>
      <c r="O63" s="1">
        <v>0</v>
      </c>
      <c r="P63" s="1">
        <v>0</v>
      </c>
      <c r="Q63" s="1">
        <f t="shared" si="17"/>
        <v>75.385400000000004</v>
      </c>
      <c r="R63" s="5">
        <f t="shared" si="21"/>
        <v>240.18740000000003</v>
      </c>
      <c r="S63" s="5">
        <f t="shared" si="22"/>
        <v>-26.384889999999999</v>
      </c>
      <c r="T63" s="5">
        <f t="shared" si="6"/>
        <v>213.80251000000004</v>
      </c>
      <c r="U63" s="5"/>
      <c r="V63" s="1"/>
      <c r="W63" s="1"/>
      <c r="X63" s="1">
        <f t="shared" si="7"/>
        <v>10.65</v>
      </c>
      <c r="Y63" s="1">
        <f t="shared" si="18"/>
        <v>7.8138737739668418</v>
      </c>
      <c r="Z63" s="1">
        <v>68.265599999999992</v>
      </c>
      <c r="AA63" s="1">
        <v>67.854399999999998</v>
      </c>
      <c r="AB63" s="1">
        <v>100.806</v>
      </c>
      <c r="AC63" s="1">
        <v>112.97620000000001</v>
      </c>
      <c r="AD63" s="1">
        <v>102.044</v>
      </c>
      <c r="AE63" s="1">
        <v>109.6696</v>
      </c>
      <c r="AF63" s="1">
        <v>76.259600000000006</v>
      </c>
      <c r="AG63" s="1">
        <v>90.748400000000004</v>
      </c>
      <c r="AH63" s="1"/>
      <c r="AI63" s="1">
        <f t="shared" si="8"/>
        <v>214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114</v>
      </c>
      <c r="B64" s="1" t="s">
        <v>37</v>
      </c>
      <c r="C64" s="1">
        <v>141.816</v>
      </c>
      <c r="D64" s="1">
        <v>56.597999999999999</v>
      </c>
      <c r="E64" s="1">
        <v>107.26900000000001</v>
      </c>
      <c r="F64" s="1">
        <v>56.935000000000002</v>
      </c>
      <c r="G64" s="8">
        <v>1</v>
      </c>
      <c r="H64" s="1">
        <v>30</v>
      </c>
      <c r="I64" s="1" t="s">
        <v>38</v>
      </c>
      <c r="J64" s="1"/>
      <c r="K64" s="1">
        <v>105.65</v>
      </c>
      <c r="L64" s="1">
        <f t="shared" si="15"/>
        <v>1.6189999999999998</v>
      </c>
      <c r="M64" s="1">
        <f t="shared" si="16"/>
        <v>107.26900000000001</v>
      </c>
      <c r="N64" s="1"/>
      <c r="O64" s="1">
        <v>56.79140000000001</v>
      </c>
      <c r="P64" s="1">
        <v>43.147600000000011</v>
      </c>
      <c r="Q64" s="1">
        <f t="shared" si="17"/>
        <v>21.453800000000001</v>
      </c>
      <c r="R64" s="5">
        <f t="shared" si="21"/>
        <v>79.117799999999988</v>
      </c>
      <c r="S64" s="5"/>
      <c r="T64" s="5">
        <f t="shared" si="6"/>
        <v>79.117799999999988</v>
      </c>
      <c r="U64" s="5"/>
      <c r="V64" s="1"/>
      <c r="W64" s="1"/>
      <c r="X64" s="1">
        <f t="shared" si="7"/>
        <v>11</v>
      </c>
      <c r="Y64" s="1">
        <f t="shared" si="18"/>
        <v>7.3121777960081671</v>
      </c>
      <c r="Z64" s="1">
        <v>21.562000000000001</v>
      </c>
      <c r="AA64" s="1">
        <v>22.267399999999999</v>
      </c>
      <c r="AB64" s="1">
        <v>21.055599999999998</v>
      </c>
      <c r="AC64" s="1">
        <v>22.081600000000002</v>
      </c>
      <c r="AD64" s="1">
        <v>24.3872</v>
      </c>
      <c r="AE64" s="1">
        <v>22.306799999999999</v>
      </c>
      <c r="AF64" s="1">
        <v>20.6706</v>
      </c>
      <c r="AG64" s="1">
        <v>18.395199999999999</v>
      </c>
      <c r="AH64" s="1" t="s">
        <v>81</v>
      </c>
      <c r="AI64" s="1">
        <f t="shared" si="8"/>
        <v>79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115</v>
      </c>
      <c r="B65" s="1" t="s">
        <v>42</v>
      </c>
      <c r="C65" s="1">
        <v>193</v>
      </c>
      <c r="D65" s="1">
        <v>154</v>
      </c>
      <c r="E65" s="1">
        <v>120</v>
      </c>
      <c r="F65" s="1">
        <v>55</v>
      </c>
      <c r="G65" s="8">
        <v>0.6</v>
      </c>
      <c r="H65" s="1">
        <v>60</v>
      </c>
      <c r="I65" s="11" t="s">
        <v>116</v>
      </c>
      <c r="J65" s="1"/>
      <c r="K65" s="1">
        <v>120</v>
      </c>
      <c r="L65" s="1">
        <f t="shared" si="15"/>
        <v>0</v>
      </c>
      <c r="M65" s="1">
        <f t="shared" si="16"/>
        <v>120</v>
      </c>
      <c r="N65" s="1"/>
      <c r="O65" s="1">
        <v>29.199999999999989</v>
      </c>
      <c r="P65" s="1">
        <v>53.199999999999989</v>
      </c>
      <c r="Q65" s="1">
        <f t="shared" si="17"/>
        <v>24</v>
      </c>
      <c r="R65" s="5">
        <f t="shared" si="21"/>
        <v>126.60000000000002</v>
      </c>
      <c r="S65" s="5"/>
      <c r="T65" s="5">
        <f t="shared" si="6"/>
        <v>126.60000000000002</v>
      </c>
      <c r="U65" s="5"/>
      <c r="V65" s="1"/>
      <c r="W65" s="1"/>
      <c r="X65" s="1">
        <f t="shared" si="7"/>
        <v>11</v>
      </c>
      <c r="Y65" s="1">
        <f t="shared" si="18"/>
        <v>5.7249999999999988</v>
      </c>
      <c r="Z65" s="1">
        <v>20.399999999999999</v>
      </c>
      <c r="AA65" s="1">
        <v>20.2</v>
      </c>
      <c r="AB65" s="1">
        <v>20.8</v>
      </c>
      <c r="AC65" s="1">
        <v>16.600000000000001</v>
      </c>
      <c r="AD65" s="1">
        <v>27.6</v>
      </c>
      <c r="AE65" s="1">
        <v>32.799999999999997</v>
      </c>
      <c r="AF65" s="1">
        <v>33.4</v>
      </c>
      <c r="AG65" s="1">
        <v>27.8</v>
      </c>
      <c r="AH65" s="1" t="s">
        <v>108</v>
      </c>
      <c r="AI65" s="1">
        <f t="shared" si="8"/>
        <v>76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105</v>
      </c>
      <c r="B66" s="1" t="s">
        <v>42</v>
      </c>
      <c r="C66" s="1">
        <v>18</v>
      </c>
      <c r="D66" s="1">
        <v>134</v>
      </c>
      <c r="E66" s="19">
        <f>26+E56</f>
        <v>126</v>
      </c>
      <c r="F66" s="19">
        <f>94+F56</f>
        <v>68</v>
      </c>
      <c r="G66" s="8">
        <v>0.35</v>
      </c>
      <c r="H66" s="1">
        <v>50</v>
      </c>
      <c r="I66" s="1" t="s">
        <v>38</v>
      </c>
      <c r="J66" s="1"/>
      <c r="K66" s="1">
        <v>34</v>
      </c>
      <c r="L66" s="1">
        <f t="shared" si="15"/>
        <v>92</v>
      </c>
      <c r="M66" s="1">
        <f t="shared" si="16"/>
        <v>126</v>
      </c>
      <c r="N66" s="1"/>
      <c r="O66" s="1">
        <v>56.800000000000011</v>
      </c>
      <c r="P66" s="1">
        <v>107.8</v>
      </c>
      <c r="Q66" s="1">
        <f t="shared" si="17"/>
        <v>25.2</v>
      </c>
      <c r="R66" s="5">
        <f t="shared" si="21"/>
        <v>44.599999999999966</v>
      </c>
      <c r="S66" s="5"/>
      <c r="T66" s="5">
        <f t="shared" si="6"/>
        <v>44.599999999999966</v>
      </c>
      <c r="U66" s="5"/>
      <c r="V66" s="1"/>
      <c r="W66" s="1"/>
      <c r="X66" s="1">
        <f t="shared" si="7"/>
        <v>11</v>
      </c>
      <c r="Y66" s="1">
        <f t="shared" si="18"/>
        <v>9.2301587301587311</v>
      </c>
      <c r="Z66" s="1">
        <v>27.6</v>
      </c>
      <c r="AA66" s="1">
        <v>24.6</v>
      </c>
      <c r="AB66" s="1">
        <v>24.8</v>
      </c>
      <c r="AC66" s="1">
        <v>19.399999999999999</v>
      </c>
      <c r="AD66" s="1">
        <v>22.2</v>
      </c>
      <c r="AE66" s="1">
        <v>24.4</v>
      </c>
      <c r="AF66" s="1">
        <v>17</v>
      </c>
      <c r="AG66" s="1">
        <v>15.8</v>
      </c>
      <c r="AH66" s="1"/>
      <c r="AI66" s="1">
        <f t="shared" si="8"/>
        <v>16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117</v>
      </c>
      <c r="B67" s="1" t="s">
        <v>42</v>
      </c>
      <c r="C67" s="1">
        <v>576</v>
      </c>
      <c r="D67" s="1">
        <v>2212</v>
      </c>
      <c r="E67" s="1">
        <v>387</v>
      </c>
      <c r="F67" s="1">
        <v>242</v>
      </c>
      <c r="G67" s="8">
        <v>0.37</v>
      </c>
      <c r="H67" s="1">
        <v>50</v>
      </c>
      <c r="I67" s="1" t="s">
        <v>38</v>
      </c>
      <c r="J67" s="1"/>
      <c r="K67" s="1">
        <v>390</v>
      </c>
      <c r="L67" s="1">
        <f t="shared" si="15"/>
        <v>-3</v>
      </c>
      <c r="M67" s="1">
        <f t="shared" si="16"/>
        <v>387</v>
      </c>
      <c r="N67" s="1"/>
      <c r="O67" s="1">
        <v>378.89599999999967</v>
      </c>
      <c r="P67" s="1">
        <v>106.96</v>
      </c>
      <c r="Q67" s="1">
        <f t="shared" si="17"/>
        <v>77.400000000000006</v>
      </c>
      <c r="R67" s="5">
        <f t="shared" si="21"/>
        <v>123.54400000000038</v>
      </c>
      <c r="S67" s="5">
        <f>$S$1*Q67</f>
        <v>-27.09</v>
      </c>
      <c r="T67" s="5">
        <f t="shared" si="6"/>
        <v>96.454000000000377</v>
      </c>
      <c r="U67" s="5"/>
      <c r="V67" s="1"/>
      <c r="W67" s="1"/>
      <c r="X67" s="1">
        <f t="shared" si="7"/>
        <v>10.650000000000002</v>
      </c>
      <c r="Y67" s="1">
        <f t="shared" si="18"/>
        <v>9.4038242894056818</v>
      </c>
      <c r="Z67" s="1">
        <v>76.400000000000006</v>
      </c>
      <c r="AA67" s="1">
        <v>79.599999999999994</v>
      </c>
      <c r="AB67" s="1">
        <v>75.2</v>
      </c>
      <c r="AC67" s="1">
        <v>83.6</v>
      </c>
      <c r="AD67" s="1">
        <v>88.8</v>
      </c>
      <c r="AE67" s="1">
        <v>76.400000000000006</v>
      </c>
      <c r="AF67" s="1">
        <v>87.881</v>
      </c>
      <c r="AG67" s="1">
        <v>97.4</v>
      </c>
      <c r="AH67" s="1"/>
      <c r="AI67" s="1">
        <f t="shared" si="8"/>
        <v>36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118</v>
      </c>
      <c r="B68" s="1" t="s">
        <v>42</v>
      </c>
      <c r="C68" s="1">
        <v>6</v>
      </c>
      <c r="D68" s="1">
        <v>72</v>
      </c>
      <c r="E68" s="1">
        <v>20</v>
      </c>
      <c r="F68" s="1">
        <v>56</v>
      </c>
      <c r="G68" s="8">
        <v>0.4</v>
      </c>
      <c r="H68" s="1">
        <v>30</v>
      </c>
      <c r="I68" s="1" t="s">
        <v>38</v>
      </c>
      <c r="J68" s="1"/>
      <c r="K68" s="1">
        <v>39</v>
      </c>
      <c r="L68" s="1">
        <f t="shared" si="15"/>
        <v>-19</v>
      </c>
      <c r="M68" s="1">
        <f t="shared" si="16"/>
        <v>20</v>
      </c>
      <c r="N68" s="1"/>
      <c r="O68" s="1">
        <v>41.400000000000013</v>
      </c>
      <c r="P68" s="1">
        <v>0</v>
      </c>
      <c r="Q68" s="1">
        <f t="shared" si="17"/>
        <v>4</v>
      </c>
      <c r="R68" s="5"/>
      <c r="S68" s="5"/>
      <c r="T68" s="5">
        <f t="shared" si="6"/>
        <v>0</v>
      </c>
      <c r="U68" s="5"/>
      <c r="V68" s="1"/>
      <c r="W68" s="1"/>
      <c r="X68" s="1">
        <f t="shared" si="7"/>
        <v>24.35</v>
      </c>
      <c r="Y68" s="1">
        <f t="shared" si="18"/>
        <v>24.35</v>
      </c>
      <c r="Z68" s="1">
        <v>3.8</v>
      </c>
      <c r="AA68" s="1">
        <v>10.4</v>
      </c>
      <c r="AB68" s="1">
        <v>11</v>
      </c>
      <c r="AC68" s="1">
        <v>3</v>
      </c>
      <c r="AD68" s="1">
        <v>-0.4</v>
      </c>
      <c r="AE68" s="1">
        <v>6.4</v>
      </c>
      <c r="AF68" s="1">
        <v>7</v>
      </c>
      <c r="AG68" s="1">
        <v>3.4</v>
      </c>
      <c r="AH68" s="1" t="s">
        <v>119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120</v>
      </c>
      <c r="B69" s="1" t="s">
        <v>42</v>
      </c>
      <c r="C69" s="1">
        <v>189.68799999999999</v>
      </c>
      <c r="D69" s="1">
        <v>578</v>
      </c>
      <c r="E69" s="1">
        <v>99</v>
      </c>
      <c r="F69" s="1">
        <v>65</v>
      </c>
      <c r="G69" s="8">
        <v>0.6</v>
      </c>
      <c r="H69" s="1">
        <v>55</v>
      </c>
      <c r="I69" s="11" t="s">
        <v>116</v>
      </c>
      <c r="J69" s="1"/>
      <c r="K69" s="1">
        <v>105</v>
      </c>
      <c r="L69" s="1">
        <f t="shared" si="15"/>
        <v>-6</v>
      </c>
      <c r="M69" s="1">
        <f t="shared" si="16"/>
        <v>99</v>
      </c>
      <c r="N69" s="1"/>
      <c r="O69" s="1">
        <v>68.398399999999981</v>
      </c>
      <c r="P69" s="1">
        <v>32.801600000000008</v>
      </c>
      <c r="Q69" s="1">
        <f t="shared" si="17"/>
        <v>19.8</v>
      </c>
      <c r="R69" s="5">
        <f t="shared" si="21"/>
        <v>51.600000000000023</v>
      </c>
      <c r="S69" s="5"/>
      <c r="T69" s="5">
        <f t="shared" si="6"/>
        <v>51.600000000000023</v>
      </c>
      <c r="U69" s="5"/>
      <c r="V69" s="1"/>
      <c r="W69" s="1"/>
      <c r="X69" s="1">
        <f t="shared" si="7"/>
        <v>11</v>
      </c>
      <c r="Y69" s="1">
        <f t="shared" si="18"/>
        <v>8.3939393939393927</v>
      </c>
      <c r="Z69" s="1">
        <v>22.2</v>
      </c>
      <c r="AA69" s="1">
        <v>23.462399999999999</v>
      </c>
      <c r="AB69" s="1">
        <v>16.2624</v>
      </c>
      <c r="AC69" s="1">
        <v>22.8</v>
      </c>
      <c r="AD69" s="1">
        <v>28.8</v>
      </c>
      <c r="AE69" s="1">
        <v>28</v>
      </c>
      <c r="AF69" s="1">
        <v>18</v>
      </c>
      <c r="AG69" s="1">
        <v>16.2</v>
      </c>
      <c r="AH69" s="1" t="s">
        <v>81</v>
      </c>
      <c r="AI69" s="1">
        <f t="shared" si="8"/>
        <v>31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121</v>
      </c>
      <c r="B70" s="1" t="s">
        <v>42</v>
      </c>
      <c r="C70" s="1">
        <v>39</v>
      </c>
      <c r="D70" s="1">
        <v>489</v>
      </c>
      <c r="E70" s="1">
        <v>35</v>
      </c>
      <c r="F70" s="1">
        <v>1</v>
      </c>
      <c r="G70" s="8">
        <v>0.45</v>
      </c>
      <c r="H70" s="1">
        <v>40</v>
      </c>
      <c r="I70" s="1" t="s">
        <v>38</v>
      </c>
      <c r="J70" s="1"/>
      <c r="K70" s="1">
        <v>53</v>
      </c>
      <c r="L70" s="1">
        <f t="shared" ref="L70:L95" si="23">E70-K70</f>
        <v>-18</v>
      </c>
      <c r="M70" s="1">
        <f t="shared" ref="M70:M95" si="24">E70-N70</f>
        <v>35</v>
      </c>
      <c r="N70" s="1"/>
      <c r="O70" s="1">
        <v>77.400000000000006</v>
      </c>
      <c r="P70" s="1">
        <v>7.4000000000000057</v>
      </c>
      <c r="Q70" s="1">
        <f t="shared" ref="Q70:Q95" si="25">M70/5</f>
        <v>7</v>
      </c>
      <c r="R70" s="5"/>
      <c r="S70" s="5"/>
      <c r="T70" s="5">
        <f t="shared" si="6"/>
        <v>0</v>
      </c>
      <c r="U70" s="5"/>
      <c r="V70" s="1"/>
      <c r="W70" s="1"/>
      <c r="X70" s="1">
        <f t="shared" si="7"/>
        <v>12.257142857142858</v>
      </c>
      <c r="Y70" s="1">
        <f t="shared" ref="Y70:Y95" si="26">(F70+O70+P70)/Q70</f>
        <v>12.257142857142858</v>
      </c>
      <c r="Z70" s="1">
        <v>10.8</v>
      </c>
      <c r="AA70" s="1">
        <v>10.4</v>
      </c>
      <c r="AB70" s="1">
        <v>7.8</v>
      </c>
      <c r="AC70" s="1">
        <v>8.4</v>
      </c>
      <c r="AD70" s="1">
        <v>7.4</v>
      </c>
      <c r="AE70" s="1">
        <v>6.8</v>
      </c>
      <c r="AF70" s="1">
        <v>10.199999999999999</v>
      </c>
      <c r="AG70" s="1">
        <v>11.4</v>
      </c>
      <c r="AH70" s="1" t="s">
        <v>122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123</v>
      </c>
      <c r="B71" s="1" t="s">
        <v>42</v>
      </c>
      <c r="C71" s="1">
        <v>339</v>
      </c>
      <c r="D71" s="1">
        <v>742</v>
      </c>
      <c r="E71" s="1">
        <v>263</v>
      </c>
      <c r="F71" s="1">
        <v>296</v>
      </c>
      <c r="G71" s="8">
        <v>0.4</v>
      </c>
      <c r="H71" s="1">
        <v>50</v>
      </c>
      <c r="I71" s="11" t="s">
        <v>116</v>
      </c>
      <c r="J71" s="1"/>
      <c r="K71" s="1">
        <v>289</v>
      </c>
      <c r="L71" s="1">
        <f t="shared" si="23"/>
        <v>-26</v>
      </c>
      <c r="M71" s="1">
        <f t="shared" si="24"/>
        <v>239</v>
      </c>
      <c r="N71" s="1">
        <v>24</v>
      </c>
      <c r="O71" s="1">
        <v>172.4</v>
      </c>
      <c r="P71" s="1">
        <v>33.399999999999977</v>
      </c>
      <c r="Q71" s="1">
        <f t="shared" si="25"/>
        <v>47.8</v>
      </c>
      <c r="R71" s="5">
        <f t="shared" si="21"/>
        <v>24</v>
      </c>
      <c r="S71" s="5"/>
      <c r="T71" s="5">
        <f t="shared" ref="T71:T95" si="27">S71+R71</f>
        <v>24</v>
      </c>
      <c r="U71" s="5"/>
      <c r="V71" s="1"/>
      <c r="W71" s="1"/>
      <c r="X71" s="1">
        <f t="shared" ref="X71:X95" si="28">(F71+O71+P71+T71)/Q71</f>
        <v>11</v>
      </c>
      <c r="Y71" s="1">
        <f t="shared" si="26"/>
        <v>10.497907949790795</v>
      </c>
      <c r="Z71" s="1">
        <v>57.8</v>
      </c>
      <c r="AA71" s="1">
        <v>69.2</v>
      </c>
      <c r="AB71" s="1">
        <v>66</v>
      </c>
      <c r="AC71" s="1">
        <v>58.2</v>
      </c>
      <c r="AD71" s="1">
        <v>57.4</v>
      </c>
      <c r="AE71" s="1">
        <v>75.599999999999994</v>
      </c>
      <c r="AF71" s="1">
        <v>87.6</v>
      </c>
      <c r="AG71" s="1">
        <v>56.4</v>
      </c>
      <c r="AH71" s="1" t="s">
        <v>81</v>
      </c>
      <c r="AI71" s="1">
        <f t="shared" ref="AI71:AI95" si="29">ROUND(G71*T71,0)</f>
        <v>10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124</v>
      </c>
      <c r="B72" s="1" t="s">
        <v>42</v>
      </c>
      <c r="C72" s="1">
        <v>33</v>
      </c>
      <c r="D72" s="1">
        <v>40</v>
      </c>
      <c r="E72" s="1">
        <v>34</v>
      </c>
      <c r="F72" s="1">
        <v>37</v>
      </c>
      <c r="G72" s="8">
        <v>0.4</v>
      </c>
      <c r="H72" s="1">
        <v>55</v>
      </c>
      <c r="I72" s="1" t="s">
        <v>38</v>
      </c>
      <c r="J72" s="1"/>
      <c r="K72" s="1">
        <v>34</v>
      </c>
      <c r="L72" s="1">
        <f t="shared" si="23"/>
        <v>0</v>
      </c>
      <c r="M72" s="1">
        <f t="shared" si="24"/>
        <v>34</v>
      </c>
      <c r="N72" s="1"/>
      <c r="O72" s="1">
        <v>0</v>
      </c>
      <c r="P72" s="1">
        <v>13.599999999999991</v>
      </c>
      <c r="Q72" s="1">
        <f t="shared" si="25"/>
        <v>6.8</v>
      </c>
      <c r="R72" s="5">
        <f t="shared" si="21"/>
        <v>24.200000000000003</v>
      </c>
      <c r="S72" s="5"/>
      <c r="T72" s="5">
        <f t="shared" si="27"/>
        <v>24.200000000000003</v>
      </c>
      <c r="U72" s="5"/>
      <c r="V72" s="1"/>
      <c r="W72" s="1"/>
      <c r="X72" s="1">
        <f t="shared" si="28"/>
        <v>11</v>
      </c>
      <c r="Y72" s="1">
        <f t="shared" si="26"/>
        <v>7.4411764705882346</v>
      </c>
      <c r="Z72" s="1">
        <v>5.6</v>
      </c>
      <c r="AA72" s="1">
        <v>6.6</v>
      </c>
      <c r="AB72" s="1">
        <v>6.8</v>
      </c>
      <c r="AC72" s="1">
        <v>4.8</v>
      </c>
      <c r="AD72" s="1">
        <v>3.6</v>
      </c>
      <c r="AE72" s="1">
        <v>3.8</v>
      </c>
      <c r="AF72" s="1">
        <v>6</v>
      </c>
      <c r="AG72" s="1">
        <v>6</v>
      </c>
      <c r="AH72" s="1"/>
      <c r="AI72" s="1">
        <f t="shared" si="29"/>
        <v>10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125</v>
      </c>
      <c r="B73" s="1" t="s">
        <v>37</v>
      </c>
      <c r="C73" s="1">
        <v>214.226</v>
      </c>
      <c r="D73" s="1">
        <v>115.404</v>
      </c>
      <c r="E73" s="1">
        <v>166.721</v>
      </c>
      <c r="F73" s="1">
        <v>128.52099999999999</v>
      </c>
      <c r="G73" s="8">
        <v>1</v>
      </c>
      <c r="H73" s="1">
        <v>55</v>
      </c>
      <c r="I73" s="11" t="s">
        <v>116</v>
      </c>
      <c r="J73" s="1"/>
      <c r="K73" s="1">
        <v>164.9</v>
      </c>
      <c r="L73" s="1">
        <f t="shared" si="23"/>
        <v>1.820999999999998</v>
      </c>
      <c r="M73" s="1">
        <f t="shared" si="24"/>
        <v>166.721</v>
      </c>
      <c r="N73" s="1"/>
      <c r="O73" s="1">
        <v>120.58320000000001</v>
      </c>
      <c r="P73" s="1">
        <v>31.257399999999961</v>
      </c>
      <c r="Q73" s="1">
        <f t="shared" si="25"/>
        <v>33.344200000000001</v>
      </c>
      <c r="R73" s="5">
        <f t="shared" si="21"/>
        <v>86.424600000000055</v>
      </c>
      <c r="S73" s="5"/>
      <c r="T73" s="5">
        <f t="shared" si="27"/>
        <v>86.424600000000055</v>
      </c>
      <c r="U73" s="5"/>
      <c r="V73" s="1"/>
      <c r="W73" s="1"/>
      <c r="X73" s="1">
        <f t="shared" si="28"/>
        <v>11</v>
      </c>
      <c r="Y73" s="1">
        <f t="shared" si="26"/>
        <v>8.4081069571319738</v>
      </c>
      <c r="Z73" s="1">
        <v>38.255600000000001</v>
      </c>
      <c r="AA73" s="1">
        <v>40.3536</v>
      </c>
      <c r="AB73" s="1">
        <v>40.619399999999999</v>
      </c>
      <c r="AC73" s="1">
        <v>33.860399999999998</v>
      </c>
      <c r="AD73" s="1">
        <v>27.994399999999999</v>
      </c>
      <c r="AE73" s="1">
        <v>48.509399999999999</v>
      </c>
      <c r="AF73" s="1">
        <v>55.083000000000013</v>
      </c>
      <c r="AG73" s="1">
        <v>48.702399999999997</v>
      </c>
      <c r="AH73" s="1" t="s">
        <v>126</v>
      </c>
      <c r="AI73" s="1">
        <f t="shared" si="29"/>
        <v>86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20" t="s">
        <v>127</v>
      </c>
      <c r="B74" s="20" t="s">
        <v>37</v>
      </c>
      <c r="C74" s="20">
        <v>787.67200000000003</v>
      </c>
      <c r="D74" s="20">
        <v>1010.18</v>
      </c>
      <c r="E74" s="20">
        <v>665.86699999999996</v>
      </c>
      <c r="F74" s="20">
        <v>952.87900000000002</v>
      </c>
      <c r="G74" s="21">
        <v>1</v>
      </c>
      <c r="H74" s="20">
        <v>60</v>
      </c>
      <c r="I74" s="20" t="s">
        <v>38</v>
      </c>
      <c r="J74" s="20"/>
      <c r="K74" s="20">
        <v>668.65</v>
      </c>
      <c r="L74" s="20">
        <f t="shared" si="23"/>
        <v>-2.7830000000000155</v>
      </c>
      <c r="M74" s="20">
        <f t="shared" si="24"/>
        <v>665.86699999999996</v>
      </c>
      <c r="N74" s="20"/>
      <c r="O74" s="20">
        <v>0</v>
      </c>
      <c r="P74" s="20">
        <v>449.91764000000012</v>
      </c>
      <c r="Q74" s="20">
        <f t="shared" si="25"/>
        <v>133.17339999999999</v>
      </c>
      <c r="R74" s="22">
        <f>12*Q74-P74-O74-F74</f>
        <v>195.28415999999959</v>
      </c>
      <c r="S74" s="5">
        <f t="shared" ref="S74:S77" si="30">$S$1*Q74</f>
        <v>-46.610689999999991</v>
      </c>
      <c r="T74" s="5">
        <f t="shared" si="27"/>
        <v>148.67346999999961</v>
      </c>
      <c r="U74" s="22"/>
      <c r="V74" s="20"/>
      <c r="W74" s="20"/>
      <c r="X74" s="1">
        <f t="shared" si="28"/>
        <v>11.649999999999999</v>
      </c>
      <c r="Y74" s="20">
        <f t="shared" si="26"/>
        <v>10.533609865033108</v>
      </c>
      <c r="Z74" s="20">
        <v>133.02959999999999</v>
      </c>
      <c r="AA74" s="20">
        <v>146.10659999999999</v>
      </c>
      <c r="AB74" s="20">
        <v>163.79519999999999</v>
      </c>
      <c r="AC74" s="20">
        <v>157.58799999999999</v>
      </c>
      <c r="AD74" s="20">
        <v>139.45599999999999</v>
      </c>
      <c r="AE74" s="20">
        <v>135.76560000000001</v>
      </c>
      <c r="AF74" s="20">
        <v>135.16419999999999</v>
      </c>
      <c r="AG74" s="20">
        <v>135.3862</v>
      </c>
      <c r="AH74" s="20" t="s">
        <v>51</v>
      </c>
      <c r="AI74" s="1">
        <f t="shared" si="29"/>
        <v>149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128</v>
      </c>
      <c r="B75" s="1" t="s">
        <v>37</v>
      </c>
      <c r="C75" s="1">
        <v>745.7</v>
      </c>
      <c r="D75" s="1">
        <v>1850.848</v>
      </c>
      <c r="E75" s="1">
        <v>994.31799999999998</v>
      </c>
      <c r="F75" s="1">
        <v>1334.8440000000001</v>
      </c>
      <c r="G75" s="8">
        <v>1</v>
      </c>
      <c r="H75" s="1">
        <v>60</v>
      </c>
      <c r="I75" s="1" t="s">
        <v>38</v>
      </c>
      <c r="J75" s="1"/>
      <c r="K75" s="1">
        <v>1030.8800000000001</v>
      </c>
      <c r="L75" s="1">
        <f t="shared" si="23"/>
        <v>-36.562000000000126</v>
      </c>
      <c r="M75" s="1">
        <f t="shared" si="24"/>
        <v>964.23799999999994</v>
      </c>
      <c r="N75" s="1">
        <v>30.08</v>
      </c>
      <c r="O75" s="1">
        <v>655.50999999999988</v>
      </c>
      <c r="P75" s="1">
        <v>0</v>
      </c>
      <c r="Q75" s="1">
        <f t="shared" si="25"/>
        <v>192.8476</v>
      </c>
      <c r="R75" s="5">
        <f t="shared" si="21"/>
        <v>130.96960000000036</v>
      </c>
      <c r="S75" s="5">
        <f t="shared" si="30"/>
        <v>-67.496659999999991</v>
      </c>
      <c r="T75" s="5">
        <f t="shared" si="27"/>
        <v>63.472940000000364</v>
      </c>
      <c r="U75" s="5"/>
      <c r="V75" s="1"/>
      <c r="W75" s="1"/>
      <c r="X75" s="1">
        <f t="shared" si="28"/>
        <v>10.650000000000002</v>
      </c>
      <c r="Y75" s="1">
        <f t="shared" si="26"/>
        <v>10.320864765752853</v>
      </c>
      <c r="Z75" s="1">
        <v>196.45779999999999</v>
      </c>
      <c r="AA75" s="1">
        <v>244.67140000000001</v>
      </c>
      <c r="AB75" s="1">
        <v>243.7328</v>
      </c>
      <c r="AC75" s="1">
        <v>274.78199999999998</v>
      </c>
      <c r="AD75" s="1">
        <v>221.50720000000001</v>
      </c>
      <c r="AE75" s="1">
        <v>245.108</v>
      </c>
      <c r="AF75" s="1">
        <v>238.09039999999999</v>
      </c>
      <c r="AG75" s="1">
        <v>270.62079999999997</v>
      </c>
      <c r="AH75" s="1"/>
      <c r="AI75" s="1">
        <f t="shared" si="29"/>
        <v>63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20" t="s">
        <v>129</v>
      </c>
      <c r="B76" s="20" t="s">
        <v>37</v>
      </c>
      <c r="C76" s="20">
        <v>778.73400000000004</v>
      </c>
      <c r="D76" s="20">
        <v>1874.6890000000001</v>
      </c>
      <c r="E76" s="20">
        <v>1015.509</v>
      </c>
      <c r="F76" s="20">
        <v>1417.6679999999999</v>
      </c>
      <c r="G76" s="21">
        <v>1</v>
      </c>
      <c r="H76" s="20">
        <v>60</v>
      </c>
      <c r="I76" s="20" t="s">
        <v>38</v>
      </c>
      <c r="J76" s="20"/>
      <c r="K76" s="20">
        <v>1066.153</v>
      </c>
      <c r="L76" s="20">
        <f t="shared" si="23"/>
        <v>-50.644000000000005</v>
      </c>
      <c r="M76" s="20">
        <f t="shared" si="24"/>
        <v>1015.509</v>
      </c>
      <c r="N76" s="20"/>
      <c r="O76" s="20">
        <v>0</v>
      </c>
      <c r="P76" s="20">
        <v>671.00843999999961</v>
      </c>
      <c r="Q76" s="20">
        <f t="shared" si="25"/>
        <v>203.1018</v>
      </c>
      <c r="R76" s="22">
        <f t="shared" ref="R76:R77" si="31">12*Q76-P76-O76-F76</f>
        <v>348.54516000000035</v>
      </c>
      <c r="S76" s="5">
        <f t="shared" si="30"/>
        <v>-71.085629999999995</v>
      </c>
      <c r="T76" s="5">
        <f t="shared" si="27"/>
        <v>277.45953000000037</v>
      </c>
      <c r="U76" s="22"/>
      <c r="V76" s="20"/>
      <c r="W76" s="20"/>
      <c r="X76" s="1">
        <f t="shared" si="28"/>
        <v>11.649999999999999</v>
      </c>
      <c r="Y76" s="20">
        <f t="shared" si="26"/>
        <v>10.283889359917042</v>
      </c>
      <c r="Z76" s="20">
        <v>192.91659999999999</v>
      </c>
      <c r="AA76" s="20">
        <v>200.1472</v>
      </c>
      <c r="AB76" s="20">
        <v>233.68700000000001</v>
      </c>
      <c r="AC76" s="20">
        <v>217.15479999999999</v>
      </c>
      <c r="AD76" s="20">
        <v>200.46619999999999</v>
      </c>
      <c r="AE76" s="20">
        <v>207.98580000000001</v>
      </c>
      <c r="AF76" s="20">
        <v>215.30420000000001</v>
      </c>
      <c r="AG76" s="20">
        <v>215.91079999999999</v>
      </c>
      <c r="AH76" s="20" t="s">
        <v>51</v>
      </c>
      <c r="AI76" s="1">
        <f t="shared" si="29"/>
        <v>277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20" t="s">
        <v>130</v>
      </c>
      <c r="B77" s="20" t="s">
        <v>37</v>
      </c>
      <c r="C77" s="20">
        <v>1467.3810000000001</v>
      </c>
      <c r="D77" s="20">
        <v>2510.2249999999999</v>
      </c>
      <c r="E77" s="20">
        <v>1649.973</v>
      </c>
      <c r="F77" s="20">
        <v>1940.5409999999999</v>
      </c>
      <c r="G77" s="21">
        <v>1</v>
      </c>
      <c r="H77" s="20">
        <v>60</v>
      </c>
      <c r="I77" s="20" t="s">
        <v>38</v>
      </c>
      <c r="J77" s="20"/>
      <c r="K77" s="20">
        <v>1776.79</v>
      </c>
      <c r="L77" s="20">
        <f t="shared" si="23"/>
        <v>-126.81700000000001</v>
      </c>
      <c r="M77" s="20">
        <f t="shared" si="24"/>
        <v>1530.383</v>
      </c>
      <c r="N77" s="20">
        <v>119.59</v>
      </c>
      <c r="O77" s="20">
        <v>0</v>
      </c>
      <c r="P77" s="20">
        <v>1088.2396000000001</v>
      </c>
      <c r="Q77" s="20">
        <f t="shared" si="25"/>
        <v>306.07659999999998</v>
      </c>
      <c r="R77" s="22">
        <f t="shared" si="31"/>
        <v>644.13859999999954</v>
      </c>
      <c r="S77" s="5">
        <f t="shared" si="30"/>
        <v>-107.12680999999999</v>
      </c>
      <c r="T77" s="5">
        <f t="shared" si="27"/>
        <v>537.01178999999956</v>
      </c>
      <c r="U77" s="22"/>
      <c r="V77" s="20"/>
      <c r="W77" s="20"/>
      <c r="X77" s="1">
        <f t="shared" si="28"/>
        <v>11.649999999999999</v>
      </c>
      <c r="Y77" s="20">
        <f t="shared" si="26"/>
        <v>9.8954987084932338</v>
      </c>
      <c r="Z77" s="20">
        <v>289.31900000000002</v>
      </c>
      <c r="AA77" s="20">
        <v>306.84500000000003</v>
      </c>
      <c r="AB77" s="20">
        <v>335.81279999999998</v>
      </c>
      <c r="AC77" s="20">
        <v>393.18779999999998</v>
      </c>
      <c r="AD77" s="20">
        <v>361.24419999999998</v>
      </c>
      <c r="AE77" s="20">
        <v>367.4144</v>
      </c>
      <c r="AF77" s="20">
        <v>330.62880000000001</v>
      </c>
      <c r="AG77" s="20">
        <v>341.40019999999998</v>
      </c>
      <c r="AH77" s="20" t="s">
        <v>51</v>
      </c>
      <c r="AI77" s="1">
        <f t="shared" si="29"/>
        <v>537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131</v>
      </c>
      <c r="B78" s="1" t="s">
        <v>37</v>
      </c>
      <c r="C78" s="1">
        <v>39.978999999999999</v>
      </c>
      <c r="D78" s="1">
        <v>12.116</v>
      </c>
      <c r="E78" s="1">
        <v>25.879000000000001</v>
      </c>
      <c r="F78" s="1">
        <v>26.216000000000001</v>
      </c>
      <c r="G78" s="8">
        <v>1</v>
      </c>
      <c r="H78" s="1">
        <v>60</v>
      </c>
      <c r="I78" s="1" t="s">
        <v>38</v>
      </c>
      <c r="J78" s="1"/>
      <c r="K78" s="1">
        <v>27.8</v>
      </c>
      <c r="L78" s="1">
        <f t="shared" si="23"/>
        <v>-1.9209999999999994</v>
      </c>
      <c r="M78" s="1">
        <f t="shared" si="24"/>
        <v>25.879000000000001</v>
      </c>
      <c r="N78" s="1"/>
      <c r="O78" s="1">
        <v>24.312399999999979</v>
      </c>
      <c r="P78" s="1">
        <v>13.87080000000002</v>
      </c>
      <c r="Q78" s="1">
        <f t="shared" si="25"/>
        <v>5.1758000000000006</v>
      </c>
      <c r="R78" s="5"/>
      <c r="S78" s="5"/>
      <c r="T78" s="5">
        <f t="shared" si="27"/>
        <v>0</v>
      </c>
      <c r="U78" s="5"/>
      <c r="V78" s="1"/>
      <c r="W78" s="1"/>
      <c r="X78" s="1">
        <f t="shared" si="28"/>
        <v>12.442366397465124</v>
      </c>
      <c r="Y78" s="1">
        <f t="shared" si="26"/>
        <v>12.442366397465124</v>
      </c>
      <c r="Z78" s="1">
        <v>7.1052000000000008</v>
      </c>
      <c r="AA78" s="1">
        <v>6.6164000000000014</v>
      </c>
      <c r="AB78" s="1">
        <v>5.6420000000000003</v>
      </c>
      <c r="AC78" s="1">
        <v>7.0709999999999997</v>
      </c>
      <c r="AD78" s="1">
        <v>5.2875999999999994</v>
      </c>
      <c r="AE78" s="1">
        <v>6.8918000000000008</v>
      </c>
      <c r="AF78" s="1">
        <v>9.770999999999999</v>
      </c>
      <c r="AG78" s="1">
        <v>8.0030000000000001</v>
      </c>
      <c r="AH78" s="1"/>
      <c r="AI78" s="1">
        <f t="shared" si="29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132</v>
      </c>
      <c r="B79" s="1" t="s">
        <v>42</v>
      </c>
      <c r="C79" s="1">
        <v>357</v>
      </c>
      <c r="D79" s="1">
        <v>1481</v>
      </c>
      <c r="E79" s="1">
        <v>229</v>
      </c>
      <c r="F79" s="1">
        <v>313</v>
      </c>
      <c r="G79" s="8">
        <v>0.3</v>
      </c>
      <c r="H79" s="1">
        <v>40</v>
      </c>
      <c r="I79" s="1" t="s">
        <v>38</v>
      </c>
      <c r="J79" s="1"/>
      <c r="K79" s="1">
        <v>248</v>
      </c>
      <c r="L79" s="1">
        <f t="shared" si="23"/>
        <v>-19</v>
      </c>
      <c r="M79" s="1">
        <f t="shared" si="24"/>
        <v>229</v>
      </c>
      <c r="N79" s="1"/>
      <c r="O79" s="1">
        <v>64.400000000000091</v>
      </c>
      <c r="P79" s="1">
        <v>51.199999999999932</v>
      </c>
      <c r="Q79" s="1">
        <f t="shared" si="25"/>
        <v>45.8</v>
      </c>
      <c r="R79" s="5">
        <f t="shared" si="21"/>
        <v>75.199999999999932</v>
      </c>
      <c r="S79" s="5"/>
      <c r="T79" s="5">
        <f t="shared" si="27"/>
        <v>75.199999999999932</v>
      </c>
      <c r="U79" s="5"/>
      <c r="V79" s="1"/>
      <c r="W79" s="1"/>
      <c r="X79" s="1">
        <f t="shared" si="28"/>
        <v>11</v>
      </c>
      <c r="Y79" s="1">
        <f t="shared" si="26"/>
        <v>9.3580786026200879</v>
      </c>
      <c r="Z79" s="1">
        <v>49.6</v>
      </c>
      <c r="AA79" s="1">
        <v>60</v>
      </c>
      <c r="AB79" s="1">
        <v>64.599999999999994</v>
      </c>
      <c r="AC79" s="1">
        <v>58</v>
      </c>
      <c r="AD79" s="1">
        <v>54</v>
      </c>
      <c r="AE79" s="1">
        <v>56.4</v>
      </c>
      <c r="AF79" s="1">
        <v>57.2</v>
      </c>
      <c r="AG79" s="1">
        <v>69.8</v>
      </c>
      <c r="AH79" s="1"/>
      <c r="AI79" s="1">
        <f t="shared" si="29"/>
        <v>23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133</v>
      </c>
      <c r="B80" s="1" t="s">
        <v>42</v>
      </c>
      <c r="C80" s="1">
        <v>400</v>
      </c>
      <c r="D80" s="1"/>
      <c r="E80" s="1">
        <v>146</v>
      </c>
      <c r="F80" s="1">
        <v>241</v>
      </c>
      <c r="G80" s="8">
        <v>7.0000000000000007E-2</v>
      </c>
      <c r="H80" s="1">
        <v>90</v>
      </c>
      <c r="I80" s="1" t="s">
        <v>38</v>
      </c>
      <c r="J80" s="1"/>
      <c r="K80" s="1">
        <v>146</v>
      </c>
      <c r="L80" s="1">
        <f t="shared" si="23"/>
        <v>0</v>
      </c>
      <c r="M80" s="1">
        <f t="shared" si="24"/>
        <v>146</v>
      </c>
      <c r="N80" s="1"/>
      <c r="O80" s="1">
        <v>0</v>
      </c>
      <c r="P80" s="1">
        <v>0</v>
      </c>
      <c r="Q80" s="1">
        <f t="shared" si="25"/>
        <v>29.2</v>
      </c>
      <c r="R80" s="5">
        <f t="shared" si="21"/>
        <v>80.199999999999989</v>
      </c>
      <c r="S80" s="5"/>
      <c r="T80" s="5">
        <f t="shared" si="27"/>
        <v>80.199999999999989</v>
      </c>
      <c r="U80" s="5"/>
      <c r="V80" s="1"/>
      <c r="W80" s="1"/>
      <c r="X80" s="1">
        <f t="shared" si="28"/>
        <v>11</v>
      </c>
      <c r="Y80" s="1">
        <f t="shared" si="26"/>
        <v>8.2534246575342465</v>
      </c>
      <c r="Z80" s="1">
        <v>21.6</v>
      </c>
      <c r="AA80" s="1">
        <v>6.4</v>
      </c>
      <c r="AB80" s="1">
        <v>4</v>
      </c>
      <c r="AC80" s="1">
        <v>38</v>
      </c>
      <c r="AD80" s="1">
        <v>53.8</v>
      </c>
      <c r="AE80" s="1">
        <v>16.399999999999999</v>
      </c>
      <c r="AF80" s="1">
        <v>0</v>
      </c>
      <c r="AG80" s="1">
        <v>21.8</v>
      </c>
      <c r="AH80" s="1" t="s">
        <v>58</v>
      </c>
      <c r="AI80" s="1">
        <f t="shared" si="29"/>
        <v>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134</v>
      </c>
      <c r="B81" s="1" t="s">
        <v>42</v>
      </c>
      <c r="C81" s="1">
        <v>231</v>
      </c>
      <c r="D81" s="1"/>
      <c r="E81" s="1">
        <v>173</v>
      </c>
      <c r="F81" s="1">
        <v>42</v>
      </c>
      <c r="G81" s="8">
        <v>7.0000000000000007E-2</v>
      </c>
      <c r="H81" s="1">
        <v>90</v>
      </c>
      <c r="I81" s="1" t="s">
        <v>38</v>
      </c>
      <c r="J81" s="1"/>
      <c r="K81" s="1">
        <v>173</v>
      </c>
      <c r="L81" s="1">
        <f t="shared" si="23"/>
        <v>0</v>
      </c>
      <c r="M81" s="1">
        <f t="shared" si="24"/>
        <v>173</v>
      </c>
      <c r="N81" s="1"/>
      <c r="O81" s="1">
        <v>0</v>
      </c>
      <c r="P81" s="1">
        <v>155.19999999999999</v>
      </c>
      <c r="Q81" s="1">
        <f t="shared" si="25"/>
        <v>34.6</v>
      </c>
      <c r="R81" s="5">
        <f t="shared" si="21"/>
        <v>183.40000000000003</v>
      </c>
      <c r="S81" s="5"/>
      <c r="T81" s="5">
        <f t="shared" si="27"/>
        <v>183.40000000000003</v>
      </c>
      <c r="U81" s="5"/>
      <c r="V81" s="1"/>
      <c r="W81" s="1"/>
      <c r="X81" s="1">
        <f t="shared" si="28"/>
        <v>11</v>
      </c>
      <c r="Y81" s="1">
        <f t="shared" si="26"/>
        <v>5.6994219653179181</v>
      </c>
      <c r="Z81" s="1">
        <v>24.2</v>
      </c>
      <c r="AA81" s="1">
        <v>3.4</v>
      </c>
      <c r="AB81" s="1">
        <v>0.2</v>
      </c>
      <c r="AC81" s="1">
        <v>22.4</v>
      </c>
      <c r="AD81" s="1">
        <v>22.4</v>
      </c>
      <c r="AE81" s="1">
        <v>0</v>
      </c>
      <c r="AF81" s="1">
        <v>0</v>
      </c>
      <c r="AG81" s="1">
        <v>0</v>
      </c>
      <c r="AH81" s="1" t="s">
        <v>58</v>
      </c>
      <c r="AI81" s="1">
        <f t="shared" si="29"/>
        <v>13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135</v>
      </c>
      <c r="B82" s="1" t="s">
        <v>42</v>
      </c>
      <c r="C82" s="1">
        <v>216</v>
      </c>
      <c r="D82" s="1">
        <v>75</v>
      </c>
      <c r="E82" s="1">
        <v>134</v>
      </c>
      <c r="F82" s="1">
        <v>132</v>
      </c>
      <c r="G82" s="8">
        <v>7.0000000000000007E-2</v>
      </c>
      <c r="H82" s="1">
        <v>90</v>
      </c>
      <c r="I82" s="1" t="s">
        <v>38</v>
      </c>
      <c r="J82" s="1"/>
      <c r="K82" s="1">
        <v>138</v>
      </c>
      <c r="L82" s="1">
        <f t="shared" si="23"/>
        <v>-4</v>
      </c>
      <c r="M82" s="1">
        <f t="shared" si="24"/>
        <v>134</v>
      </c>
      <c r="N82" s="1"/>
      <c r="O82" s="1">
        <v>0</v>
      </c>
      <c r="P82" s="1">
        <v>0</v>
      </c>
      <c r="Q82" s="1">
        <f t="shared" si="25"/>
        <v>26.8</v>
      </c>
      <c r="R82" s="5">
        <f t="shared" si="21"/>
        <v>162.80000000000001</v>
      </c>
      <c r="S82" s="5"/>
      <c r="T82" s="5">
        <f t="shared" si="27"/>
        <v>162.80000000000001</v>
      </c>
      <c r="U82" s="5"/>
      <c r="V82" s="1"/>
      <c r="W82" s="1"/>
      <c r="X82" s="1">
        <f t="shared" si="28"/>
        <v>11</v>
      </c>
      <c r="Y82" s="1">
        <f t="shared" si="26"/>
        <v>4.9253731343283578</v>
      </c>
      <c r="Z82" s="1">
        <v>16.399999999999999</v>
      </c>
      <c r="AA82" s="1">
        <v>5.8</v>
      </c>
      <c r="AB82" s="1">
        <v>23.6</v>
      </c>
      <c r="AC82" s="1">
        <v>30.6</v>
      </c>
      <c r="AD82" s="1">
        <v>12.4</v>
      </c>
      <c r="AE82" s="1">
        <v>0.8</v>
      </c>
      <c r="AF82" s="1">
        <v>14.2</v>
      </c>
      <c r="AG82" s="1">
        <v>14.4</v>
      </c>
      <c r="AH82" s="1" t="s">
        <v>136</v>
      </c>
      <c r="AI82" s="1">
        <f t="shared" si="29"/>
        <v>11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137</v>
      </c>
      <c r="B83" s="1" t="s">
        <v>42</v>
      </c>
      <c r="C83" s="1">
        <v>72</v>
      </c>
      <c r="D83" s="1">
        <v>94</v>
      </c>
      <c r="E83" s="1">
        <v>102</v>
      </c>
      <c r="F83" s="1">
        <v>37</v>
      </c>
      <c r="G83" s="8">
        <v>0.05</v>
      </c>
      <c r="H83" s="1">
        <v>90</v>
      </c>
      <c r="I83" s="1" t="s">
        <v>38</v>
      </c>
      <c r="J83" s="1"/>
      <c r="K83" s="1">
        <v>128</v>
      </c>
      <c r="L83" s="1">
        <f t="shared" si="23"/>
        <v>-26</v>
      </c>
      <c r="M83" s="1">
        <f t="shared" si="24"/>
        <v>102</v>
      </c>
      <c r="N83" s="1"/>
      <c r="O83" s="1">
        <v>0</v>
      </c>
      <c r="P83" s="1">
        <v>64</v>
      </c>
      <c r="Q83" s="1">
        <f t="shared" si="25"/>
        <v>20.399999999999999</v>
      </c>
      <c r="R83" s="5">
        <f t="shared" si="21"/>
        <v>123.39999999999998</v>
      </c>
      <c r="S83" s="5"/>
      <c r="T83" s="5">
        <f t="shared" si="27"/>
        <v>123.39999999999998</v>
      </c>
      <c r="U83" s="5"/>
      <c r="V83" s="1"/>
      <c r="W83" s="1"/>
      <c r="X83" s="1">
        <f t="shared" si="28"/>
        <v>11</v>
      </c>
      <c r="Y83" s="1">
        <f t="shared" si="26"/>
        <v>4.9509803921568629</v>
      </c>
      <c r="Z83" s="1">
        <v>14</v>
      </c>
      <c r="AA83" s="1">
        <v>6.6</v>
      </c>
      <c r="AB83" s="1">
        <v>14.4</v>
      </c>
      <c r="AC83" s="1">
        <v>7.8</v>
      </c>
      <c r="AD83" s="1">
        <v>0</v>
      </c>
      <c r="AE83" s="1">
        <v>1</v>
      </c>
      <c r="AF83" s="1">
        <v>14</v>
      </c>
      <c r="AG83" s="1">
        <v>13.8</v>
      </c>
      <c r="AH83" s="1" t="s">
        <v>58</v>
      </c>
      <c r="AI83" s="1">
        <f t="shared" si="29"/>
        <v>6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138</v>
      </c>
      <c r="B84" s="1" t="s">
        <v>42</v>
      </c>
      <c r="C84" s="1">
        <v>181</v>
      </c>
      <c r="D84" s="1">
        <v>3</v>
      </c>
      <c r="E84" s="1">
        <v>145</v>
      </c>
      <c r="F84" s="1">
        <v>21</v>
      </c>
      <c r="G84" s="8">
        <v>0.05</v>
      </c>
      <c r="H84" s="1">
        <v>90</v>
      </c>
      <c r="I84" s="1" t="s">
        <v>38</v>
      </c>
      <c r="J84" s="1"/>
      <c r="K84" s="1">
        <v>148</v>
      </c>
      <c r="L84" s="1">
        <f t="shared" si="23"/>
        <v>-3</v>
      </c>
      <c r="M84" s="1">
        <f t="shared" si="24"/>
        <v>145</v>
      </c>
      <c r="N84" s="1"/>
      <c r="O84" s="1">
        <v>0</v>
      </c>
      <c r="P84" s="1">
        <v>137</v>
      </c>
      <c r="Q84" s="1">
        <f t="shared" si="25"/>
        <v>29</v>
      </c>
      <c r="R84" s="5">
        <f t="shared" si="21"/>
        <v>161</v>
      </c>
      <c r="S84" s="5"/>
      <c r="T84" s="5">
        <f t="shared" si="27"/>
        <v>161</v>
      </c>
      <c r="U84" s="5"/>
      <c r="V84" s="1"/>
      <c r="W84" s="1"/>
      <c r="X84" s="1">
        <f t="shared" si="28"/>
        <v>11</v>
      </c>
      <c r="Y84" s="1">
        <f t="shared" si="26"/>
        <v>5.4482758620689653</v>
      </c>
      <c r="Z84" s="1">
        <v>21.6</v>
      </c>
      <c r="AA84" s="1">
        <v>3.4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 t="s">
        <v>139</v>
      </c>
      <c r="AI84" s="1">
        <f t="shared" si="29"/>
        <v>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140</v>
      </c>
      <c r="B85" s="1" t="s">
        <v>42</v>
      </c>
      <c r="C85" s="1">
        <v>541</v>
      </c>
      <c r="D85" s="1"/>
      <c r="E85" s="1">
        <v>169</v>
      </c>
      <c r="F85" s="1">
        <v>346</v>
      </c>
      <c r="G85" s="8">
        <v>5.5E-2</v>
      </c>
      <c r="H85" s="1">
        <v>90</v>
      </c>
      <c r="I85" s="1" t="s">
        <v>38</v>
      </c>
      <c r="J85" s="1"/>
      <c r="K85" s="1">
        <v>170</v>
      </c>
      <c r="L85" s="1">
        <f t="shared" si="23"/>
        <v>-1</v>
      </c>
      <c r="M85" s="1">
        <f t="shared" si="24"/>
        <v>169</v>
      </c>
      <c r="N85" s="1"/>
      <c r="O85" s="1">
        <v>0</v>
      </c>
      <c r="P85" s="1">
        <v>0</v>
      </c>
      <c r="Q85" s="1">
        <f t="shared" si="25"/>
        <v>33.799999999999997</v>
      </c>
      <c r="R85" s="5">
        <f t="shared" si="21"/>
        <v>25.799999999999955</v>
      </c>
      <c r="S85" s="5"/>
      <c r="T85" s="5">
        <f t="shared" si="27"/>
        <v>25.799999999999955</v>
      </c>
      <c r="U85" s="5"/>
      <c r="V85" s="1"/>
      <c r="W85" s="1"/>
      <c r="X85" s="1">
        <f t="shared" si="28"/>
        <v>11</v>
      </c>
      <c r="Y85" s="1">
        <f t="shared" si="26"/>
        <v>10.236686390532546</v>
      </c>
      <c r="Z85" s="1">
        <v>26.6</v>
      </c>
      <c r="AA85" s="1">
        <v>3.6</v>
      </c>
      <c r="AB85" s="1">
        <v>10.8</v>
      </c>
      <c r="AC85" s="1">
        <v>46.8</v>
      </c>
      <c r="AD85" s="1">
        <v>50.4</v>
      </c>
      <c r="AE85" s="1">
        <v>14.2</v>
      </c>
      <c r="AF85" s="1">
        <v>0.6</v>
      </c>
      <c r="AG85" s="1">
        <v>25.2</v>
      </c>
      <c r="AH85" s="1" t="s">
        <v>58</v>
      </c>
      <c r="AI85" s="1">
        <f t="shared" si="29"/>
        <v>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141</v>
      </c>
      <c r="B86" s="1" t="s">
        <v>42</v>
      </c>
      <c r="C86" s="1">
        <v>95</v>
      </c>
      <c r="D86" s="1"/>
      <c r="E86" s="1">
        <v>16</v>
      </c>
      <c r="F86" s="1">
        <v>75</v>
      </c>
      <c r="G86" s="8">
        <v>0.05</v>
      </c>
      <c r="H86" s="1">
        <v>120</v>
      </c>
      <c r="I86" s="1" t="s">
        <v>38</v>
      </c>
      <c r="J86" s="1"/>
      <c r="K86" s="1">
        <v>16</v>
      </c>
      <c r="L86" s="1">
        <f t="shared" si="23"/>
        <v>0</v>
      </c>
      <c r="M86" s="1">
        <f t="shared" si="24"/>
        <v>16</v>
      </c>
      <c r="N86" s="1"/>
      <c r="O86" s="1">
        <v>0</v>
      </c>
      <c r="P86" s="1">
        <v>0</v>
      </c>
      <c r="Q86" s="1">
        <f t="shared" si="25"/>
        <v>3.2</v>
      </c>
      <c r="R86" s="5"/>
      <c r="S86" s="5"/>
      <c r="T86" s="5">
        <f t="shared" si="27"/>
        <v>0</v>
      </c>
      <c r="U86" s="5"/>
      <c r="V86" s="1"/>
      <c r="W86" s="1"/>
      <c r="X86" s="1">
        <f t="shared" si="28"/>
        <v>23.4375</v>
      </c>
      <c r="Y86" s="1">
        <f t="shared" si="26"/>
        <v>23.4375</v>
      </c>
      <c r="Z86" s="1">
        <v>6.8</v>
      </c>
      <c r="AA86" s="1">
        <v>5.2</v>
      </c>
      <c r="AB86" s="1">
        <v>0.8</v>
      </c>
      <c r="AC86" s="1">
        <v>0</v>
      </c>
      <c r="AD86" s="1">
        <v>2.8</v>
      </c>
      <c r="AE86" s="1">
        <v>11.2</v>
      </c>
      <c r="AF86" s="1">
        <v>9.1999999999999993</v>
      </c>
      <c r="AG86" s="1">
        <v>0.6</v>
      </c>
      <c r="AH86" s="1" t="s">
        <v>142</v>
      </c>
      <c r="AI86" s="1">
        <f t="shared" si="2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0" t="s">
        <v>143</v>
      </c>
      <c r="B87" s="20" t="s">
        <v>37</v>
      </c>
      <c r="C87" s="20">
        <v>2534.2040000000002</v>
      </c>
      <c r="D87" s="20">
        <v>3585.2809999999999</v>
      </c>
      <c r="E87" s="20">
        <v>2323.7080000000001</v>
      </c>
      <c r="F87" s="20">
        <v>2001.645</v>
      </c>
      <c r="G87" s="21">
        <v>1</v>
      </c>
      <c r="H87" s="20">
        <v>40</v>
      </c>
      <c r="I87" s="20" t="s">
        <v>38</v>
      </c>
      <c r="J87" s="20"/>
      <c r="K87" s="20">
        <v>2265.902</v>
      </c>
      <c r="L87" s="20">
        <f t="shared" si="23"/>
        <v>57.80600000000004</v>
      </c>
      <c r="M87" s="20">
        <f t="shared" si="24"/>
        <v>2209.6559999999999</v>
      </c>
      <c r="N87" s="20">
        <v>114.05200000000001</v>
      </c>
      <c r="O87" s="20">
        <v>499.06268999999969</v>
      </c>
      <c r="P87" s="20">
        <v>1505.7643099999991</v>
      </c>
      <c r="Q87" s="20">
        <f t="shared" si="25"/>
        <v>441.93119999999999</v>
      </c>
      <c r="R87" s="22">
        <f>12*Q87-P87-O87-F87</f>
        <v>1296.702400000001</v>
      </c>
      <c r="S87" s="5">
        <f>$S$1*Q87</f>
        <v>-154.67591999999999</v>
      </c>
      <c r="T87" s="5">
        <f t="shared" si="27"/>
        <v>1142.0264800000011</v>
      </c>
      <c r="U87" s="22"/>
      <c r="V87" s="20"/>
      <c r="W87" s="20"/>
      <c r="X87" s="1">
        <f t="shared" si="28"/>
        <v>11.65</v>
      </c>
      <c r="Y87" s="20">
        <f t="shared" si="26"/>
        <v>9.0658274410134396</v>
      </c>
      <c r="Z87" s="20">
        <v>430.85599999999988</v>
      </c>
      <c r="AA87" s="20">
        <v>459.0924</v>
      </c>
      <c r="AB87" s="20">
        <v>475.36959999999999</v>
      </c>
      <c r="AC87" s="20">
        <v>489.04579999999999</v>
      </c>
      <c r="AD87" s="20">
        <v>476.74680000000001</v>
      </c>
      <c r="AE87" s="20">
        <v>497.0412</v>
      </c>
      <c r="AF87" s="20">
        <v>465.19560000000001</v>
      </c>
      <c r="AG87" s="20">
        <v>452.83139999999997</v>
      </c>
      <c r="AH87" s="20" t="s">
        <v>51</v>
      </c>
      <c r="AI87" s="1">
        <f t="shared" si="29"/>
        <v>1142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5" t="s">
        <v>144</v>
      </c>
      <c r="B88" s="15" t="s">
        <v>37</v>
      </c>
      <c r="C88" s="15"/>
      <c r="D88" s="15"/>
      <c r="E88" s="15"/>
      <c r="F88" s="15"/>
      <c r="G88" s="16">
        <v>0</v>
      </c>
      <c r="H88" s="15">
        <v>60</v>
      </c>
      <c r="I88" s="15" t="s">
        <v>38</v>
      </c>
      <c r="J88" s="15"/>
      <c r="K88" s="15"/>
      <c r="L88" s="15">
        <f t="shared" si="23"/>
        <v>0</v>
      </c>
      <c r="M88" s="15">
        <f t="shared" si="24"/>
        <v>0</v>
      </c>
      <c r="N88" s="15"/>
      <c r="O88" s="15">
        <v>0</v>
      </c>
      <c r="P88" s="15">
        <v>0</v>
      </c>
      <c r="Q88" s="15">
        <f t="shared" si="25"/>
        <v>0</v>
      </c>
      <c r="R88" s="17"/>
      <c r="S88" s="17"/>
      <c r="T88" s="5">
        <f t="shared" si="27"/>
        <v>0</v>
      </c>
      <c r="U88" s="17"/>
      <c r="V88" s="15"/>
      <c r="W88" s="15"/>
      <c r="X88" s="1" t="e">
        <f t="shared" si="28"/>
        <v>#DIV/0!</v>
      </c>
      <c r="Y88" s="15" t="e">
        <f t="shared" si="26"/>
        <v>#DIV/0!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 t="s">
        <v>145</v>
      </c>
      <c r="AI88" s="1">
        <f t="shared" si="29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146</v>
      </c>
      <c r="B89" s="1" t="s">
        <v>42</v>
      </c>
      <c r="C89" s="1">
        <v>486</v>
      </c>
      <c r="D89" s="1">
        <v>290</v>
      </c>
      <c r="E89" s="1">
        <v>292</v>
      </c>
      <c r="F89" s="1">
        <v>399</v>
      </c>
      <c r="G89" s="8">
        <v>0.3</v>
      </c>
      <c r="H89" s="1">
        <v>40</v>
      </c>
      <c r="I89" s="1" t="s">
        <v>38</v>
      </c>
      <c r="J89" s="1"/>
      <c r="K89" s="1">
        <v>306</v>
      </c>
      <c r="L89" s="1">
        <f t="shared" si="23"/>
        <v>-14</v>
      </c>
      <c r="M89" s="1">
        <f t="shared" si="24"/>
        <v>292</v>
      </c>
      <c r="N89" s="1"/>
      <c r="O89" s="1">
        <v>13.599999999999801</v>
      </c>
      <c r="P89" s="1">
        <v>48.200000000000159</v>
      </c>
      <c r="Q89" s="1">
        <f t="shared" si="25"/>
        <v>58.4</v>
      </c>
      <c r="R89" s="5">
        <f t="shared" ref="R89:R94" si="32">11*Q89-P89-O89-F89</f>
        <v>181.60000000000002</v>
      </c>
      <c r="S89" s="5">
        <f>$S$1*Q89</f>
        <v>-20.439999999999998</v>
      </c>
      <c r="T89" s="5">
        <f t="shared" si="27"/>
        <v>161.16000000000003</v>
      </c>
      <c r="U89" s="5"/>
      <c r="V89" s="1"/>
      <c r="W89" s="1"/>
      <c r="X89" s="1">
        <f t="shared" si="28"/>
        <v>10.65</v>
      </c>
      <c r="Y89" s="1">
        <f t="shared" si="26"/>
        <v>7.8904109589041092</v>
      </c>
      <c r="Z89" s="1">
        <v>57.8</v>
      </c>
      <c r="AA89" s="1">
        <v>70.599999999999994</v>
      </c>
      <c r="AB89" s="1">
        <v>79.599999999999994</v>
      </c>
      <c r="AC89" s="1">
        <v>73.8</v>
      </c>
      <c r="AD89" s="1">
        <v>70.400000000000006</v>
      </c>
      <c r="AE89" s="1">
        <v>70.2</v>
      </c>
      <c r="AF89" s="1">
        <v>74.400000000000006</v>
      </c>
      <c r="AG89" s="1">
        <v>91.4</v>
      </c>
      <c r="AH89" s="1"/>
      <c r="AI89" s="1">
        <f t="shared" si="29"/>
        <v>48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147</v>
      </c>
      <c r="B90" s="1" t="s">
        <v>42</v>
      </c>
      <c r="C90" s="1">
        <v>312</v>
      </c>
      <c r="D90" s="1">
        <v>230</v>
      </c>
      <c r="E90" s="1">
        <v>233</v>
      </c>
      <c r="F90" s="1">
        <v>245</v>
      </c>
      <c r="G90" s="8">
        <v>0.3</v>
      </c>
      <c r="H90" s="1">
        <v>40</v>
      </c>
      <c r="I90" s="1" t="s">
        <v>38</v>
      </c>
      <c r="J90" s="1"/>
      <c r="K90" s="1">
        <v>246</v>
      </c>
      <c r="L90" s="1">
        <f t="shared" si="23"/>
        <v>-13</v>
      </c>
      <c r="M90" s="1">
        <f t="shared" si="24"/>
        <v>233</v>
      </c>
      <c r="N90" s="1"/>
      <c r="O90" s="1">
        <v>89.600000000000023</v>
      </c>
      <c r="P90" s="1">
        <v>46.399999999999977</v>
      </c>
      <c r="Q90" s="1">
        <f t="shared" si="25"/>
        <v>46.6</v>
      </c>
      <c r="R90" s="5">
        <f t="shared" si="32"/>
        <v>131.60000000000002</v>
      </c>
      <c r="S90" s="5"/>
      <c r="T90" s="5">
        <f t="shared" si="27"/>
        <v>131.60000000000002</v>
      </c>
      <c r="U90" s="5"/>
      <c r="V90" s="1"/>
      <c r="W90" s="1"/>
      <c r="X90" s="1">
        <f t="shared" si="28"/>
        <v>11</v>
      </c>
      <c r="Y90" s="1">
        <f t="shared" si="26"/>
        <v>8.1759656652360508</v>
      </c>
      <c r="Z90" s="1">
        <v>47</v>
      </c>
      <c r="AA90" s="1">
        <v>56.2</v>
      </c>
      <c r="AB90" s="1">
        <v>56.2</v>
      </c>
      <c r="AC90" s="1">
        <v>52</v>
      </c>
      <c r="AD90" s="1">
        <v>55.4</v>
      </c>
      <c r="AE90" s="1">
        <v>52.4</v>
      </c>
      <c r="AF90" s="1">
        <v>46.8</v>
      </c>
      <c r="AG90" s="1">
        <v>60.8</v>
      </c>
      <c r="AH90" s="1"/>
      <c r="AI90" s="1">
        <f t="shared" si="29"/>
        <v>39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148</v>
      </c>
      <c r="B91" s="1" t="s">
        <v>37</v>
      </c>
      <c r="C91" s="1">
        <v>138.602</v>
      </c>
      <c r="D91" s="1">
        <v>8.3360000000000003</v>
      </c>
      <c r="E91" s="1">
        <v>68.534999999999997</v>
      </c>
      <c r="F91" s="1">
        <v>59.142000000000003</v>
      </c>
      <c r="G91" s="8">
        <v>1</v>
      </c>
      <c r="H91" s="1">
        <v>45</v>
      </c>
      <c r="I91" s="1" t="s">
        <v>38</v>
      </c>
      <c r="J91" s="1"/>
      <c r="K91" s="1">
        <v>67.7</v>
      </c>
      <c r="L91" s="1">
        <f t="shared" si="23"/>
        <v>0.83499999999999375</v>
      </c>
      <c r="M91" s="1">
        <f t="shared" si="24"/>
        <v>68.534999999999997</v>
      </c>
      <c r="N91" s="1"/>
      <c r="O91" s="1">
        <v>0</v>
      </c>
      <c r="P91" s="1">
        <v>0</v>
      </c>
      <c r="Q91" s="1">
        <f t="shared" si="25"/>
        <v>13.706999999999999</v>
      </c>
      <c r="R91" s="5">
        <f>10*Q91-P91-O91-F91</f>
        <v>77.927999999999997</v>
      </c>
      <c r="S91" s="5"/>
      <c r="T91" s="5">
        <f t="shared" si="27"/>
        <v>77.927999999999997</v>
      </c>
      <c r="U91" s="5"/>
      <c r="V91" s="1"/>
      <c r="W91" s="1"/>
      <c r="X91" s="1">
        <f t="shared" si="28"/>
        <v>10</v>
      </c>
      <c r="Y91" s="1">
        <f t="shared" si="26"/>
        <v>4.3147297001532072</v>
      </c>
      <c r="Z91" s="1">
        <v>8.5459999999999994</v>
      </c>
      <c r="AA91" s="1">
        <v>8.2263999999999999</v>
      </c>
      <c r="AB91" s="1">
        <v>11.8062</v>
      </c>
      <c r="AC91" s="1">
        <v>13.8566</v>
      </c>
      <c r="AD91" s="1">
        <v>13.870799999999999</v>
      </c>
      <c r="AE91" s="1">
        <v>9.0183999999999997</v>
      </c>
      <c r="AF91" s="1">
        <v>10.196199999999999</v>
      </c>
      <c r="AG91" s="1">
        <v>12.1152</v>
      </c>
      <c r="AH91" s="1"/>
      <c r="AI91" s="1">
        <f t="shared" si="29"/>
        <v>78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149</v>
      </c>
      <c r="B92" s="1" t="s">
        <v>37</v>
      </c>
      <c r="C92" s="1">
        <v>369.95400000000001</v>
      </c>
      <c r="D92" s="1">
        <v>696.32299999999998</v>
      </c>
      <c r="E92" s="1">
        <v>323.57400000000001</v>
      </c>
      <c r="F92" s="1">
        <v>152.18199999999999</v>
      </c>
      <c r="G92" s="8">
        <v>1</v>
      </c>
      <c r="H92" s="1">
        <v>50</v>
      </c>
      <c r="I92" s="1" t="s">
        <v>38</v>
      </c>
      <c r="J92" s="1"/>
      <c r="K92" s="1">
        <v>398.65</v>
      </c>
      <c r="L92" s="1">
        <f t="shared" si="23"/>
        <v>-75.075999999999965</v>
      </c>
      <c r="M92" s="1">
        <f t="shared" si="24"/>
        <v>230.22400000000002</v>
      </c>
      <c r="N92" s="1">
        <v>93.35</v>
      </c>
      <c r="O92" s="1">
        <v>0</v>
      </c>
      <c r="P92" s="1">
        <v>470.45988</v>
      </c>
      <c r="Q92" s="1">
        <f t="shared" si="25"/>
        <v>46.044800000000002</v>
      </c>
      <c r="R92" s="5"/>
      <c r="S92" s="5"/>
      <c r="T92" s="5">
        <f t="shared" si="27"/>
        <v>0</v>
      </c>
      <c r="U92" s="5"/>
      <c r="V92" s="1"/>
      <c r="W92" s="1"/>
      <c r="X92" s="1">
        <f t="shared" si="28"/>
        <v>13.5225232816735</v>
      </c>
      <c r="Y92" s="1">
        <f t="shared" si="26"/>
        <v>13.5225232816735</v>
      </c>
      <c r="Z92" s="1">
        <v>60.206200000000003</v>
      </c>
      <c r="AA92" s="1">
        <v>47.031599999999997</v>
      </c>
      <c r="AB92" s="1">
        <v>52.905200000000001</v>
      </c>
      <c r="AC92" s="1">
        <v>55.939200000000007</v>
      </c>
      <c r="AD92" s="1">
        <v>56.331800000000001</v>
      </c>
      <c r="AE92" s="1">
        <v>61.914999999999999</v>
      </c>
      <c r="AF92" s="1">
        <v>59.889200000000002</v>
      </c>
      <c r="AG92" s="1">
        <v>55.022399999999998</v>
      </c>
      <c r="AH92" s="1"/>
      <c r="AI92" s="1">
        <f t="shared" si="2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150</v>
      </c>
      <c r="B93" s="1" t="s">
        <v>42</v>
      </c>
      <c r="C93" s="1">
        <v>421</v>
      </c>
      <c r="D93" s="1">
        <v>108</v>
      </c>
      <c r="E93" s="1">
        <v>245</v>
      </c>
      <c r="F93" s="1">
        <v>229</v>
      </c>
      <c r="G93" s="8">
        <v>0.3</v>
      </c>
      <c r="H93" s="1">
        <v>40</v>
      </c>
      <c r="I93" s="1" t="s">
        <v>38</v>
      </c>
      <c r="J93" s="1"/>
      <c r="K93" s="1">
        <v>254</v>
      </c>
      <c r="L93" s="1">
        <f t="shared" si="23"/>
        <v>-9</v>
      </c>
      <c r="M93" s="1">
        <f t="shared" si="24"/>
        <v>245</v>
      </c>
      <c r="N93" s="1"/>
      <c r="O93" s="1">
        <v>37</v>
      </c>
      <c r="P93" s="1">
        <v>118.2</v>
      </c>
      <c r="Q93" s="1">
        <f t="shared" si="25"/>
        <v>49</v>
      </c>
      <c r="R93" s="5">
        <f t="shared" si="32"/>
        <v>154.80000000000001</v>
      </c>
      <c r="S93" s="5"/>
      <c r="T93" s="5">
        <f t="shared" si="27"/>
        <v>154.80000000000001</v>
      </c>
      <c r="U93" s="5"/>
      <c r="V93" s="1"/>
      <c r="W93" s="1"/>
      <c r="X93" s="1">
        <f t="shared" si="28"/>
        <v>11</v>
      </c>
      <c r="Y93" s="1">
        <f t="shared" si="26"/>
        <v>7.8408163265306117</v>
      </c>
      <c r="Z93" s="1">
        <v>47.2</v>
      </c>
      <c r="AA93" s="1">
        <v>50.4</v>
      </c>
      <c r="AB93" s="1">
        <v>53.6</v>
      </c>
      <c r="AC93" s="1">
        <v>58.6</v>
      </c>
      <c r="AD93" s="1">
        <v>58.8</v>
      </c>
      <c r="AE93" s="1">
        <v>52.4</v>
      </c>
      <c r="AF93" s="1">
        <v>55.8</v>
      </c>
      <c r="AG93" s="1">
        <v>58.6</v>
      </c>
      <c r="AH93" s="1"/>
      <c r="AI93" s="1">
        <f t="shared" si="29"/>
        <v>46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151</v>
      </c>
      <c r="B94" s="1" t="s">
        <v>42</v>
      </c>
      <c r="C94" s="1">
        <v>2</v>
      </c>
      <c r="D94" s="1">
        <v>67</v>
      </c>
      <c r="E94" s="1">
        <v>31</v>
      </c>
      <c r="F94" s="1">
        <v>20</v>
      </c>
      <c r="G94" s="8">
        <v>0.12</v>
      </c>
      <c r="H94" s="1">
        <v>45</v>
      </c>
      <c r="I94" s="1" t="s">
        <v>38</v>
      </c>
      <c r="J94" s="1"/>
      <c r="K94" s="1">
        <v>46</v>
      </c>
      <c r="L94" s="1">
        <f t="shared" si="23"/>
        <v>-15</v>
      </c>
      <c r="M94" s="1">
        <f t="shared" si="24"/>
        <v>31</v>
      </c>
      <c r="N94" s="1"/>
      <c r="O94" s="1">
        <v>38.600000000000009</v>
      </c>
      <c r="P94" s="1">
        <v>0</v>
      </c>
      <c r="Q94" s="1">
        <f t="shared" si="25"/>
        <v>6.2</v>
      </c>
      <c r="R94" s="5">
        <f t="shared" si="32"/>
        <v>9.5999999999999943</v>
      </c>
      <c r="S94" s="5"/>
      <c r="T94" s="5">
        <f t="shared" si="27"/>
        <v>9.5999999999999943</v>
      </c>
      <c r="U94" s="5"/>
      <c r="V94" s="1"/>
      <c r="W94" s="1"/>
      <c r="X94" s="1">
        <f t="shared" si="28"/>
        <v>11</v>
      </c>
      <c r="Y94" s="1">
        <f t="shared" si="26"/>
        <v>9.4516129032258078</v>
      </c>
      <c r="Z94" s="1">
        <v>1.8</v>
      </c>
      <c r="AA94" s="1">
        <v>8.8000000000000007</v>
      </c>
      <c r="AB94" s="1">
        <v>10.199999999999999</v>
      </c>
      <c r="AC94" s="1">
        <v>2.8</v>
      </c>
      <c r="AD94" s="1">
        <v>0</v>
      </c>
      <c r="AE94" s="1">
        <v>6.2</v>
      </c>
      <c r="AF94" s="1">
        <v>9.1999999999999993</v>
      </c>
      <c r="AG94" s="1">
        <v>3.6</v>
      </c>
      <c r="AH94" s="1" t="s">
        <v>152</v>
      </c>
      <c r="AI94" s="1">
        <f t="shared" si="29"/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1" t="s">
        <v>153</v>
      </c>
      <c r="B95" s="1" t="s">
        <v>37</v>
      </c>
      <c r="C95" s="1"/>
      <c r="D95" s="1"/>
      <c r="E95" s="1"/>
      <c r="F95" s="1"/>
      <c r="G95" s="8">
        <v>1</v>
      </c>
      <c r="H95" s="1">
        <v>180</v>
      </c>
      <c r="I95" s="1" t="s">
        <v>38</v>
      </c>
      <c r="J95" s="1"/>
      <c r="K95" s="1"/>
      <c r="L95" s="1">
        <f t="shared" si="23"/>
        <v>0</v>
      </c>
      <c r="M95" s="1">
        <f t="shared" si="24"/>
        <v>0</v>
      </c>
      <c r="N95" s="1"/>
      <c r="O95" s="1"/>
      <c r="P95" s="11"/>
      <c r="Q95" s="1">
        <f t="shared" si="25"/>
        <v>0</v>
      </c>
      <c r="R95" s="18">
        <v>4</v>
      </c>
      <c r="S95" s="18"/>
      <c r="T95" s="5">
        <f t="shared" si="27"/>
        <v>4</v>
      </c>
      <c r="U95" s="5"/>
      <c r="V95" s="1"/>
      <c r="W95" s="1"/>
      <c r="X95" s="1" t="e">
        <f t="shared" si="28"/>
        <v>#DIV/0!</v>
      </c>
      <c r="Y95" s="1" t="e">
        <f t="shared" si="26"/>
        <v>#DIV/0!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1" t="s">
        <v>154</v>
      </c>
      <c r="AI95" s="1">
        <f t="shared" si="29"/>
        <v>4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2025-10-30T14:35:14Z</dcterms:created>
  <dcterms:modified xsi:type="dcterms:W3CDTF">2025-10-31T07:52:01Z</dcterms:modified>
</cp:coreProperties>
</file>