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5119E87A-4DF4-4AB1-B17E-5147BA4FD9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1" l="1"/>
  <c r="X353" i="1"/>
  <c r="BO352" i="1"/>
  <c r="BM352" i="1"/>
  <c r="Y352" i="1"/>
  <c r="BP352" i="1" s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Y348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Y295" i="1" s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X279" i="1"/>
  <c r="BO278" i="1"/>
  <c r="BM278" i="1"/>
  <c r="Y278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X266" i="1"/>
  <c r="X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X243" i="1"/>
  <c r="Y242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Y243" i="1" s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5" i="1" s="1"/>
  <c r="P102" i="1"/>
  <c r="X100" i="1"/>
  <c r="X99" i="1"/>
  <c r="BO98" i="1"/>
  <c r="BM98" i="1"/>
  <c r="Y98" i="1"/>
  <c r="BP98" i="1" s="1"/>
  <c r="BO97" i="1"/>
  <c r="BM97" i="1"/>
  <c r="Y97" i="1"/>
  <c r="G365" i="1" s="1"/>
  <c r="P97" i="1"/>
  <c r="X94" i="1"/>
  <c r="X93" i="1"/>
  <c r="BO92" i="1"/>
  <c r="BM92" i="1"/>
  <c r="Y92" i="1"/>
  <c r="Y93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2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Z270" i="1" l="1"/>
  <c r="Z69" i="1"/>
  <c r="H9" i="1"/>
  <c r="A10" i="1"/>
  <c r="Y24" i="1"/>
  <c r="Y36" i="1"/>
  <c r="Y47" i="1"/>
  <c r="Y53" i="1"/>
  <c r="Y57" i="1"/>
  <c r="Y64" i="1"/>
  <c r="Y69" i="1"/>
  <c r="Y78" i="1"/>
  <c r="Y84" i="1"/>
  <c r="Y90" i="1"/>
  <c r="Y94" i="1"/>
  <c r="Y100" i="1"/>
  <c r="Y106" i="1"/>
  <c r="H365" i="1"/>
  <c r="Y118" i="1"/>
  <c r="Y119" i="1"/>
  <c r="Y124" i="1"/>
  <c r="BP121" i="1"/>
  <c r="BN121" i="1"/>
  <c r="Z121" i="1"/>
  <c r="BP138" i="1"/>
  <c r="BN138" i="1"/>
  <c r="Z138" i="1"/>
  <c r="Z139" i="1" s="1"/>
  <c r="Y140" i="1"/>
  <c r="Y147" i="1"/>
  <c r="BP142" i="1"/>
  <c r="BN142" i="1"/>
  <c r="Z142" i="1"/>
  <c r="Z146" i="1" s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Z182" i="1"/>
  <c r="BP178" i="1"/>
  <c r="BN178" i="1"/>
  <c r="Z178" i="1"/>
  <c r="Y182" i="1"/>
  <c r="BP208" i="1"/>
  <c r="BN208" i="1"/>
  <c r="Z208" i="1"/>
  <c r="Z212" i="1" s="1"/>
  <c r="Y212" i="1"/>
  <c r="BP216" i="1"/>
  <c r="BN216" i="1"/>
  <c r="Z216" i="1"/>
  <c r="Z221" i="1" s="1"/>
  <c r="BP220" i="1"/>
  <c r="BN220" i="1"/>
  <c r="Z220" i="1"/>
  <c r="Y222" i="1"/>
  <c r="Y229" i="1"/>
  <c r="BP224" i="1"/>
  <c r="BN224" i="1"/>
  <c r="Z224" i="1"/>
  <c r="Z229" i="1" s="1"/>
  <c r="BP228" i="1"/>
  <c r="BN228" i="1"/>
  <c r="Z228" i="1"/>
  <c r="Y230" i="1"/>
  <c r="Y235" i="1"/>
  <c r="BP232" i="1"/>
  <c r="BN232" i="1"/>
  <c r="Z232" i="1"/>
  <c r="BP246" i="1"/>
  <c r="BN246" i="1"/>
  <c r="Z246" i="1"/>
  <c r="Z248" i="1" s="1"/>
  <c r="BP261" i="1"/>
  <c r="BN261" i="1"/>
  <c r="Z261" i="1"/>
  <c r="Y265" i="1"/>
  <c r="BP269" i="1"/>
  <c r="BN269" i="1"/>
  <c r="Z269" i="1"/>
  <c r="Y271" i="1"/>
  <c r="Y276" i="1"/>
  <c r="BP273" i="1"/>
  <c r="BN273" i="1"/>
  <c r="Z273" i="1"/>
  <c r="Z275" i="1" s="1"/>
  <c r="BP306" i="1"/>
  <c r="BN306" i="1"/>
  <c r="Z306" i="1"/>
  <c r="BP345" i="1"/>
  <c r="BN345" i="1"/>
  <c r="Z345" i="1"/>
  <c r="F9" i="1"/>
  <c r="J9" i="1"/>
  <c r="Z22" i="1"/>
  <c r="Z24" i="1" s="1"/>
  <c r="BN22" i="1"/>
  <c r="BP22" i="1"/>
  <c r="X359" i="1"/>
  <c r="Y25" i="1"/>
  <c r="C365" i="1"/>
  <c r="Z34" i="1"/>
  <c r="Z36" i="1" s="1"/>
  <c r="BN34" i="1"/>
  <c r="Y37" i="1"/>
  <c r="D365" i="1"/>
  <c r="Z41" i="1"/>
  <c r="Z46" i="1" s="1"/>
  <c r="BN41" i="1"/>
  <c r="Z43" i="1"/>
  <c r="BN43" i="1"/>
  <c r="Z45" i="1"/>
  <c r="BN45" i="1"/>
  <c r="Y46" i="1"/>
  <c r="Z49" i="1"/>
  <c r="BN49" i="1"/>
  <c r="BP49" i="1"/>
  <c r="Z51" i="1"/>
  <c r="BN51" i="1"/>
  <c r="Z55" i="1"/>
  <c r="Z57" i="1" s="1"/>
  <c r="BN55" i="1"/>
  <c r="BP55" i="1"/>
  <c r="E365" i="1"/>
  <c r="Z62" i="1"/>
  <c r="Z63" i="1" s="1"/>
  <c r="BN62" i="1"/>
  <c r="Y63" i="1"/>
  <c r="Z67" i="1"/>
  <c r="BN67" i="1"/>
  <c r="F365" i="1"/>
  <c r="Z74" i="1"/>
  <c r="Z77" i="1" s="1"/>
  <c r="BN74" i="1"/>
  <c r="Z76" i="1"/>
  <c r="BN76" i="1"/>
  <c r="Y77" i="1"/>
  <c r="Z80" i="1"/>
  <c r="BN80" i="1"/>
  <c r="BP80" i="1"/>
  <c r="Z82" i="1"/>
  <c r="BN82" i="1"/>
  <c r="Z86" i="1"/>
  <c r="Z89" i="1" s="1"/>
  <c r="BN86" i="1"/>
  <c r="BP86" i="1"/>
  <c r="Z88" i="1"/>
  <c r="BN88" i="1"/>
  <c r="Z92" i="1"/>
  <c r="Z93" i="1" s="1"/>
  <c r="BN92" i="1"/>
  <c r="BP92" i="1"/>
  <c r="Z97" i="1"/>
  <c r="Z99" i="1" s="1"/>
  <c r="BN97" i="1"/>
  <c r="BP97" i="1"/>
  <c r="Z98" i="1"/>
  <c r="BN98" i="1"/>
  <c r="Y99" i="1"/>
  <c r="Z102" i="1"/>
  <c r="Z105" i="1" s="1"/>
  <c r="BN102" i="1"/>
  <c r="BP102" i="1"/>
  <c r="Z104" i="1"/>
  <c r="BN104" i="1"/>
  <c r="Z110" i="1"/>
  <c r="BN110" i="1"/>
  <c r="BP110" i="1"/>
  <c r="Z112" i="1"/>
  <c r="BN112" i="1"/>
  <c r="Z114" i="1"/>
  <c r="BN114" i="1"/>
  <c r="Z116" i="1"/>
  <c r="BN116" i="1"/>
  <c r="BP117" i="1"/>
  <c r="BN117" i="1"/>
  <c r="BP123" i="1"/>
  <c r="BN123" i="1"/>
  <c r="Z123" i="1"/>
  <c r="Y125" i="1"/>
  <c r="Y128" i="1"/>
  <c r="BP127" i="1"/>
  <c r="BN127" i="1"/>
  <c r="Z127" i="1"/>
  <c r="Z128" i="1" s="1"/>
  <c r="Y129" i="1"/>
  <c r="I365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BP170" i="1"/>
  <c r="BN170" i="1"/>
  <c r="Z170" i="1"/>
  <c r="BP180" i="1"/>
  <c r="BN180" i="1"/>
  <c r="Z180" i="1"/>
  <c r="BP210" i="1"/>
  <c r="BN210" i="1"/>
  <c r="Z210" i="1"/>
  <c r="Y221" i="1"/>
  <c r="BP218" i="1"/>
  <c r="BN218" i="1"/>
  <c r="Z218" i="1"/>
  <c r="BP226" i="1"/>
  <c r="BN226" i="1"/>
  <c r="Z226" i="1"/>
  <c r="BP234" i="1"/>
  <c r="BN234" i="1"/>
  <c r="Z234" i="1"/>
  <c r="Y236" i="1"/>
  <c r="Z242" i="1"/>
  <c r="BP240" i="1"/>
  <c r="BN240" i="1"/>
  <c r="Z240" i="1"/>
  <c r="Y249" i="1"/>
  <c r="Y248" i="1"/>
  <c r="BP253" i="1"/>
  <c r="BN253" i="1"/>
  <c r="Z253" i="1"/>
  <c r="Z254" i="1" s="1"/>
  <c r="Y255" i="1"/>
  <c r="S365" i="1"/>
  <c r="Y266" i="1"/>
  <c r="BP259" i="1"/>
  <c r="BN259" i="1"/>
  <c r="Z259" i="1"/>
  <c r="Z265" i="1" s="1"/>
  <c r="BP263" i="1"/>
  <c r="BN263" i="1"/>
  <c r="Z263" i="1"/>
  <c r="Y270" i="1"/>
  <c r="Y275" i="1"/>
  <c r="Y280" i="1"/>
  <c r="Y279" i="1"/>
  <c r="BP278" i="1"/>
  <c r="BN278" i="1"/>
  <c r="Z278" i="1"/>
  <c r="Z279" i="1" s="1"/>
  <c r="BP284" i="1"/>
  <c r="BN284" i="1"/>
  <c r="Z284" i="1"/>
  <c r="Z286" i="1" s="1"/>
  <c r="Y286" i="1"/>
  <c r="Z295" i="1"/>
  <c r="BP329" i="1"/>
  <c r="BN329" i="1"/>
  <c r="Z329" i="1"/>
  <c r="BP333" i="1"/>
  <c r="BN333" i="1"/>
  <c r="Z333" i="1"/>
  <c r="Y335" i="1"/>
  <c r="Y340" i="1"/>
  <c r="BP337" i="1"/>
  <c r="BN337" i="1"/>
  <c r="Z337" i="1"/>
  <c r="Z339" i="1" s="1"/>
  <c r="Y339" i="1"/>
  <c r="K365" i="1"/>
  <c r="Y183" i="1"/>
  <c r="Y189" i="1"/>
  <c r="Y194" i="1"/>
  <c r="Y199" i="1"/>
  <c r="Y204" i="1"/>
  <c r="Q365" i="1"/>
  <c r="Y213" i="1"/>
  <c r="R365" i="1"/>
  <c r="Y254" i="1"/>
  <c r="Y287" i="1"/>
  <c r="BP294" i="1"/>
  <c r="BN294" i="1"/>
  <c r="Z294" i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Z308" i="1" s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Y353" i="1"/>
  <c r="Z352" i="1"/>
  <c r="BN352" i="1"/>
  <c r="T365" i="1"/>
  <c r="Y355" i="1" l="1"/>
  <c r="Y357" i="1"/>
  <c r="Z235" i="1"/>
  <c r="Z124" i="1"/>
  <c r="Z353" i="1"/>
  <c r="Z334" i="1"/>
  <c r="Z173" i="1"/>
  <c r="Z118" i="1"/>
  <c r="Z83" i="1"/>
  <c r="Z52" i="1"/>
  <c r="Z360" i="1" s="1"/>
  <c r="Y356" i="1"/>
  <c r="Y358" i="1" s="1"/>
  <c r="Y359" i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<sst xmlns="http://schemas.openxmlformats.org/spreadsheetml/2006/main" count="1509" uniqueCount="563">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</sst>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3" zoomScaleNormal="100" zoomScaleSheetLayoutView="100" workbookViewId="0">
      <selection activeCell="AA361" sqref="AA361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5"/>
      <c r="F1" s="415"/>
      <c r="G1" s="12" t="s">
        <v>1</v>
      </c>
      <c r="H1" s="44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45966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7"/>
      <c r="T6" s="524" t="s">
        <v>16</v>
      </c>
      <c r="U6" s="517"/>
      <c r="V6" s="561" t="s">
        <v>17</v>
      </c>
      <c r="W6" s="431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6"/>
      <c r="E9" s="400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2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6"/>
      <c r="E10" s="400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8" t="str">
        <f>IFERROR(VLOOKUP($D$10,Proxy,2,FALSE),"")</f>
        <v/>
      </c>
      <c r="I10" s="408"/>
      <c r="J10" s="408"/>
      <c r="K10" s="408"/>
      <c r="L10" s="408"/>
      <c r="M10" s="408"/>
      <c r="N10" s="383"/>
      <c r="P10" s="27" t="s">
        <v>22</v>
      </c>
      <c r="Q10" s="525"/>
      <c r="R10" s="526"/>
      <c r="U10" s="25" t="s">
        <v>23</v>
      </c>
      <c r="V10" s="430" t="s">
        <v>24</v>
      </c>
      <c r="W10" s="431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8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6" t="s">
        <v>58</v>
      </c>
      <c r="AB17" s="556" t="s">
        <v>59</v>
      </c>
      <c r="AC17" s="556" t="s">
        <v>60</v>
      </c>
      <c r="AD17" s="556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7"/>
      <c r="AB18" s="557"/>
      <c r="AC18" s="557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4"/>
      <c r="AB20" s="384"/>
      <c r="AC20" s="384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5"/>
      <c r="AB21" s="385"/>
      <c r="AC21" s="385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6">
        <v>4680115886230</v>
      </c>
      <c r="E22" s="397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6">
        <v>4680115886247</v>
      </c>
      <c r="E23" s="397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5"/>
      <c r="AB26" s="385"/>
      <c r="AC26" s="385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6">
        <v>4607091388503</v>
      </c>
      <c r="E27" s="397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4"/>
      <c r="AB31" s="384"/>
      <c r="AC31" s="384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5"/>
      <c r="AB32" s="385"/>
      <c r="AC32" s="385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6">
        <v>4607091385670</v>
      </c>
      <c r="E33" s="397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6">
        <v>4607091385687</v>
      </c>
      <c r="E34" s="397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160</v>
      </c>
      <c r="Y34" s="390">
        <f>IFERROR(IF(X34="",0,CEILING((X34/$H34),1)*$H34),"")</f>
        <v>160</v>
      </c>
      <c r="Z34" s="37">
        <f>IFERROR(IF(Y34=0,"",ROUNDUP(Y34/H34,0)*0.00902),"")</f>
        <v>0.36080000000000001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168.4</v>
      </c>
      <c r="BN34" s="65">
        <f>IFERROR(Y34*I34/H34,"0")</f>
        <v>168.4</v>
      </c>
      <c r="BO34" s="65">
        <f>IFERROR(1/J34*(X34/H34),"0")</f>
        <v>0.30303030303030304</v>
      </c>
      <c r="BP34" s="65">
        <f>IFERROR(1/J34*(Y34/H34),"0")</f>
        <v>0.30303030303030304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6">
        <v>4680115882539</v>
      </c>
      <c r="E35" s="397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40</v>
      </c>
      <c r="Y36" s="391">
        <f>IFERROR(Y33/H33,"0")+IFERROR(Y34/H34,"0")+IFERROR(Y35/H35,"0")</f>
        <v>40</v>
      </c>
      <c r="Z36" s="391">
        <f>IFERROR(IF(Z33="",0,Z33),"0")+IFERROR(IF(Z34="",0,Z34),"0")+IFERROR(IF(Z35="",0,Z35),"0")</f>
        <v>0.36080000000000001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160</v>
      </c>
      <c r="Y37" s="391">
        <f>IFERROR(SUM(Y33:Y35),"0")</f>
        <v>160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4"/>
      <c r="AB38" s="384"/>
      <c r="AC38" s="384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5"/>
      <c r="AB39" s="385"/>
      <c r="AC39" s="385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6">
        <v>4680115885882</v>
      </c>
      <c r="E40" s="397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6">
        <v>4680115881426</v>
      </c>
      <c r="E41" s="397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0</v>
      </c>
      <c r="Y41" s="390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6">
        <v>4680115880283</v>
      </c>
      <c r="E42" s="397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6">
        <v>4680115881525</v>
      </c>
      <c r="E43" s="397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6">
        <v>4680115885899</v>
      </c>
      <c r="E44" s="397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6">
        <v>4680115881419</v>
      </c>
      <c r="E45" s="397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80</v>
      </c>
      <c r="Y45" s="390">
        <f t="shared" si="0"/>
        <v>81</v>
      </c>
      <c r="Z45" s="37">
        <f>IFERROR(IF(Y45=0,"",ROUNDUP(Y45/H45,0)*0.00902),"")</f>
        <v>0.16236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83.733333333333334</v>
      </c>
      <c r="BN45" s="65">
        <f t="shared" si="2"/>
        <v>84.78</v>
      </c>
      <c r="BO45" s="65">
        <f t="shared" si="3"/>
        <v>0.13468013468013468</v>
      </c>
      <c r="BP45" s="65">
        <f t="shared" si="4"/>
        <v>0.13636363636363635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17.777777777777779</v>
      </c>
      <c r="Y46" s="391">
        <f>IFERROR(Y40/H40,"0")+IFERROR(Y41/H41,"0")+IFERROR(Y42/H42,"0")+IFERROR(Y43/H43,"0")+IFERROR(Y44/H44,"0")+IFERROR(Y45/H45,"0")</f>
        <v>18</v>
      </c>
      <c r="Z46" s="391">
        <f>IFERROR(IF(Z40="",0,Z40),"0")+IFERROR(IF(Z41="",0,Z41),"0")+IFERROR(IF(Z42="",0,Z42),"0")+IFERROR(IF(Z43="",0,Z43),"0")+IFERROR(IF(Z44="",0,Z44),"0")+IFERROR(IF(Z45="",0,Z45),"0")</f>
        <v>0.16236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80</v>
      </c>
      <c r="Y47" s="391">
        <f>IFERROR(SUM(Y40:Y45),"0")</f>
        <v>81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5"/>
      <c r="AB48" s="385"/>
      <c r="AC48" s="385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6">
        <v>4680115881440</v>
      </c>
      <c r="E49" s="397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6">
        <v>4680115885950</v>
      </c>
      <c r="E50" s="397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6">
        <v>4680115881433</v>
      </c>
      <c r="E51" s="397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5"/>
      <c r="AB54" s="385"/>
      <c r="AC54" s="385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6">
        <v>4680115881532</v>
      </c>
      <c r="E55" s="397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6">
        <v>4680115881464</v>
      </c>
      <c r="E56" s="397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4"/>
      <c r="AB59" s="384"/>
      <c r="AC59" s="384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5"/>
      <c r="AB60" s="385"/>
      <c r="AC60" s="385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6">
        <v>4680115881327</v>
      </c>
      <c r="E61" s="397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130</v>
      </c>
      <c r="Y61" s="390">
        <f>IFERROR(IF(X61="",0,CEILING((X61/$H61),1)*$H61),"")</f>
        <v>140.4</v>
      </c>
      <c r="Z61" s="37">
        <f>IFERROR(IF(Y61=0,"",ROUNDUP(Y61/H61,0)*0.01898),"")</f>
        <v>0.24674000000000001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135.23611111111109</v>
      </c>
      <c r="BN61" s="65">
        <f>IFERROR(Y61*I61/H61,"0")</f>
        <v>146.05499999999998</v>
      </c>
      <c r="BO61" s="65">
        <f>IFERROR(1/J61*(X61/H61),"0")</f>
        <v>0.18807870370370369</v>
      </c>
      <c r="BP61" s="65">
        <f>IFERROR(1/J61*(Y61/H61),"0")</f>
        <v>0.203125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6">
        <v>4680115881518</v>
      </c>
      <c r="E62" s="397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12.037037037037036</v>
      </c>
      <c r="Y63" s="391">
        <f>IFERROR(Y61/H61,"0")+IFERROR(Y62/H62,"0")</f>
        <v>13</v>
      </c>
      <c r="Z63" s="391">
        <f>IFERROR(IF(Z61="",0,Z61),"0")+IFERROR(IF(Z62="",0,Z62),"0")</f>
        <v>0.24674000000000001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130</v>
      </c>
      <c r="Y64" s="391">
        <f>IFERROR(SUM(Y61:Y62),"0")</f>
        <v>140.4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5"/>
      <c r="AB65" s="385"/>
      <c r="AC65" s="385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6">
        <v>4607091386967</v>
      </c>
      <c r="E66" s="397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150</v>
      </c>
      <c r="Y66" s="390">
        <f>IFERROR(IF(X66="",0,CEILING((X66/$H66),1)*$H66),"")</f>
        <v>153.9</v>
      </c>
      <c r="Z66" s="37">
        <f>IFERROR(IF(Y66=0,"",ROUNDUP(Y66/H66,0)*0.01898),"")</f>
        <v>0.36062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159.61111111111111</v>
      </c>
      <c r="BN66" s="65">
        <f>IFERROR(Y66*I66/H66,"0")</f>
        <v>163.761</v>
      </c>
      <c r="BO66" s="65">
        <f>IFERROR(1/J66*(X66/H66),"0")</f>
        <v>0.28935185185185186</v>
      </c>
      <c r="BP66" s="65">
        <f>IFERROR(1/J66*(Y66/H66),"0")</f>
        <v>0.296875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6">
        <v>4607091385731</v>
      </c>
      <c r="E67" s="397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6">
        <v>4680115880894</v>
      </c>
      <c r="E68" s="397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18.518518518518519</v>
      </c>
      <c r="Y69" s="391">
        <f>IFERROR(Y66/H66,"0")+IFERROR(Y67/H67,"0")+IFERROR(Y68/H68,"0")</f>
        <v>19</v>
      </c>
      <c r="Z69" s="391">
        <f>IFERROR(IF(Z66="",0,Z66),"0")+IFERROR(IF(Z67="",0,Z67),"0")+IFERROR(IF(Z68="",0,Z68),"0")</f>
        <v>0.36062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150</v>
      </c>
      <c r="Y70" s="391">
        <f>IFERROR(SUM(Y66:Y68),"0")</f>
        <v>153.9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4"/>
      <c r="AB71" s="384"/>
      <c r="AC71" s="384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5"/>
      <c r="AB72" s="385"/>
      <c r="AC72" s="385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6">
        <v>4680115882133</v>
      </c>
      <c r="E73" s="397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6">
        <v>4680115880269</v>
      </c>
      <c r="E74" s="397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6">
        <v>4680115880429</v>
      </c>
      <c r="E75" s="397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200</v>
      </c>
      <c r="Y75" s="390">
        <f>IFERROR(IF(X75="",0,CEILING((X75/$H75),1)*$H75),"")</f>
        <v>202.5</v>
      </c>
      <c r="Z75" s="37">
        <f>IFERROR(IF(Y75=0,"",ROUNDUP(Y75/H75,0)*0.00902),"")</f>
        <v>0.40590000000000004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209.33333333333334</v>
      </c>
      <c r="BN75" s="65">
        <f>IFERROR(Y75*I75/H75,"0")</f>
        <v>211.95</v>
      </c>
      <c r="BO75" s="65">
        <f>IFERROR(1/J75*(X75/H75),"0")</f>
        <v>0.33670033670033672</v>
      </c>
      <c r="BP75" s="65">
        <f>IFERROR(1/J75*(Y75/H75),"0")</f>
        <v>0.34090909090909094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6">
        <v>4680115881457</v>
      </c>
      <c r="E76" s="397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44.444444444444443</v>
      </c>
      <c r="Y77" s="391">
        <f>IFERROR(Y73/H73,"0")+IFERROR(Y74/H74,"0")+IFERROR(Y75/H75,"0")+IFERROR(Y76/H76,"0")</f>
        <v>45</v>
      </c>
      <c r="Z77" s="391">
        <f>IFERROR(IF(Z73="",0,Z73),"0")+IFERROR(IF(Z74="",0,Z74),"0")+IFERROR(IF(Z75="",0,Z75),"0")+IFERROR(IF(Z76="",0,Z76),"0")</f>
        <v>0.40590000000000004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200</v>
      </c>
      <c r="Y78" s="391">
        <f>IFERROR(SUM(Y73:Y76),"0")</f>
        <v>202.5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5"/>
      <c r="AB79" s="385"/>
      <c r="AC79" s="385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6">
        <v>4680115881488</v>
      </c>
      <c r="E80" s="397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6">
        <v>4680115882775</v>
      </c>
      <c r="E81" s="397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6">
        <v>4680115880658</v>
      </c>
      <c r="E82" s="397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5"/>
      <c r="AB85" s="385"/>
      <c r="AC85" s="385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6">
        <v>4607091385168</v>
      </c>
      <c r="E86" s="397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420</v>
      </c>
      <c r="Y86" s="390">
        <f>IFERROR(IF(X86="",0,CEILING((X86/$H86),1)*$H86),"")</f>
        <v>421.2</v>
      </c>
      <c r="Z86" s="37">
        <f>IFERROR(IF(Y86=0,"",ROUNDUP(Y86/H86,0)*0.01898),"")</f>
        <v>0.98696000000000006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446.6</v>
      </c>
      <c r="BN86" s="65">
        <f>IFERROR(Y86*I86/H86,"0")</f>
        <v>447.87600000000003</v>
      </c>
      <c r="BO86" s="65">
        <f>IFERROR(1/J86*(X86/H86),"0")</f>
        <v>0.81018518518518523</v>
      </c>
      <c r="BP86" s="65">
        <f>IFERROR(1/J86*(Y86/H86),"0")</f>
        <v>0.8125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6">
        <v>4607091383256</v>
      </c>
      <c r="E87" s="397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6">
        <v>4607091385748</v>
      </c>
      <c r="E88" s="397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100</v>
      </c>
      <c r="Y88" s="390">
        <f>IFERROR(IF(X88="",0,CEILING((X88/$H88),1)*$H88),"")</f>
        <v>102.60000000000001</v>
      </c>
      <c r="Z88" s="37">
        <f>IFERROR(IF(Y88=0,"",ROUNDUP(Y88/H88,0)*0.00651),"")</f>
        <v>0.24738000000000002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109.33333333333333</v>
      </c>
      <c r="BN88" s="65">
        <f>IFERROR(Y88*I88/H88,"0")</f>
        <v>112.176</v>
      </c>
      <c r="BO88" s="65">
        <f>IFERROR(1/J88*(X88/H88),"0")</f>
        <v>0.20350020350020351</v>
      </c>
      <c r="BP88" s="65">
        <f>IFERROR(1/J88*(Y88/H88),"0")</f>
        <v>0.2087912087912088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88.888888888888886</v>
      </c>
      <c r="Y89" s="391">
        <f>IFERROR(Y86/H86,"0")+IFERROR(Y87/H87,"0")+IFERROR(Y88/H88,"0")</f>
        <v>90</v>
      </c>
      <c r="Z89" s="391">
        <f>IFERROR(IF(Z86="",0,Z86),"0")+IFERROR(IF(Z87="",0,Z87),"0")+IFERROR(IF(Z88="",0,Z88),"0")</f>
        <v>1.23434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520</v>
      </c>
      <c r="Y90" s="391">
        <f>IFERROR(SUM(Y86:Y88),"0")</f>
        <v>523.79999999999995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5"/>
      <c r="AB91" s="385"/>
      <c r="AC91" s="385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6">
        <v>4680115880238</v>
      </c>
      <c r="E92" s="397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4"/>
      <c r="AB95" s="384"/>
      <c r="AC95" s="384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5"/>
      <c r="AB96" s="385"/>
      <c r="AC96" s="385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6">
        <v>4607091384604</v>
      </c>
      <c r="E97" s="397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6">
        <v>4680115886810</v>
      </c>
      <c r="E98" s="397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5"/>
      <c r="AB101" s="385"/>
      <c r="AC101" s="385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6">
        <v>4607091387667</v>
      </c>
      <c r="E102" s="397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6">
        <v>4607091387636</v>
      </c>
      <c r="E103" s="397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6">
        <v>4607091382426</v>
      </c>
      <c r="E104" s="397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4"/>
      <c r="AB108" s="384"/>
      <c r="AC108" s="384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5"/>
      <c r="AB109" s="385"/>
      <c r="AC109" s="385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6">
        <v>4680115880993</v>
      </c>
      <c r="E110" s="397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6">
        <v>4680115881761</v>
      </c>
      <c r="E111" s="397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125</v>
      </c>
      <c r="Y111" s="390">
        <f t="shared" si="5"/>
        <v>126</v>
      </c>
      <c r="Z111" s="37">
        <f>IFERROR(IF(Y111=0,"",ROUNDUP(Y111/H111,0)*0.00902),"")</f>
        <v>0.27060000000000001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133.03571428571428</v>
      </c>
      <c r="BN111" s="65">
        <f t="shared" si="7"/>
        <v>134.09999999999997</v>
      </c>
      <c r="BO111" s="65">
        <f t="shared" si="8"/>
        <v>0.22546897546897546</v>
      </c>
      <c r="BP111" s="65">
        <f t="shared" si="9"/>
        <v>0.22727272727272729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6">
        <v>4680115881563</v>
      </c>
      <c r="E112" s="397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60</v>
      </c>
      <c r="Y112" s="390">
        <f t="shared" si="5"/>
        <v>63</v>
      </c>
      <c r="Z112" s="37">
        <f>IFERROR(IF(Y112=0,"",ROUNDUP(Y112/H112,0)*0.00902),"")</f>
        <v>0.1353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63</v>
      </c>
      <c r="BN112" s="65">
        <f t="shared" si="7"/>
        <v>66.149999999999991</v>
      </c>
      <c r="BO112" s="65">
        <f t="shared" si="8"/>
        <v>0.10822510822510822</v>
      </c>
      <c r="BP112" s="65">
        <f t="shared" si="9"/>
        <v>0.11363636363636365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6">
        <v>4680115880986</v>
      </c>
      <c r="E113" s="397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6">
        <v>4680115881785</v>
      </c>
      <c r="E114" s="397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180</v>
      </c>
      <c r="Y114" s="390">
        <f t="shared" si="5"/>
        <v>180.6</v>
      </c>
      <c r="Z114" s="37">
        <f>IFERROR(IF(Y114=0,"",ROUNDUP(Y114/H114,0)*0.00502),"")</f>
        <v>0.43171999999999999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191.14285714285711</v>
      </c>
      <c r="BN114" s="65">
        <f t="shared" si="7"/>
        <v>191.78</v>
      </c>
      <c r="BO114" s="65">
        <f t="shared" si="8"/>
        <v>0.36630036630036633</v>
      </c>
      <c r="BP114" s="65">
        <f t="shared" si="9"/>
        <v>0.36752136752136755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6">
        <v>4680115881679</v>
      </c>
      <c r="E115" s="397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120</v>
      </c>
      <c r="Y115" s="390">
        <f t="shared" si="5"/>
        <v>121.80000000000001</v>
      </c>
      <c r="Z115" s="37">
        <f>IFERROR(IF(Y115=0,"",ROUNDUP(Y115/H115,0)*0.00502),"")</f>
        <v>0.29116000000000003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125.71428571428571</v>
      </c>
      <c r="BN115" s="65">
        <f t="shared" si="7"/>
        <v>127.60000000000001</v>
      </c>
      <c r="BO115" s="65">
        <f t="shared" si="8"/>
        <v>0.24420024420024422</v>
      </c>
      <c r="BP115" s="65">
        <f t="shared" si="9"/>
        <v>0.2478632478632479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6">
        <v>4680115880191</v>
      </c>
      <c r="E116" s="397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6">
        <v>4680115883963</v>
      </c>
      <c r="E117" s="397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186.9047619047619</v>
      </c>
      <c r="Y118" s="391">
        <f>IFERROR(Y110/H110,"0")+IFERROR(Y111/H111,"0")+IFERROR(Y112/H112,"0")+IFERROR(Y113/H113,"0")+IFERROR(Y114/H114,"0")+IFERROR(Y115/H115,"0")+IFERROR(Y116/H116,"0")+IFERROR(Y117/H117,"0")</f>
        <v>189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1.1287800000000001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485</v>
      </c>
      <c r="Y119" s="391">
        <f>IFERROR(SUM(Y110:Y117),"0")</f>
        <v>491.40000000000003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5"/>
      <c r="AB120" s="385"/>
      <c r="AC120" s="385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6">
        <v>4680115886780</v>
      </c>
      <c r="E121" s="397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6">
        <v>4680115886742</v>
      </c>
      <c r="E122" s="397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6">
        <v>4680115886766</v>
      </c>
      <c r="E123" s="397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5"/>
      <c r="AB126" s="385"/>
      <c r="AC126" s="385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6">
        <v>4680115886797</v>
      </c>
      <c r="E127" s="397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4"/>
      <c r="AB130" s="384"/>
      <c r="AC130" s="384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5"/>
      <c r="AB131" s="385"/>
      <c r="AC131" s="385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6">
        <v>4680115881402</v>
      </c>
      <c r="E132" s="397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6">
        <v>4680115881396</v>
      </c>
      <c r="E133" s="397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5"/>
      <c r="AB136" s="385"/>
      <c r="AC136" s="385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6">
        <v>4680115882935</v>
      </c>
      <c r="E137" s="397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0</v>
      </c>
      <c r="Y137" s="390">
        <f>IFERROR(IF(X137="",0,CEILING((X137/$H137),1)*$H137),"")</f>
        <v>0</v>
      </c>
      <c r="Z137" s="37" t="str">
        <f>IFERROR(IF(Y137=0,"",ROUNDUP(Y137/H137,0)*0.01898),"")</f>
        <v/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6">
        <v>4680115880764</v>
      </c>
      <c r="E138" s="397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0</v>
      </c>
      <c r="Y139" s="391">
        <f>IFERROR(Y137/H137,"0")+IFERROR(Y138/H138,"0")</f>
        <v>0</v>
      </c>
      <c r="Z139" s="391">
        <f>IFERROR(IF(Z137="",0,Z137),"0")+IFERROR(IF(Z138="",0,Z138),"0")</f>
        <v>0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0</v>
      </c>
      <c r="Y140" s="391">
        <f>IFERROR(SUM(Y137:Y138),"0")</f>
        <v>0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5"/>
      <c r="AB141" s="385"/>
      <c r="AC141" s="385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6">
        <v>4680115882683</v>
      </c>
      <c r="E142" s="397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110</v>
      </c>
      <c r="Y142" s="390">
        <f>IFERROR(IF(X142="",0,CEILING((X142/$H142),1)*$H142),"")</f>
        <v>113.4</v>
      </c>
      <c r="Z142" s="37">
        <f>IFERROR(IF(Y142=0,"",ROUNDUP(Y142/H142,0)*0.00902),"")</f>
        <v>0.18942000000000001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114.27777777777777</v>
      </c>
      <c r="BN142" s="65">
        <f>IFERROR(Y142*I142/H142,"0")</f>
        <v>117.81</v>
      </c>
      <c r="BO142" s="65">
        <f>IFERROR(1/J142*(X142/H142),"0")</f>
        <v>0.15432098765432098</v>
      </c>
      <c r="BP142" s="65">
        <f>IFERROR(1/J142*(Y142/H142),"0")</f>
        <v>0.15909090909090909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6">
        <v>4680115882690</v>
      </c>
      <c r="E143" s="397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6">
        <v>4680115882669</v>
      </c>
      <c r="E144" s="397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6">
        <v>4680115882676</v>
      </c>
      <c r="E145" s="397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20.37037037037037</v>
      </c>
      <c r="Y146" s="391">
        <f>IFERROR(Y142/H142,"0")+IFERROR(Y143/H143,"0")+IFERROR(Y144/H144,"0")+IFERROR(Y145/H145,"0")</f>
        <v>21</v>
      </c>
      <c r="Z146" s="391">
        <f>IFERROR(IF(Z142="",0,Z142),"0")+IFERROR(IF(Z143="",0,Z143),"0")+IFERROR(IF(Z144="",0,Z144),"0")+IFERROR(IF(Z145="",0,Z145),"0")</f>
        <v>0.18942000000000001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110</v>
      </c>
      <c r="Y147" s="391">
        <f>IFERROR(SUM(Y142:Y145),"0")</f>
        <v>113.4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5"/>
      <c r="AB148" s="385"/>
      <c r="AC148" s="385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6">
        <v>4680115881594</v>
      </c>
      <c r="E149" s="397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6">
        <v>4680115881617</v>
      </c>
      <c r="E150" s="397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0</v>
      </c>
      <c r="Y150" s="390">
        <f t="shared" si="10"/>
        <v>0</v>
      </c>
      <c r="Z150" s="37" t="str">
        <f>IFERROR(IF(Y150=0,"",ROUNDUP(Y150/H150,0)*0.01898),"")</f>
        <v/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0</v>
      </c>
      <c r="BN150" s="65">
        <f t="shared" si="12"/>
        <v>0</v>
      </c>
      <c r="BO150" s="65">
        <f t="shared" si="13"/>
        <v>0</v>
      </c>
      <c r="BP150" s="65">
        <f t="shared" si="14"/>
        <v>0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6">
        <v>4680115880573</v>
      </c>
      <c r="E151" s="397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0</v>
      </c>
      <c r="Y151" s="390">
        <f t="shared" si="10"/>
        <v>0</v>
      </c>
      <c r="Z151" s="37" t="str">
        <f>IFERROR(IF(Y151=0,"",ROUNDUP(Y151/H151,0)*0.01898),"")</f>
        <v/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0</v>
      </c>
      <c r="BN151" s="65">
        <f t="shared" si="12"/>
        <v>0</v>
      </c>
      <c r="BO151" s="65">
        <f t="shared" si="13"/>
        <v>0</v>
      </c>
      <c r="BP151" s="65">
        <f t="shared" si="14"/>
        <v>0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6">
        <v>4680115882195</v>
      </c>
      <c r="E152" s="397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6">
        <v>4680115882607</v>
      </c>
      <c r="E153" s="397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6">
        <v>4680115880092</v>
      </c>
      <c r="E154" s="397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0</v>
      </c>
      <c r="Y154" s="390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6">
        <v>4680115880221</v>
      </c>
      <c r="E155" s="397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0</v>
      </c>
      <c r="Y155" s="390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6">
        <v>4680115882164</v>
      </c>
      <c r="E156" s="397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0</v>
      </c>
      <c r="Y157" s="391">
        <f>IFERROR(Y149/H149,"0")+IFERROR(Y150/H150,"0")+IFERROR(Y151/H151,"0")+IFERROR(Y152/H152,"0")+IFERROR(Y153/H153,"0")+IFERROR(Y154/H154,"0")+IFERROR(Y155/H155,"0")+IFERROR(Y156/H156,"0")</f>
        <v>0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0</v>
      </c>
      <c r="Y158" s="391">
        <f>IFERROR(SUM(Y149:Y156),"0")</f>
        <v>0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5"/>
      <c r="AB159" s="385"/>
      <c r="AC159" s="385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6">
        <v>4680115880801</v>
      </c>
      <c r="E160" s="397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4"/>
      <c r="AB163" s="384"/>
      <c r="AC163" s="384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5"/>
      <c r="AB164" s="385"/>
      <c r="AC164" s="385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6">
        <v>4680115884137</v>
      </c>
      <c r="E165" s="397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6">
        <v>4680115884236</v>
      </c>
      <c r="E166" s="397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6">
        <v>4680115884175</v>
      </c>
      <c r="E167" s="397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6">
        <v>4680115884144</v>
      </c>
      <c r="E168" s="397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6">
        <v>4680115884144</v>
      </c>
      <c r="E169" s="397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6">
        <v>4680115884182</v>
      </c>
      <c r="E170" s="397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6">
        <v>4680115884205</v>
      </c>
      <c r="E171" s="397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6">
        <v>4680115884205</v>
      </c>
      <c r="E172" s="397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3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4"/>
      <c r="AB175" s="384"/>
      <c r="AC175" s="384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5"/>
      <c r="AB176" s="385"/>
      <c r="AC176" s="385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6">
        <v>4680115885837</v>
      </c>
      <c r="E177" s="397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6">
        <v>4680115885851</v>
      </c>
      <c r="E178" s="397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6">
        <v>4680115885806</v>
      </c>
      <c r="E179" s="397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6">
        <v>4680115885844</v>
      </c>
      <c r="E180" s="397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6">
        <v>4680115885820</v>
      </c>
      <c r="E181" s="397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80</v>
      </c>
      <c r="Y181" s="390">
        <f>IFERROR(IF(X181="",0,CEILING((X181/$H181),1)*$H181),"")</f>
        <v>80</v>
      </c>
      <c r="Z181" s="37">
        <f>IFERROR(IF(Y181=0,"",ROUNDUP(Y181/H181,0)*0.00902),"")</f>
        <v>0.1804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84.2</v>
      </c>
      <c r="BN181" s="65">
        <f>IFERROR(Y181*I181/H181,"0")</f>
        <v>84.2</v>
      </c>
      <c r="BO181" s="65">
        <f>IFERROR(1/J181*(X181/H181),"0")</f>
        <v>0.15151515151515152</v>
      </c>
      <c r="BP181" s="65">
        <f>IFERROR(1/J181*(Y181/H181),"0")</f>
        <v>0.15151515151515152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20</v>
      </c>
      <c r="Y182" s="391">
        <f>IFERROR(Y177/H177,"0")+IFERROR(Y178/H178,"0")+IFERROR(Y179/H179,"0")+IFERROR(Y180/H180,"0")+IFERROR(Y181/H181,"0")</f>
        <v>20</v>
      </c>
      <c r="Z182" s="391">
        <f>IFERROR(IF(Z177="",0,Z177),"0")+IFERROR(IF(Z178="",0,Z178),"0")+IFERROR(IF(Z179="",0,Z179),"0")+IFERROR(IF(Z180="",0,Z180),"0")+IFERROR(IF(Z181="",0,Z181),"0")</f>
        <v>0.1804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80</v>
      </c>
      <c r="Y183" s="391">
        <f>IFERROR(SUM(Y177:Y181),"0")</f>
        <v>80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4"/>
      <c r="AB184" s="384"/>
      <c r="AC184" s="384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5"/>
      <c r="AB185" s="385"/>
      <c r="AC185" s="385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6">
        <v>4607091383423</v>
      </c>
      <c r="E186" s="397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6">
        <v>4680115886957</v>
      </c>
      <c r="E187" s="397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4"/>
      <c r="AB190" s="384"/>
      <c r="AC190" s="384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5"/>
      <c r="AB191" s="385"/>
      <c r="AC191" s="385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6">
        <v>4680115881211</v>
      </c>
      <c r="E192" s="397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4"/>
      <c r="AB195" s="384"/>
      <c r="AC195" s="384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5"/>
      <c r="AB196" s="385"/>
      <c r="AC196" s="385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6">
        <v>4680115884618</v>
      </c>
      <c r="E197" s="397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4"/>
      <c r="AB200" s="384"/>
      <c r="AC200" s="384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5"/>
      <c r="AB201" s="385"/>
      <c r="AC201" s="385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6">
        <v>4680115883703</v>
      </c>
      <c r="E202" s="397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4"/>
      <c r="AB205" s="384"/>
      <c r="AC205" s="384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5"/>
      <c r="AB206" s="385"/>
      <c r="AC206" s="385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6">
        <v>4680115885615</v>
      </c>
      <c r="E207" s="397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6">
        <v>4680115885646</v>
      </c>
      <c r="E208" s="397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6">
        <v>4680115885554</v>
      </c>
      <c r="E209" s="397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6">
        <v>4680115885622</v>
      </c>
      <c r="E210" s="397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6">
        <v>4680115885608</v>
      </c>
      <c r="E211" s="397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5"/>
      <c r="AB214" s="385"/>
      <c r="AC214" s="385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6">
        <v>4607091387193</v>
      </c>
      <c r="E215" s="397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6">
        <v>4607091387230</v>
      </c>
      <c r="E216" s="397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6">
        <v>4607091387292</v>
      </c>
      <c r="E217" s="397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6">
        <v>4607091387285</v>
      </c>
      <c r="E218" s="397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6">
        <v>4607091389845</v>
      </c>
      <c r="E219" s="397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6">
        <v>4607091383836</v>
      </c>
      <c r="E220" s="397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5"/>
      <c r="AB223" s="385"/>
      <c r="AC223" s="385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6">
        <v>4607091387766</v>
      </c>
      <c r="E224" s="397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6">
        <v>4607091387957</v>
      </c>
      <c r="E225" s="397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6">
        <v>4607091387964</v>
      </c>
      <c r="E226" s="397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0</v>
      </c>
      <c r="Y226" s="390">
        <f>IFERROR(IF(X226="",0,CEILING((X226/$H226),1)*$H226),"")</f>
        <v>0</v>
      </c>
      <c r="Z226" s="37" t="str">
        <f>IFERROR(IF(Y226=0,"",ROUNDUP(Y226/H226,0)*0.01898),"")</f>
        <v/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6">
        <v>4680115884588</v>
      </c>
      <c r="E227" s="397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6">
        <v>4607091387513</v>
      </c>
      <c r="E228" s="397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0</v>
      </c>
      <c r="Y229" s="391">
        <f>IFERROR(Y224/H224,"0")+IFERROR(Y225/H225,"0")+IFERROR(Y226/H226,"0")+IFERROR(Y227/H227,"0")+IFERROR(Y228/H228,"0")</f>
        <v>0</v>
      </c>
      <c r="Z229" s="391">
        <f>IFERROR(IF(Z224="",0,Z224),"0")+IFERROR(IF(Z225="",0,Z225),"0")+IFERROR(IF(Z226="",0,Z226),"0")+IFERROR(IF(Z227="",0,Z227),"0")+IFERROR(IF(Z228="",0,Z228),"0")</f>
        <v>0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0</v>
      </c>
      <c r="Y230" s="391">
        <f>IFERROR(SUM(Y224:Y228),"0")</f>
        <v>0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5"/>
      <c r="AB231" s="385"/>
      <c r="AC231" s="385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6">
        <v>4607091380880</v>
      </c>
      <c r="E232" s="397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6">
        <v>4607091384482</v>
      </c>
      <c r="E233" s="397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6">
        <v>4607091380897</v>
      </c>
      <c r="E234" s="397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5"/>
      <c r="AB237" s="385"/>
      <c r="AC237" s="385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6">
        <v>4607091388381</v>
      </c>
      <c r="E238" s="397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7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6">
        <v>4607091388374</v>
      </c>
      <c r="E239" s="397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1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6">
        <v>4607091383102</v>
      </c>
      <c r="E240" s="397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6">
        <v>4607091388404</v>
      </c>
      <c r="E241" s="397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100</v>
      </c>
      <c r="Y241" s="390">
        <f>IFERROR(IF(X241="",0,CEILING((X241/$H241),1)*$H241),"")</f>
        <v>102</v>
      </c>
      <c r="Z241" s="37">
        <f>IFERROR(IF(Y241=0,"",ROUNDUP(Y241/H241,0)*0.00651),"")</f>
        <v>0.26040000000000002</v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112.94117647058825</v>
      </c>
      <c r="BN241" s="65">
        <f>IFERROR(Y241*I241/H241,"0")</f>
        <v>115.2</v>
      </c>
      <c r="BO241" s="65">
        <f>IFERROR(1/J241*(X241/H241),"0")</f>
        <v>0.21547080370609786</v>
      </c>
      <c r="BP241" s="65">
        <f>IFERROR(1/J241*(Y241/H241),"0")</f>
        <v>0.2197802197802198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39.215686274509807</v>
      </c>
      <c r="Y242" s="391">
        <f>IFERROR(Y238/H238,"0")+IFERROR(Y239/H239,"0")+IFERROR(Y240/H240,"0")+IFERROR(Y241/H241,"0")</f>
        <v>40</v>
      </c>
      <c r="Z242" s="391">
        <f>IFERROR(IF(Z238="",0,Z238),"0")+IFERROR(IF(Z239="",0,Z239),"0")+IFERROR(IF(Z240="",0,Z240),"0")+IFERROR(IF(Z241="",0,Z241),"0")</f>
        <v>0.26040000000000002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100</v>
      </c>
      <c r="Y243" s="391">
        <f>IFERROR(SUM(Y238:Y241),"0")</f>
        <v>102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5"/>
      <c r="AB244" s="385"/>
      <c r="AC244" s="385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6">
        <v>4680115881808</v>
      </c>
      <c r="E245" s="397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6">
        <v>4680115881822</v>
      </c>
      <c r="E246" s="397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6">
        <v>4680115880016</v>
      </c>
      <c r="E247" s="397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4"/>
      <c r="AB250" s="384"/>
      <c r="AC250" s="384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5"/>
      <c r="AB251" s="385"/>
      <c r="AC251" s="385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6">
        <v>4607091387919</v>
      </c>
      <c r="E252" s="397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6">
        <v>4680115883604</v>
      </c>
      <c r="E253" s="397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0</v>
      </c>
      <c r="Y253" s="390">
        <f>IFERROR(IF(X253="",0,CEILING((X253/$H253),1)*$H253),"")</f>
        <v>0</v>
      </c>
      <c r="Z253" s="37" t="str">
        <f>IFERROR(IF(Y253=0,"",ROUNDUP(Y253/H253,0)*0.00651),"")</f>
        <v/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0</v>
      </c>
      <c r="BN253" s="65">
        <f>IFERROR(Y253*I253/H253,"0")</f>
        <v>0</v>
      </c>
      <c r="BO253" s="65">
        <f>IFERROR(1/J253*(X253/H253),"0")</f>
        <v>0</v>
      </c>
      <c r="BP253" s="65">
        <f>IFERROR(1/J253*(Y253/H253),"0")</f>
        <v>0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0</v>
      </c>
      <c r="Y254" s="391">
        <f>IFERROR(Y252/H252,"0")+IFERROR(Y253/H253,"0")</f>
        <v>0</v>
      </c>
      <c r="Z254" s="391">
        <f>IFERROR(IF(Z252="",0,Z252),"0")+IFERROR(IF(Z253="",0,Z253),"0")</f>
        <v>0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0</v>
      </c>
      <c r="Y255" s="391">
        <f>IFERROR(SUM(Y252:Y253),"0")</f>
        <v>0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4"/>
      <c r="AB257" s="384"/>
      <c r="AC257" s="384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5"/>
      <c r="AB258" s="385"/>
      <c r="AC258" s="385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6">
        <v>4680115884847</v>
      </c>
      <c r="E259" s="397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500</v>
      </c>
      <c r="Y259" s="390">
        <f t="shared" ref="Y259:Y264" si="25">IFERROR(IF(X259="",0,CEILING((X259/$H259),1)*$H259),"")</f>
        <v>510</v>
      </c>
      <c r="Z259" s="37">
        <f>IFERROR(IF(Y259=0,"",ROUNDUP(Y259/H259,0)*0.02175),"")</f>
        <v>0.73949999999999994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516</v>
      </c>
      <c r="BN259" s="65">
        <f t="shared" ref="BN259:BN264" si="27">IFERROR(Y259*I259/H259,"0")</f>
        <v>526.32000000000005</v>
      </c>
      <c r="BO259" s="65">
        <f t="shared" ref="BO259:BO264" si="28">IFERROR(1/J259*(X259/H259),"0")</f>
        <v>0.69444444444444442</v>
      </c>
      <c r="BP259" s="65">
        <f t="shared" ref="BP259:BP264" si="29">IFERROR(1/J259*(Y259/H259),"0")</f>
        <v>0.70833333333333326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6">
        <v>4680115884854</v>
      </c>
      <c r="E260" s="397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650</v>
      </c>
      <c r="Y260" s="390">
        <f t="shared" si="25"/>
        <v>660</v>
      </c>
      <c r="Z260" s="37">
        <f>IFERROR(IF(Y260=0,"",ROUNDUP(Y260/H260,0)*0.02175),"")</f>
        <v>0.95699999999999996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670.8</v>
      </c>
      <c r="BN260" s="65">
        <f t="shared" si="27"/>
        <v>681.12000000000012</v>
      </c>
      <c r="BO260" s="65">
        <f t="shared" si="28"/>
        <v>0.90277777777777779</v>
      </c>
      <c r="BP260" s="65">
        <f t="shared" si="29"/>
        <v>0.91666666666666663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6">
        <v>4680115884830</v>
      </c>
      <c r="E261" s="397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500</v>
      </c>
      <c r="Y261" s="390">
        <f t="shared" si="25"/>
        <v>510</v>
      </c>
      <c r="Z261" s="37">
        <f>IFERROR(IF(Y261=0,"",ROUNDUP(Y261/H261,0)*0.02175),"")</f>
        <v>0.73949999999999994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516</v>
      </c>
      <c r="BN261" s="65">
        <f t="shared" si="27"/>
        <v>526.32000000000005</v>
      </c>
      <c r="BO261" s="65">
        <f t="shared" si="28"/>
        <v>0.69444444444444442</v>
      </c>
      <c r="BP261" s="65">
        <f t="shared" si="29"/>
        <v>0.70833333333333326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6">
        <v>4680115882638</v>
      </c>
      <c r="E262" s="397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6">
        <v>4680115884922</v>
      </c>
      <c r="E263" s="397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150</v>
      </c>
      <c r="Y263" s="390">
        <f t="shared" si="25"/>
        <v>150</v>
      </c>
      <c r="Z263" s="37">
        <f>IFERROR(IF(Y263=0,"",ROUNDUP(Y263/H263,0)*0.00902),"")</f>
        <v>0.27060000000000001</v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156.30000000000001</v>
      </c>
      <c r="BN263" s="65">
        <f t="shared" si="27"/>
        <v>156.30000000000001</v>
      </c>
      <c r="BO263" s="65">
        <f t="shared" si="28"/>
        <v>0.22727272727272729</v>
      </c>
      <c r="BP263" s="65">
        <f t="shared" si="29"/>
        <v>0.22727272727272729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6">
        <v>4680115884861</v>
      </c>
      <c r="E264" s="397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60</v>
      </c>
      <c r="Y264" s="390">
        <f t="shared" si="25"/>
        <v>60</v>
      </c>
      <c r="Z264" s="37">
        <f>IFERROR(IF(Y264=0,"",ROUNDUP(Y264/H264,0)*0.00902),"")</f>
        <v>0.10824</v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62.52</v>
      </c>
      <c r="BN264" s="65">
        <f t="shared" si="27"/>
        <v>62.52</v>
      </c>
      <c r="BO264" s="65">
        <f t="shared" si="28"/>
        <v>9.0909090909090912E-2</v>
      </c>
      <c r="BP264" s="65">
        <f t="shared" si="29"/>
        <v>9.0909090909090912E-2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152</v>
      </c>
      <c r="Y265" s="391">
        <f>IFERROR(Y259/H259,"0")+IFERROR(Y260/H260,"0")+IFERROR(Y261/H261,"0")+IFERROR(Y262/H262,"0")+IFERROR(Y263/H263,"0")+IFERROR(Y264/H264,"0")</f>
        <v>154</v>
      </c>
      <c r="Z265" s="391">
        <f>IFERROR(IF(Z259="",0,Z259),"0")+IFERROR(IF(Z260="",0,Z260),"0")+IFERROR(IF(Z261="",0,Z261),"0")+IFERROR(IF(Z262="",0,Z262),"0")+IFERROR(IF(Z263="",0,Z263),"0")+IFERROR(IF(Z264="",0,Z264),"0")</f>
        <v>2.8148399999999998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1860</v>
      </c>
      <c r="Y266" s="391">
        <f>IFERROR(SUM(Y259:Y264),"0")</f>
        <v>1890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5"/>
      <c r="AB267" s="385"/>
      <c r="AC267" s="385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6">
        <v>4607091383980</v>
      </c>
      <c r="E268" s="397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200</v>
      </c>
      <c r="Y268" s="390">
        <f>IFERROR(IF(X268="",0,CEILING((X268/$H268),1)*$H268),"")</f>
        <v>210</v>
      </c>
      <c r="Z268" s="37">
        <f>IFERROR(IF(Y268=0,"",ROUNDUP(Y268/H268,0)*0.02175),"")</f>
        <v>0.30449999999999999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206.4</v>
      </c>
      <c r="BN268" s="65">
        <f>IFERROR(Y268*I268/H268,"0")</f>
        <v>216.72</v>
      </c>
      <c r="BO268" s="65">
        <f>IFERROR(1/J268*(X268/H268),"0")</f>
        <v>0.27777777777777779</v>
      </c>
      <c r="BP268" s="65">
        <f>IFERROR(1/J268*(Y268/H268),"0")</f>
        <v>0.29166666666666663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6">
        <v>4607091384178</v>
      </c>
      <c r="E269" s="397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0</v>
      </c>
      <c r="Y269" s="390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13.333333333333334</v>
      </c>
      <c r="Y270" s="391">
        <f>IFERROR(Y268/H268,"0")+IFERROR(Y269/H269,"0")</f>
        <v>14</v>
      </c>
      <c r="Z270" s="391">
        <f>IFERROR(IF(Z268="",0,Z268),"0")+IFERROR(IF(Z269="",0,Z269),"0")</f>
        <v>0.30449999999999999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200</v>
      </c>
      <c r="Y271" s="391">
        <f>IFERROR(SUM(Y268:Y269),"0")</f>
        <v>210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5"/>
      <c r="AB272" s="385"/>
      <c r="AC272" s="385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6">
        <v>4607091383928</v>
      </c>
      <c r="E273" s="397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6">
        <v>4607091384260</v>
      </c>
      <c r="E274" s="397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5"/>
      <c r="AB277" s="385"/>
      <c r="AC277" s="385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6">
        <v>4607091384673</v>
      </c>
      <c r="E278" s="397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4"/>
      <c r="AB281" s="384"/>
      <c r="AC281" s="384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5"/>
      <c r="AB282" s="385"/>
      <c r="AC282" s="385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6">
        <v>4680115881907</v>
      </c>
      <c r="E283" s="397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6">
        <v>4680115884885</v>
      </c>
      <c r="E284" s="397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350</v>
      </c>
      <c r="Y284" s="390">
        <f>IFERROR(IF(X284="",0,CEILING((X284/$H284),1)*$H284),"")</f>
        <v>360</v>
      </c>
      <c r="Z284" s="37">
        <f>IFERROR(IF(Y284=0,"",ROUNDUP(Y284/H284,0)*0.01898),"")</f>
        <v>0.56940000000000002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362.6875</v>
      </c>
      <c r="BN284" s="65">
        <f>IFERROR(Y284*I284/H284,"0")</f>
        <v>373.05</v>
      </c>
      <c r="BO284" s="65">
        <f>IFERROR(1/J284*(X284/H284),"0")</f>
        <v>0.45572916666666669</v>
      </c>
      <c r="BP284" s="65">
        <f>IFERROR(1/J284*(Y284/H284),"0")</f>
        <v>0.46875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6">
        <v>4680115884908</v>
      </c>
      <c r="E285" s="397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0</v>
      </c>
      <c r="Y285" s="390">
        <f>IFERROR(IF(X285="",0,CEILING((X285/$H285),1)*$H285),"")</f>
        <v>0</v>
      </c>
      <c r="Z285" s="37" t="str">
        <f>IFERROR(IF(Y285=0,"",ROUNDUP(Y285/H285,0)*0.00902),"")</f>
        <v/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0</v>
      </c>
      <c r="BN285" s="65">
        <f>IFERROR(Y285*I285/H285,"0")</f>
        <v>0</v>
      </c>
      <c r="BO285" s="65">
        <f>IFERROR(1/J285*(X285/H285),"0")</f>
        <v>0</v>
      </c>
      <c r="BP285" s="65">
        <f>IFERROR(1/J285*(Y285/H285),"0")</f>
        <v>0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29.166666666666668</v>
      </c>
      <c r="Y286" s="391">
        <f>IFERROR(Y283/H283,"0")+IFERROR(Y284/H284,"0")+IFERROR(Y285/H285,"0")</f>
        <v>30</v>
      </c>
      <c r="Z286" s="391">
        <f>IFERROR(IF(Z283="",0,Z283),"0")+IFERROR(IF(Z284="",0,Z284),"0")+IFERROR(IF(Z285="",0,Z285),"0")</f>
        <v>0.56940000000000002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350</v>
      </c>
      <c r="Y287" s="391">
        <f>IFERROR(SUM(Y283:Y285),"0")</f>
        <v>360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5"/>
      <c r="AB288" s="385"/>
      <c r="AC288" s="385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6">
        <v>4607091384802</v>
      </c>
      <c r="E289" s="397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5"/>
      <c r="AB292" s="385"/>
      <c r="AC292" s="385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6">
        <v>4607091384246</v>
      </c>
      <c r="E293" s="397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600</v>
      </c>
      <c r="Y293" s="390">
        <f>IFERROR(IF(X293="",0,CEILING((X293/$H293),1)*$H293),"")</f>
        <v>603</v>
      </c>
      <c r="Z293" s="37">
        <f>IFERROR(IF(Y293=0,"",ROUNDUP(Y293/H293,0)*0.01898),"")</f>
        <v>1.27166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634.59999999999991</v>
      </c>
      <c r="BN293" s="65">
        <f>IFERROR(Y293*I293/H293,"0")</f>
        <v>637.77300000000002</v>
      </c>
      <c r="BO293" s="65">
        <f>IFERROR(1/J293*(X293/H293),"0")</f>
        <v>1.0416666666666667</v>
      </c>
      <c r="BP293" s="65">
        <f>IFERROR(1/J293*(Y293/H293),"0")</f>
        <v>1.046875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6">
        <v>4607091384253</v>
      </c>
      <c r="E294" s="397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350</v>
      </c>
      <c r="Y294" s="390">
        <f>IFERROR(IF(X294="",0,CEILING((X294/$H294),1)*$H294),"")</f>
        <v>350.4</v>
      </c>
      <c r="Z294" s="37">
        <f>IFERROR(IF(Y294=0,"",ROUNDUP(Y294/H294,0)*0.00651),"")</f>
        <v>0.95045999999999997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388.50000000000006</v>
      </c>
      <c r="BN294" s="65">
        <f>IFERROR(Y294*I294/H294,"0")</f>
        <v>388.94400000000002</v>
      </c>
      <c r="BO294" s="65">
        <f>IFERROR(1/J294*(X294/H294),"0")</f>
        <v>0.80128205128205143</v>
      </c>
      <c r="BP294" s="65">
        <f>IFERROR(1/J294*(Y294/H294),"0")</f>
        <v>0.80219780219780223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212.5</v>
      </c>
      <c r="Y295" s="391">
        <f>IFERROR(Y293/H293,"0")+IFERROR(Y294/H294,"0")</f>
        <v>213</v>
      </c>
      <c r="Z295" s="391">
        <f>IFERROR(IF(Z293="",0,Z293),"0")+IFERROR(IF(Z294="",0,Z294),"0")</f>
        <v>2.2221199999999999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950</v>
      </c>
      <c r="Y296" s="391">
        <f>IFERROR(SUM(Y293:Y294),"0")</f>
        <v>953.4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5"/>
      <c r="AB297" s="385"/>
      <c r="AC297" s="385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6">
        <v>4607091389357</v>
      </c>
      <c r="E298" s="397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0</v>
      </c>
      <c r="Y298" s="390">
        <f>IFERROR(IF(X298="",0,CEILING((X298/$H298),1)*$H298),"")</f>
        <v>0</v>
      </c>
      <c r="Z298" s="37" t="str">
        <f>IFERROR(IF(Y298=0,"",ROUNDUP(Y298/H298,0)*0.01898),"")</f>
        <v/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0</v>
      </c>
      <c r="BN298" s="65">
        <f>IFERROR(Y298*I298/H298,"0")</f>
        <v>0</v>
      </c>
      <c r="BO298" s="65">
        <f>IFERROR(1/J298*(X298/H298),"0")</f>
        <v>0</v>
      </c>
      <c r="BP298" s="65">
        <f>IFERROR(1/J298*(Y298/H298),"0")</f>
        <v>0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0</v>
      </c>
      <c r="Y299" s="391">
        <f>IFERROR(Y298/H298,"0")</f>
        <v>0</v>
      </c>
      <c r="Z299" s="391">
        <f>IFERROR(IF(Z298="",0,Z298),"0")</f>
        <v>0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0</v>
      </c>
      <c r="Y300" s="391">
        <f>IFERROR(SUM(Y298:Y298),"0")</f>
        <v>0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4"/>
      <c r="AB302" s="384"/>
      <c r="AC302" s="384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5"/>
      <c r="AB303" s="385"/>
      <c r="AC303" s="385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6">
        <v>4680115886100</v>
      </c>
      <c r="E304" s="397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6">
        <v>4680115886117</v>
      </c>
      <c r="E305" s="397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6">
        <v>4680115886117</v>
      </c>
      <c r="E306" s="397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6">
        <v>4607091389531</v>
      </c>
      <c r="E307" s="397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5"/>
      <c r="AB310" s="385"/>
      <c r="AC310" s="385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6">
        <v>4607091384352</v>
      </c>
      <c r="E311" s="397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60</v>
      </c>
      <c r="Y311" s="390">
        <f>IFERROR(IF(X311="",0,CEILING((X311/$H311),1)*$H311),"")</f>
        <v>60</v>
      </c>
      <c r="Z311" s="37">
        <f>IFERROR(IF(Y311=0,"",ROUNDUP(Y311/H311,0)*0.00902),"")</f>
        <v>0.22550000000000001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66.150000000000006</v>
      </c>
      <c r="BN311" s="65">
        <f>IFERROR(Y311*I311/H311,"0")</f>
        <v>66.150000000000006</v>
      </c>
      <c r="BO311" s="65">
        <f>IFERROR(1/J311*(X311/H311),"0")</f>
        <v>0.18939393939393939</v>
      </c>
      <c r="BP311" s="65">
        <f>IFERROR(1/J311*(Y311/H311),"0")</f>
        <v>0.18939393939393939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6">
        <v>4607091389654</v>
      </c>
      <c r="E312" s="397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25</v>
      </c>
      <c r="Y313" s="391">
        <f>IFERROR(Y311/H311,"0")+IFERROR(Y312/H312,"0")</f>
        <v>25</v>
      </c>
      <c r="Z313" s="391">
        <f>IFERROR(IF(Z311="",0,Z311),"0")+IFERROR(IF(Z312="",0,Z312),"0")</f>
        <v>0.22550000000000001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60</v>
      </c>
      <c r="Y314" s="391">
        <f>IFERROR(SUM(Y311:Y312),"0")</f>
        <v>60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4"/>
      <c r="AB315" s="384"/>
      <c r="AC315" s="384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5"/>
      <c r="AB316" s="385"/>
      <c r="AC316" s="385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6">
        <v>4680115885240</v>
      </c>
      <c r="E317" s="397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5"/>
      <c r="AB320" s="385"/>
      <c r="AC320" s="385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6">
        <v>4680115886094</v>
      </c>
      <c r="E321" s="397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4"/>
      <c r="AB325" s="384"/>
      <c r="AC325" s="384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5"/>
      <c r="AB326" s="385"/>
      <c r="AC326" s="385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6">
        <v>4607091389067</v>
      </c>
      <c r="E327" s="397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6">
        <v>4680115885226</v>
      </c>
      <c r="E328" s="397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270</v>
      </c>
      <c r="Y328" s="390">
        <f t="shared" si="30"/>
        <v>274.56</v>
      </c>
      <c r="Z328" s="37">
        <f>IFERROR(IF(Y328=0,"",ROUNDUP(Y328/H328,0)*0.01196),"")</f>
        <v>0.62192000000000003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288.40909090909088</v>
      </c>
      <c r="BN328" s="65">
        <f t="shared" si="32"/>
        <v>293.27999999999997</v>
      </c>
      <c r="BO328" s="65">
        <f t="shared" si="33"/>
        <v>0.49169580419580416</v>
      </c>
      <c r="BP328" s="65">
        <f t="shared" si="34"/>
        <v>0.5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6">
        <v>4680115884502</v>
      </c>
      <c r="E329" s="397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6">
        <v>4607091389104</v>
      </c>
      <c r="E330" s="397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6">
        <v>4680115880603</v>
      </c>
      <c r="E331" s="397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6">
        <v>4680115882782</v>
      </c>
      <c r="E332" s="397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6">
        <v>4607091389982</v>
      </c>
      <c r="E333" s="397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51.136363636363633</v>
      </c>
      <c r="Y334" s="391">
        <f>IFERROR(Y327/H327,"0")+IFERROR(Y328/H328,"0")+IFERROR(Y329/H329,"0")+IFERROR(Y330/H330,"0")+IFERROR(Y331/H331,"0")+IFERROR(Y332/H332,"0")+IFERROR(Y333/H333,"0")</f>
        <v>52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0.62192000000000003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270</v>
      </c>
      <c r="Y335" s="391">
        <f>IFERROR(SUM(Y327:Y333),"0")</f>
        <v>274.56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5"/>
      <c r="AB336" s="385"/>
      <c r="AC336" s="385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6">
        <v>4607091388930</v>
      </c>
      <c r="E337" s="397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450</v>
      </c>
      <c r="Y337" s="390">
        <f>IFERROR(IF(X337="",0,CEILING((X337/$H337),1)*$H337),"")</f>
        <v>454.08000000000004</v>
      </c>
      <c r="Z337" s="37">
        <f>IFERROR(IF(Y337=0,"",ROUNDUP(Y337/H337,0)*0.01196),"")</f>
        <v>1.0285599999999999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480.68181818181819</v>
      </c>
      <c r="BN337" s="65">
        <f>IFERROR(Y337*I337/H337,"0")</f>
        <v>485.03999999999996</v>
      </c>
      <c r="BO337" s="65">
        <f>IFERROR(1/J337*(X337/H337),"0")</f>
        <v>0.81949300699300698</v>
      </c>
      <c r="BP337" s="65">
        <f>IFERROR(1/J337*(Y337/H337),"0")</f>
        <v>0.82692307692307698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6">
        <v>4680115880054</v>
      </c>
      <c r="E338" s="397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85.22727272727272</v>
      </c>
      <c r="Y339" s="391">
        <f>IFERROR(Y337/H337,"0")+IFERROR(Y338/H338,"0")</f>
        <v>86</v>
      </c>
      <c r="Z339" s="391">
        <f>IFERROR(IF(Z337="",0,Z337),"0")+IFERROR(IF(Z338="",0,Z338),"0")</f>
        <v>1.0285599999999999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450</v>
      </c>
      <c r="Y340" s="391">
        <f>IFERROR(SUM(Y337:Y338),"0")</f>
        <v>454.08000000000004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5"/>
      <c r="AB341" s="385"/>
      <c r="AC341" s="385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6">
        <v>4680115883116</v>
      </c>
      <c r="E342" s="397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270</v>
      </c>
      <c r="Y342" s="390">
        <f t="shared" ref="Y342:Y347" si="35">IFERROR(IF(X342="",0,CEILING((X342/$H342),1)*$H342),"")</f>
        <v>274.56</v>
      </c>
      <c r="Z342" s="37">
        <f>IFERROR(IF(Y342=0,"",ROUNDUP(Y342/H342,0)*0.01196),"")</f>
        <v>0.62192000000000003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288.40909090909088</v>
      </c>
      <c r="BN342" s="65">
        <f t="shared" ref="BN342:BN347" si="37">IFERROR(Y342*I342/H342,"0")</f>
        <v>293.27999999999997</v>
      </c>
      <c r="BO342" s="65">
        <f t="shared" ref="BO342:BO347" si="38">IFERROR(1/J342*(X342/H342),"0")</f>
        <v>0.49169580419580416</v>
      </c>
      <c r="BP342" s="65">
        <f t="shared" ref="BP342:BP347" si="39">IFERROR(1/J342*(Y342/H342),"0")</f>
        <v>0.5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6">
        <v>4680115883093</v>
      </c>
      <c r="E343" s="397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200</v>
      </c>
      <c r="Y343" s="390">
        <f t="shared" si="35"/>
        <v>200.64000000000001</v>
      </c>
      <c r="Z343" s="37">
        <f>IFERROR(IF(Y343=0,"",ROUNDUP(Y343/H343,0)*0.01196),"")</f>
        <v>0.45448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213.63636363636363</v>
      </c>
      <c r="BN343" s="65">
        <f t="shared" si="37"/>
        <v>214.32</v>
      </c>
      <c r="BO343" s="65">
        <f t="shared" si="38"/>
        <v>0.36421911421911418</v>
      </c>
      <c r="BP343" s="65">
        <f t="shared" si="39"/>
        <v>0.36538461538461542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6">
        <v>4680115883109</v>
      </c>
      <c r="E344" s="397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140</v>
      </c>
      <c r="Y344" s="390">
        <f t="shared" si="35"/>
        <v>142.56</v>
      </c>
      <c r="Z344" s="37">
        <f>IFERROR(IF(Y344=0,"",ROUNDUP(Y344/H344,0)*0.01196),"")</f>
        <v>0.32291999999999998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149.54545454545453</v>
      </c>
      <c r="BN344" s="65">
        <f t="shared" si="37"/>
        <v>152.27999999999997</v>
      </c>
      <c r="BO344" s="65">
        <f t="shared" si="38"/>
        <v>0.25495337995337997</v>
      </c>
      <c r="BP344" s="65">
        <f t="shared" si="39"/>
        <v>0.25961538461538464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6">
        <v>4680115882072</v>
      </c>
      <c r="E345" s="397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6">
        <v>4680115882102</v>
      </c>
      <c r="E346" s="397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6">
        <v>4680115882096</v>
      </c>
      <c r="E347" s="397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115.53030303030302</v>
      </c>
      <c r="Y348" s="391">
        <f>IFERROR(Y342/H342,"0")+IFERROR(Y343/H343,"0")+IFERROR(Y344/H344,"0")+IFERROR(Y345/H345,"0")+IFERROR(Y346/H346,"0")+IFERROR(Y347/H347,"0")</f>
        <v>117</v>
      </c>
      <c r="Z348" s="391">
        <f>IFERROR(IF(Z342="",0,Z342),"0")+IFERROR(IF(Z343="",0,Z343),"0")+IFERROR(IF(Z344="",0,Z344),"0")+IFERROR(IF(Z345="",0,Z345),"0")+IFERROR(IF(Z346="",0,Z346),"0")+IFERROR(IF(Z347="",0,Z347),"0")</f>
        <v>1.3993199999999999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610</v>
      </c>
      <c r="Y349" s="391">
        <f>IFERROR(SUM(Y342:Y347),"0")</f>
        <v>617.76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5"/>
      <c r="AB350" s="385"/>
      <c r="AC350" s="385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6">
        <v>4607091383409</v>
      </c>
      <c r="E351" s="397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6">
        <v>4607091383416</v>
      </c>
      <c r="E352" s="397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130</v>
      </c>
      <c r="Y352" s="390">
        <f>IFERROR(IF(X352="",0,CEILING((X352/$H352),1)*$H352),"")</f>
        <v>132.6</v>
      </c>
      <c r="Z352" s="37">
        <f>IFERROR(IF(Y352=0,"",ROUNDUP(Y352/H352,0)*0.01898),"")</f>
        <v>0.32266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138.35000000000002</v>
      </c>
      <c r="BN352" s="65">
        <f>IFERROR(Y352*I352/H352,"0")</f>
        <v>141.11700000000002</v>
      </c>
      <c r="BO352" s="65">
        <f>IFERROR(1/J352*(X352/H352),"0")</f>
        <v>0.26041666666666669</v>
      </c>
      <c r="BP352" s="65">
        <f>IFERROR(1/J352*(Y352/H352),"0")</f>
        <v>0.265625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16.666666666666668</v>
      </c>
      <c r="Y353" s="391">
        <f>IFERROR(Y351/H351,"0")+IFERROR(Y352/H352,"0")</f>
        <v>17</v>
      </c>
      <c r="Z353" s="391">
        <f>IFERROR(IF(Z351="",0,Z351),"0")+IFERROR(IF(Z352="",0,Z352),"0")</f>
        <v>0.32266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130</v>
      </c>
      <c r="Y354" s="391">
        <f>IFERROR(SUM(Y351:Y352),"0")</f>
        <v>132.6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6895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7000.8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7275.5483517952644</v>
      </c>
      <c r="Y356" s="391">
        <f>IFERROR(SUM(BN22:BN352),"0")</f>
        <v>7386.3719999999994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12</v>
      </c>
      <c r="Y357" s="39">
        <f>ROUNDUP(SUM(BP22:BP352),0)</f>
        <v>12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7575.5483517952644</v>
      </c>
      <c r="Y358" s="391">
        <f>GrossWeightTotalR+PalletQtyTotalR*25</f>
        <v>7686.3719999999994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1188.7180912769147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1203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14.038580000000001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6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6" t="s">
        <v>492</v>
      </c>
      <c r="AB362" s="53"/>
      <c r="AC362" s="53"/>
      <c r="AF362" s="387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7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7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7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7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160</v>
      </c>
      <c r="D365" s="47">
        <f>IFERROR(Y40*1,"0")+IFERROR(Y41*1,"0")+IFERROR(Y42*1,"0")+IFERROR(Y43*1,"0")+IFERROR(Y44*1,"0")+IFERROR(Y45*1,"0")+IFERROR(Y49*1,"0")+IFERROR(Y50*1,"0")+IFERROR(Y51*1,"0")+IFERROR(Y55*1,"0")+IFERROR(Y56*1,"0")</f>
        <v>81</v>
      </c>
      <c r="E365" s="47">
        <f>IFERROR(Y61*1,"0")+IFERROR(Y62*1,"0")+IFERROR(Y66*1,"0")+IFERROR(Y67*1,"0")+IFERROR(Y68*1,"0")</f>
        <v>294.3</v>
      </c>
      <c r="F365" s="47">
        <f>IFERROR(Y73*1,"0")+IFERROR(Y74*1,"0")+IFERROR(Y75*1,"0")+IFERROR(Y76*1,"0")+IFERROR(Y80*1,"0")+IFERROR(Y81*1,"0")+IFERROR(Y82*1,"0")+IFERROR(Y86*1,"0")+IFERROR(Y87*1,"0")+IFERROR(Y88*1,"0")+IFERROR(Y92*1,"0")</f>
        <v>726.30000000000007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491.40000000000003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113.4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80</v>
      </c>
      <c r="L365" s="47">
        <f>IFERROR(Y186*1,"0")+IFERROR(Y187*1,"0")</f>
        <v>0</v>
      </c>
      <c r="M365" s="47">
        <f>IFERROR(Y192*1,"0")</f>
        <v>0</v>
      </c>
      <c r="N365" s="387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102</v>
      </c>
      <c r="R365" s="47">
        <f>IFERROR(Y252*1,"0")+IFERROR(Y253*1,"0")</f>
        <v>0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2100</v>
      </c>
      <c r="T365" s="47">
        <f>IFERROR(Y283*1,"0")+IFERROR(Y284*1,"0")+IFERROR(Y285*1,"0")+IFERROR(Y289*1,"0")+IFERROR(Y293*1,"0")+IFERROR(Y294*1,"0")+IFERROR(Y298*1,"0")</f>
        <v>1313.4</v>
      </c>
      <c r="U365" s="47">
        <f>IFERROR(Y304*1,"0")+IFERROR(Y305*1,"0")+IFERROR(Y306*1,"0")+IFERROR(Y307*1,"0")+IFERROR(Y311*1,"0")+IFERROR(Y312*1,"0")</f>
        <v>60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1479</v>
      </c>
      <c r="AB365" s="53"/>
      <c r="AC365" s="53"/>
      <c r="AF365" s="387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D42:E42"/>
    <mergeCell ref="P338:T338"/>
    <mergeCell ref="D344:E344"/>
    <mergeCell ref="D17:E18"/>
    <mergeCell ref="A131:Z131"/>
    <mergeCell ref="P202:T202"/>
    <mergeCell ref="P307:T307"/>
    <mergeCell ref="A188:O189"/>
    <mergeCell ref="D123:E123"/>
    <mergeCell ref="D50:E50"/>
    <mergeCell ref="X17:X18"/>
    <mergeCell ref="D110:E110"/>
    <mergeCell ref="D44:E44"/>
    <mergeCell ref="A8:C8"/>
    <mergeCell ref="D293:E293"/>
    <mergeCell ref="D268:E268"/>
    <mergeCell ref="P151:T151"/>
    <mergeCell ref="D97:E97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Q5:R5"/>
    <mergeCell ref="F17:F18"/>
    <mergeCell ref="A315:Z315"/>
    <mergeCell ref="P290:V290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D247:E247"/>
    <mergeCell ref="P53:V53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U363:U364"/>
    <mergeCell ref="P253:T253"/>
    <mergeCell ref="A223:Z223"/>
    <mergeCell ref="P82:T82"/>
    <mergeCell ref="V11:W11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P344:T344"/>
    <mergeCell ref="D216:E216"/>
    <mergeCell ref="P2:W3"/>
    <mergeCell ref="P133:T133"/>
    <mergeCell ref="P298:T298"/>
    <mergeCell ref="P127:T127"/>
    <mergeCell ref="D241:E241"/>
    <mergeCell ref="A57:O5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P300:V300"/>
    <mergeCell ref="A20:Z20"/>
    <mergeCell ref="D252:E252"/>
    <mergeCell ref="P123:T123"/>
    <mergeCell ref="P286:V286"/>
    <mergeCell ref="A339:O340"/>
    <mergeCell ref="M17:M18"/>
    <mergeCell ref="O17:O18"/>
    <mergeCell ref="P174:V174"/>
    <mergeCell ref="P52:V52"/>
    <mergeCell ref="A297:Z297"/>
    <mergeCell ref="A175:Z175"/>
    <mergeCell ref="P102:T102"/>
    <mergeCell ref="P189:V189"/>
    <mergeCell ref="A185:Z185"/>
    <mergeCell ref="P287:V287"/>
    <mergeCell ref="D177:E17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33:T33"/>
    <mergeCell ref="P226:T226"/>
    <mergeCell ref="M363:M364"/>
    <mergeCell ref="D207:E207"/>
    <mergeCell ref="P269:T269"/>
    <mergeCell ref="P35:T35"/>
    <mergeCell ref="P57:V57"/>
    <mergeCell ref="P333:T333"/>
    <mergeCell ref="P242:V242"/>
    <mergeCell ref="D80:E80"/>
    <mergeCell ref="P357:V357"/>
    <mergeCell ref="D154:E154"/>
    <mergeCell ref="P111:T111"/>
    <mergeCell ref="D225:E225"/>
    <mergeCell ref="P61:T61"/>
    <mergeCell ref="P346:T346"/>
    <mergeCell ref="A105:O10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D317:E317"/>
    <mergeCell ref="P225:T225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G17:G18"/>
    <mergeCell ref="A9:C9"/>
    <mergeCell ref="D294:E294"/>
    <mergeCell ref="A91:Z91"/>
    <mergeCell ref="P70:V70"/>
    <mergeCell ref="P134:V134"/>
    <mergeCell ref="Q13:R13"/>
    <mergeCell ref="P339:V339"/>
    <mergeCell ref="A318:O319"/>
    <mergeCell ref="P47:V47"/>
    <mergeCell ref="V6:W9"/>
    <mergeCell ref="A348:O349"/>
    <mergeCell ref="A299:O300"/>
    <mergeCell ref="P274:T274"/>
    <mergeCell ref="D186:E186"/>
    <mergeCell ref="P345:T345"/>
    <mergeCell ref="D217:E217"/>
    <mergeCell ref="A93:O94"/>
    <mergeCell ref="A59:Z59"/>
    <mergeCell ref="P22:T22"/>
    <mergeCell ref="P40:T40"/>
    <mergeCell ref="P236:V236"/>
    <mergeCell ref="P334:V334"/>
    <mergeCell ref="P80:T80"/>
    <mergeCell ref="Z17:Z18"/>
    <mergeCell ref="P173:V173"/>
    <mergeCell ref="A54:Z54"/>
    <mergeCell ref="P29:V29"/>
    <mergeCell ref="P271:V271"/>
    <mergeCell ref="P100:V100"/>
    <mergeCell ref="P265:V265"/>
    <mergeCell ref="P94:V94"/>
    <mergeCell ref="A277:Z277"/>
    <mergeCell ref="P247:T247"/>
    <mergeCell ref="AA17:AA18"/>
    <mergeCell ref="H10:M10"/>
    <mergeCell ref="AC17:AC18"/>
    <mergeCell ref="A72:Z72"/>
    <mergeCell ref="P147:V147"/>
    <mergeCell ref="P45:T45"/>
    <mergeCell ref="A235:O236"/>
    <mergeCell ref="P343:T343"/>
    <mergeCell ref="A288:Z288"/>
    <mergeCell ref="D153:E153"/>
    <mergeCell ref="AB17:AB18"/>
    <mergeCell ref="P114:T114"/>
    <mergeCell ref="P241:T241"/>
    <mergeCell ref="P41:T41"/>
    <mergeCell ref="D155:E155"/>
    <mergeCell ref="D22:E22"/>
    <mergeCell ref="D149:E149"/>
    <mergeCell ref="P255:V255"/>
    <mergeCell ref="P178:T178"/>
    <mergeCell ref="P34:T34"/>
    <mergeCell ref="D86:E86"/>
    <mergeCell ref="D151:E151"/>
    <mergeCell ref="P49:T49"/>
    <mergeCell ref="D321:E321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P154:T154"/>
    <mergeCell ref="D75:E75"/>
    <mergeCell ref="D298:E298"/>
    <mergeCell ref="D181:E181"/>
    <mergeCell ref="A221:O222"/>
    <mergeCell ref="A286:O287"/>
    <mergeCell ref="P327:T327"/>
    <mergeCell ref="D273:E273"/>
    <mergeCell ref="P156:T156"/>
    <mergeCell ref="P105:V105"/>
    <mergeCell ref="P99:V99"/>
    <mergeCell ref="A141:Z141"/>
    <mergeCell ref="J363:J364"/>
    <mergeCell ref="L363:L364"/>
    <mergeCell ref="I363:I364"/>
    <mergeCell ref="A15:M15"/>
    <mergeCell ref="D346:E346"/>
    <mergeCell ref="P179:T179"/>
    <mergeCell ref="J9:M9"/>
    <mergeCell ref="D283:E283"/>
    <mergeCell ref="D112:E112"/>
    <mergeCell ref="D62:E62"/>
    <mergeCell ref="D56:E56"/>
    <mergeCell ref="D127:E127"/>
    <mergeCell ref="P233:T233"/>
    <mergeCell ref="P304:T304"/>
    <mergeCell ref="D285:E285"/>
    <mergeCell ref="D114:E114"/>
    <mergeCell ref="P143:T143"/>
    <mergeCell ref="D51:E51"/>
    <mergeCell ref="P306:T306"/>
    <mergeCell ref="P157:V157"/>
    <mergeCell ref="P213:V213"/>
    <mergeCell ref="A38:Z38"/>
    <mergeCell ref="P249:V249"/>
    <mergeCell ref="P207:T207"/>
    <mergeCell ref="P28:V28"/>
    <mergeCell ref="P221:V221"/>
    <mergeCell ref="D138:E138"/>
    <mergeCell ref="B363:B364"/>
    <mergeCell ref="P84:V84"/>
    <mergeCell ref="D363:D364"/>
    <mergeCell ref="D43:E43"/>
    <mergeCell ref="P314:V314"/>
    <mergeCell ref="A272:Z272"/>
    <mergeCell ref="P216:T216"/>
    <mergeCell ref="D137:E137"/>
    <mergeCell ref="P124:V124"/>
    <mergeCell ref="P360:V360"/>
    <mergeCell ref="D74:E74"/>
    <mergeCell ref="P87:T87"/>
    <mergeCell ref="D68:E68"/>
    <mergeCell ref="P245:T245"/>
    <mergeCell ref="P224:T224"/>
    <mergeCell ref="P211:T211"/>
    <mergeCell ref="P260:T260"/>
    <mergeCell ref="D132:E132"/>
    <mergeCell ref="D178:E178"/>
    <mergeCell ref="D172:E172"/>
    <mergeCell ref="P88:T88"/>
    <mergeCell ref="P51:T51"/>
    <mergeCell ref="P153:T153"/>
    <mergeCell ref="W363:W364"/>
    <mergeCell ref="T5:U5"/>
    <mergeCell ref="P76:T76"/>
    <mergeCell ref="V5:W5"/>
    <mergeCell ref="D246:E246"/>
    <mergeCell ref="A48:Z48"/>
    <mergeCell ref="D40:E40"/>
    <mergeCell ref="A295:O296"/>
    <mergeCell ref="D338:E338"/>
    <mergeCell ref="D233:E233"/>
    <mergeCell ref="P212:V212"/>
    <mergeCell ref="D111:E111"/>
    <mergeCell ref="A28:O29"/>
    <mergeCell ref="Q8:R8"/>
    <mergeCell ref="P311:T311"/>
    <mergeCell ref="D219:E219"/>
    <mergeCell ref="D104:E104"/>
    <mergeCell ref="P254:V254"/>
    <mergeCell ref="A79:Z79"/>
    <mergeCell ref="P83:V83"/>
    <mergeCell ref="T6:U9"/>
    <mergeCell ref="P319:V319"/>
    <mergeCell ref="Q10:R10"/>
    <mergeCell ref="D41:E41"/>
    <mergeCell ref="P318:V318"/>
    <mergeCell ref="A12:M12"/>
    <mergeCell ref="A324:Z324"/>
    <mergeCell ref="P355:V355"/>
    <mergeCell ref="A109:Z109"/>
    <mergeCell ref="A355:O360"/>
    <mergeCell ref="D343:E343"/>
    <mergeCell ref="P74:T74"/>
    <mergeCell ref="P243:V243"/>
    <mergeCell ref="A190:Z190"/>
    <mergeCell ref="A19:Z19"/>
    <mergeCell ref="A14:M14"/>
    <mergeCell ref="D345:E345"/>
    <mergeCell ref="P138:T138"/>
    <mergeCell ref="P25:V25"/>
    <mergeCell ref="A270:O271"/>
    <mergeCell ref="A350:Z350"/>
    <mergeCell ref="P313:V313"/>
    <mergeCell ref="P58:V58"/>
    <mergeCell ref="A13:M13"/>
    <mergeCell ref="A325:Z325"/>
    <mergeCell ref="A196:Z196"/>
    <mergeCell ref="P115:T115"/>
    <mergeCell ref="A256:Z256"/>
    <mergeCell ref="D61:E61"/>
    <mergeCell ref="P15:T16"/>
    <mergeCell ref="D116:E116"/>
    <mergeCell ref="D352:E352"/>
    <mergeCell ref="A275:O276"/>
    <mergeCell ref="P219:T219"/>
    <mergeCell ref="A164:Z164"/>
    <mergeCell ref="P23:T23"/>
    <mergeCell ref="A69:O70"/>
    <mergeCell ref="D327:E327"/>
    <mergeCell ref="P210:T210"/>
    <mergeCell ref="D156:E156"/>
    <mergeCell ref="A146:O147"/>
    <mergeCell ref="P283:T283"/>
    <mergeCell ref="D264:E264"/>
    <mergeCell ref="D220:E220"/>
    <mergeCell ref="P199:V199"/>
    <mergeCell ref="A195:Z195"/>
    <mergeCell ref="A251:Z251"/>
    <mergeCell ref="A198:O199"/>
    <mergeCell ref="P122:T122"/>
    <mergeCell ref="P291:V291"/>
    <mergeCell ref="P43:T43"/>
    <mergeCell ref="D328:E328"/>
    <mergeCell ref="P285:T285"/>
    <mergeCell ref="A5:C5"/>
    <mergeCell ref="A237:Z237"/>
    <mergeCell ref="P64:V64"/>
    <mergeCell ref="P135:V135"/>
    <mergeCell ref="D179:E179"/>
    <mergeCell ref="P349:V349"/>
    <mergeCell ref="A108:Z108"/>
    <mergeCell ref="D337:E337"/>
    <mergeCell ref="D166:E166"/>
    <mergeCell ref="P128:V128"/>
    <mergeCell ref="A17:A18"/>
    <mergeCell ref="K17:K18"/>
    <mergeCell ref="C17:C18"/>
    <mergeCell ref="D103:E103"/>
    <mergeCell ref="D168:E168"/>
    <mergeCell ref="P66:T66"/>
    <mergeCell ref="D180:E180"/>
    <mergeCell ref="P137:T137"/>
    <mergeCell ref="P197:T197"/>
    <mergeCell ref="D9:E9"/>
    <mergeCell ref="F9:G9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P167:T167"/>
    <mergeCell ref="P142:T142"/>
    <mergeCell ref="D88:E88"/>
    <mergeCell ref="P117:T117"/>
    <mergeCell ref="D311:E311"/>
    <mergeCell ref="D115:E115"/>
    <mergeCell ref="P55:T55"/>
    <mergeCell ref="A203:O204"/>
    <mergeCell ref="Q12:R12"/>
    <mergeCell ref="D261:E261"/>
    <mergeCell ref="P169:T169"/>
    <mergeCell ref="P246:T246"/>
    <mergeCell ref="P183:V183"/>
    <mergeCell ref="P198:V198"/>
    <mergeCell ref="A250:Z250"/>
    <mergeCell ref="P289:T289"/>
    <mergeCell ref="D232:E232"/>
    <mergeCell ref="P264:T264"/>
    <mergeCell ref="P239:T239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C363:C364"/>
    <mergeCell ref="P68:T68"/>
    <mergeCell ref="D169:E169"/>
    <mergeCell ref="P204:V204"/>
    <mergeCell ref="P132:T132"/>
    <mergeCell ref="P146:V146"/>
    <mergeCell ref="D330:E330"/>
    <mergeCell ref="A31:Z31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A301:Z301"/>
    <mergeCell ref="P276:V276"/>
    <mergeCell ref="P270:V270"/>
    <mergeCell ref="A95:Z95"/>
    <mergeCell ref="A126:Z126"/>
    <mergeCell ref="P238:T238"/>
    <mergeCell ref="D347:E347"/>
    <mergeCell ref="P232:T232"/>
    <mergeCell ref="P330:T330"/>
    <mergeCell ref="P278:T278"/>
    <mergeCell ref="D150:E150"/>
    <mergeCell ref="P129:V129"/>
    <mergeCell ref="A128:O129"/>
    <mergeCell ref="D215:E215"/>
    <mergeCell ref="D1:F1"/>
    <mergeCell ref="A71:Z71"/>
    <mergeCell ref="P46:V46"/>
    <mergeCell ref="J17:J18"/>
    <mergeCell ref="D82:E82"/>
    <mergeCell ref="L17:L18"/>
    <mergeCell ref="P359:V359"/>
    <mergeCell ref="D240:E240"/>
    <mergeCell ref="A184:Z184"/>
    <mergeCell ref="A244:Z244"/>
    <mergeCell ref="A336:Z336"/>
    <mergeCell ref="P125:V125"/>
    <mergeCell ref="P192:T192"/>
    <mergeCell ref="P348:V348"/>
    <mergeCell ref="P284:T284"/>
    <mergeCell ref="P113:T113"/>
    <mergeCell ref="P17:T18"/>
    <mergeCell ref="P323:V323"/>
    <mergeCell ref="A148:Z148"/>
    <mergeCell ref="P50:T50"/>
    <mergeCell ref="D329:E329"/>
    <mergeCell ref="P187:T187"/>
    <mergeCell ref="A353:O354"/>
    <mergeCell ref="A182:O183"/>
    <mergeCell ref="P166:T166"/>
    <mergeCell ref="D274:E274"/>
    <mergeCell ref="D245:E245"/>
    <mergeCell ref="D87:E87"/>
    <mergeCell ref="P116:T116"/>
    <mergeCell ref="D122:E122"/>
    <mergeCell ref="D224:E224"/>
    <mergeCell ref="P103:T103"/>
    <mergeCell ref="A26:Z26"/>
    <mergeCell ref="P268:T268"/>
    <mergeCell ref="P97:T97"/>
    <mergeCell ref="D211:E211"/>
    <mergeCell ref="P168:T168"/>
    <mergeCell ref="P63:V63"/>
    <mergeCell ref="P194:V194"/>
    <mergeCell ref="H1:Q1"/>
    <mergeCell ref="P280:V280"/>
    <mergeCell ref="A292:Z292"/>
    <mergeCell ref="D284:E284"/>
    <mergeCell ref="P222:V222"/>
    <mergeCell ref="P193:V193"/>
    <mergeCell ref="D259:E259"/>
    <mergeCell ref="A163:Z163"/>
    <mergeCell ref="A101:Z101"/>
    <mergeCell ref="D117:E117"/>
    <mergeCell ref="P171:T171"/>
    <mergeCell ref="D92:E92"/>
    <mergeCell ref="D55:E55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P273:T273"/>
    <mergeCell ref="D145:E145"/>
    <mergeCell ref="D7:M7"/>
    <mergeCell ref="P92:T92"/>
    <mergeCell ref="D144:E144"/>
    <mergeCell ref="F363:F364"/>
    <mergeCell ref="H363:H364"/>
    <mergeCell ref="A290:O291"/>
    <mergeCell ref="D81:E81"/>
    <mergeCell ref="D208:E208"/>
    <mergeCell ref="D8:M8"/>
    <mergeCell ref="P44:T44"/>
    <mergeCell ref="P279:V279"/>
    <mergeCell ref="A161:O162"/>
    <mergeCell ref="P329:T329"/>
    <mergeCell ref="P118:V118"/>
    <mergeCell ref="P331:T331"/>
    <mergeCell ref="A212:O213"/>
    <mergeCell ref="P182:V182"/>
    <mergeCell ref="P340:V340"/>
    <mergeCell ref="O363:O364"/>
    <mergeCell ref="Q363:Q364"/>
    <mergeCell ref="P335:V335"/>
    <mergeCell ref="D210:E210"/>
    <mergeCell ref="A316:Z316"/>
    <mergeCell ref="P337:T337"/>
    <mergeCell ref="R1:T1"/>
    <mergeCell ref="P150:T150"/>
    <mergeCell ref="D332:E332"/>
    <mergeCell ref="D307:E307"/>
    <mergeCell ref="P215:T215"/>
    <mergeCell ref="A139:O140"/>
    <mergeCell ref="P165:T165"/>
    <mergeCell ref="A46:O47"/>
    <mergeCell ref="P229:V229"/>
    <mergeCell ref="A89:O90"/>
    <mergeCell ref="D98:E98"/>
    <mergeCell ref="P152:T152"/>
    <mergeCell ref="P77:V77"/>
    <mergeCell ref="D73:E73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P235:V235"/>
    <mergeCell ref="E363:E364"/>
    <mergeCell ref="G363:G364"/>
    <mergeCell ref="P155:T155"/>
    <mergeCell ref="A205:Z205"/>
    <mergeCell ref="P220:T220"/>
    <mergeCell ref="D312:E312"/>
    <mergeCell ref="A65:Z65"/>
    <mergeCell ref="D263:E263"/>
    <mergeCell ref="D238:E238"/>
    <mergeCell ref="P86:T86"/>
    <mergeCell ref="P328:T328"/>
    <mergeCell ref="P172:T172"/>
    <mergeCell ref="H362:R362"/>
    <mergeCell ref="P252:T252"/>
    <mergeCell ref="P81:T81"/>
    <mergeCell ref="P299:V299"/>
    <mergeCell ref="A173:O174"/>
    <mergeCell ref="A229:O230"/>
    <mergeCell ref="P170:T170"/>
    <mergeCell ref="P145:T145"/>
    <mergeCell ref="D66:E66"/>
    <mergeCell ref="D197:E197"/>
    <mergeCell ref="D253:E253"/>
    <mergeCell ref="D351:E351"/>
    <mergeCell ref="P73:T73"/>
    <mergeCell ref="D187:E187"/>
    <mergeCell ref="P144:T144"/>
    <mergeCell ref="D45:E45"/>
    <mergeCell ref="H9:I9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D209:E209"/>
    <mergeCell ref="A282:Z282"/>
    <mergeCell ref="P188:V1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