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10,25 Черкизово Ташкент\"/>
    </mc:Choice>
  </mc:AlternateContent>
  <xr:revisionPtr revIDLastSave="0" documentId="13_ncr:1_{54BCC8FB-D355-42FF-B235-AFECCB0880D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Sheet!$A$3:$AI$37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4" i="1" l="1"/>
  <c r="R15" i="1"/>
  <c r="R16" i="1"/>
  <c r="R17" i="1"/>
  <c r="R18" i="1"/>
  <c r="R19" i="1"/>
  <c r="R20" i="1"/>
  <c r="R21" i="1"/>
  <c r="R23" i="1"/>
  <c r="R24" i="1"/>
  <c r="R25" i="1"/>
  <c r="R26" i="1"/>
  <c r="R28" i="1"/>
  <c r="R29" i="1"/>
  <c r="R30" i="1"/>
  <c r="R31" i="1"/>
  <c r="R33" i="1"/>
  <c r="R34" i="1"/>
  <c r="R35" i="1"/>
  <c r="R36" i="1"/>
  <c r="R37" i="1"/>
  <c r="R13" i="1"/>
  <c r="AI15" i="1"/>
  <c r="AI22" i="1"/>
  <c r="AI27" i="1"/>
  <c r="AH14" i="1"/>
  <c r="AH15" i="1"/>
  <c r="AH16" i="1"/>
  <c r="AH17" i="1"/>
  <c r="AH18" i="1"/>
  <c r="AH19" i="1"/>
  <c r="AH20" i="1"/>
  <c r="AH21" i="1"/>
  <c r="AH23" i="1"/>
  <c r="AH24" i="1"/>
  <c r="AH25" i="1"/>
  <c r="AH26" i="1"/>
  <c r="AH28" i="1"/>
  <c r="AH29" i="1"/>
  <c r="AH30" i="1"/>
  <c r="AH31" i="1"/>
  <c r="AH33" i="1"/>
  <c r="AH34" i="1"/>
  <c r="AH35" i="1"/>
  <c r="AH36" i="1"/>
  <c r="AH37" i="1"/>
  <c r="AH13" i="1"/>
  <c r="AG14" i="1"/>
  <c r="AG15" i="1"/>
  <c r="AG16" i="1"/>
  <c r="AG17" i="1"/>
  <c r="AG18" i="1"/>
  <c r="AG19" i="1"/>
  <c r="AG20" i="1"/>
  <c r="AG21" i="1"/>
  <c r="AG23" i="1"/>
  <c r="AG24" i="1"/>
  <c r="AG25" i="1"/>
  <c r="AG26" i="1"/>
  <c r="AG28" i="1"/>
  <c r="AG29" i="1"/>
  <c r="AG30" i="1"/>
  <c r="AG31" i="1"/>
  <c r="AG33" i="1"/>
  <c r="AG34" i="1"/>
  <c r="AG35" i="1"/>
  <c r="AG36" i="1"/>
  <c r="AG37" i="1"/>
  <c r="AG13" i="1"/>
  <c r="AI13" i="1"/>
  <c r="AI34" i="1"/>
  <c r="AI14" i="1"/>
  <c r="AF23" i="1" l="1"/>
  <c r="AF18" i="1"/>
  <c r="P37" i="1"/>
  <c r="L37" i="1"/>
  <c r="F36" i="1"/>
  <c r="E36" i="1"/>
  <c r="P36" i="1" s="1"/>
  <c r="AF36" i="1" s="1"/>
  <c r="F35" i="1"/>
  <c r="E35" i="1"/>
  <c r="L35" i="1" s="1"/>
  <c r="F34" i="1"/>
  <c r="E34" i="1"/>
  <c r="P34" i="1" s="1"/>
  <c r="P33" i="1"/>
  <c r="L33" i="1"/>
  <c r="P32" i="1"/>
  <c r="V32" i="1" s="1"/>
  <c r="L32" i="1"/>
  <c r="P31" i="1"/>
  <c r="L31" i="1"/>
  <c r="P30" i="1"/>
  <c r="V30" i="1" s="1"/>
  <c r="L30" i="1"/>
  <c r="P29" i="1"/>
  <c r="L29" i="1"/>
  <c r="P28" i="1"/>
  <c r="AF28" i="1" s="1"/>
  <c r="L28" i="1"/>
  <c r="F28" i="1"/>
  <c r="V28" i="1" s="1"/>
  <c r="P27" i="1"/>
  <c r="U27" i="1" s="1"/>
  <c r="L27" i="1"/>
  <c r="P26" i="1"/>
  <c r="V26" i="1" s="1"/>
  <c r="L26" i="1"/>
  <c r="P25" i="1"/>
  <c r="L25" i="1"/>
  <c r="P24" i="1"/>
  <c r="V24" i="1" s="1"/>
  <c r="L24" i="1"/>
  <c r="P23" i="1"/>
  <c r="L23" i="1"/>
  <c r="P22" i="1"/>
  <c r="U22" i="1" s="1"/>
  <c r="L22" i="1"/>
  <c r="P21" i="1"/>
  <c r="V21" i="1" s="1"/>
  <c r="L21" i="1"/>
  <c r="F20" i="1"/>
  <c r="E20" i="1"/>
  <c r="L20" i="1" s="1"/>
  <c r="P19" i="1"/>
  <c r="V19" i="1" s="1"/>
  <c r="L19" i="1"/>
  <c r="P18" i="1"/>
  <c r="L18" i="1"/>
  <c r="P17" i="1"/>
  <c r="V17" i="1" s="1"/>
  <c r="L17" i="1"/>
  <c r="P16" i="1"/>
  <c r="AF16" i="1" s="1"/>
  <c r="L16" i="1"/>
  <c r="P15" i="1"/>
  <c r="AF15" i="1" s="1"/>
  <c r="L15" i="1"/>
  <c r="F15" i="1"/>
  <c r="V15" i="1" s="1"/>
  <c r="F14" i="1"/>
  <c r="E14" i="1"/>
  <c r="P14" i="1" s="1"/>
  <c r="P13" i="1"/>
  <c r="L13" i="1"/>
  <c r="F13" i="1"/>
  <c r="P12" i="1"/>
  <c r="V12" i="1" s="1"/>
  <c r="L12" i="1"/>
  <c r="P11" i="1"/>
  <c r="V11" i="1" s="1"/>
  <c r="L11" i="1"/>
  <c r="P10" i="1"/>
  <c r="V10" i="1" s="1"/>
  <c r="L10" i="1"/>
  <c r="P9" i="1"/>
  <c r="V9" i="1" s="1"/>
  <c r="L9" i="1"/>
  <c r="P8" i="1"/>
  <c r="V8" i="1" s="1"/>
  <c r="L8" i="1"/>
  <c r="P7" i="1"/>
  <c r="V7" i="1" s="1"/>
  <c r="L7" i="1"/>
  <c r="P6" i="1"/>
  <c r="V6" i="1" s="1"/>
  <c r="L6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AF14" i="1" l="1"/>
  <c r="AF34" i="1"/>
  <c r="U6" i="1"/>
  <c r="AF13" i="1"/>
  <c r="U13" i="1"/>
  <c r="AF25" i="1"/>
  <c r="AF30" i="1"/>
  <c r="U10" i="1"/>
  <c r="U18" i="1"/>
  <c r="U23" i="1"/>
  <c r="U28" i="1"/>
  <c r="U33" i="1"/>
  <c r="AF19" i="1"/>
  <c r="AF21" i="1"/>
  <c r="AF24" i="1"/>
  <c r="AF26" i="1"/>
  <c r="AF29" i="1"/>
  <c r="AF31" i="1"/>
  <c r="AF33" i="1"/>
  <c r="AF37" i="1"/>
  <c r="U16" i="1"/>
  <c r="U36" i="1"/>
  <c r="U8" i="1"/>
  <c r="U12" i="1"/>
  <c r="V14" i="1"/>
  <c r="U24" i="1"/>
  <c r="U32" i="1"/>
  <c r="V34" i="1"/>
  <c r="P35" i="1"/>
  <c r="V35" i="1" s="1"/>
  <c r="F5" i="1"/>
  <c r="U7" i="1"/>
  <c r="U9" i="1"/>
  <c r="U11" i="1"/>
  <c r="U15" i="1"/>
  <c r="U19" i="1"/>
  <c r="P20" i="1"/>
  <c r="U21" i="1"/>
  <c r="U30" i="1"/>
  <c r="U34" i="1"/>
  <c r="U14" i="1"/>
  <c r="V36" i="1"/>
  <c r="V13" i="1"/>
  <c r="L14" i="1"/>
  <c r="V16" i="1"/>
  <c r="V18" i="1"/>
  <c r="V22" i="1"/>
  <c r="V23" i="1"/>
  <c r="V25" i="1"/>
  <c r="V27" i="1"/>
  <c r="V29" i="1"/>
  <c r="V31" i="1"/>
  <c r="V33" i="1"/>
  <c r="L34" i="1"/>
  <c r="L36" i="1"/>
  <c r="V37" i="1"/>
  <c r="E5" i="1"/>
  <c r="AF17" i="1" l="1"/>
  <c r="U17" i="1"/>
  <c r="U31" i="1"/>
  <c r="U26" i="1"/>
  <c r="U20" i="1"/>
  <c r="AF20" i="1"/>
  <c r="U35" i="1"/>
  <c r="AF35" i="1"/>
  <c r="U37" i="1"/>
  <c r="U29" i="1"/>
  <c r="U25" i="1"/>
  <c r="Q5" i="1"/>
  <c r="V20" i="1"/>
  <c r="P5" i="1"/>
  <c r="L5" i="1"/>
  <c r="AF5" i="1" l="1"/>
  <c r="R5" i="1"/>
  <c r="AI36" i="1"/>
  <c r="AI30" i="1"/>
  <c r="AI28" i="1"/>
  <c r="AI17" i="1"/>
  <c r="AI19" i="1"/>
  <c r="AI21" i="1"/>
  <c r="AI23" i="1"/>
  <c r="AI25" i="1"/>
  <c r="AI37" i="1"/>
  <c r="AI35" i="1"/>
  <c r="AI33" i="1"/>
  <c r="AI31" i="1"/>
  <c r="AI29" i="1"/>
  <c r="AI26" i="1"/>
  <c r="AI24" i="1"/>
  <c r="AI18" i="1"/>
  <c r="AI20" i="1"/>
  <c r="AI16" i="1"/>
  <c r="AI5" i="1" s="1"/>
</calcChain>
</file>

<file path=xl/sharedStrings.xml><?xml version="1.0" encoding="utf-8"?>
<sst xmlns="http://schemas.openxmlformats.org/spreadsheetml/2006/main" count="143" uniqueCount="86">
  <si>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</si>
  <si>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</si>
  <si>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</si>
  <si>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</si>
  <si>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</si>
  <si>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</si>
  <si>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</si>
  <si>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</si>
  <si>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</si>
  <si>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</si>
  <si>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</si>
  <si>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</si>
  <si>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</si>
  <si>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</si>
  <si>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</si>
  <si>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</si>
  <si>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</si>
  <si>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</si>
  <si>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</si>
  <si>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</si>
  <si>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</si>
  <si>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</si>
  <si>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</si>
  <si>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26,10,</t>
  </si>
  <si>
    <t>30,10,</t>
  </si>
  <si>
    <t>23,10,</t>
  </si>
  <si>
    <t>16,10,</t>
  </si>
  <si>
    <t>09,10,</t>
  </si>
  <si>
    <t>02,10,</t>
  </si>
  <si>
    <t>25,09,</t>
  </si>
  <si>
    <t>11,09,</t>
  </si>
  <si>
    <t>04,09,</t>
  </si>
  <si>
    <t>28,08,</t>
  </si>
  <si>
    <t>БОНУС_ВАР АРОМАТНАЯ ПО-Ч ЦО ЗА 1.6КГ K3.2 ЧЕРКИЗОВО</t>
  </si>
  <si>
    <t>бонус</t>
  </si>
  <si>
    <t>ВАР АРОМАТНАЯ ПО-Ч ЦО ЗА 1.6КГ K3.2 ЧЕРКИЗОВО</t>
  </si>
  <si>
    <t>БОНУС_ВАР КЛАССИЧЕСКАЯ ПО-Ч ЦО ЗА 1.6КГ K3.2 ЧЕРКИЗОВО</t>
  </si>
  <si>
    <t>ВАР КЛАССИЧЕСКАЯ ПО-Ч ЦО ЗА 1.6КГ K3.2 ЧЕРКИЗОВО</t>
  </si>
  <si>
    <t>БОНУС_ВАР МОЛОЧНАЯ ПО-Ч НМО 1 КГ К3  ЧЕРКИЗОВО</t>
  </si>
  <si>
    <t>ВАР МОЛОЧНАЯ ПО-Ч НМО 1 КГ К3  ЧЕРКИЗОВО</t>
  </si>
  <si>
    <t>БОНУС_КОПЧ БЕКОН НАР ВУ ШТ 0.18КГ К1.8  ЧЕРКИЗОВО</t>
  </si>
  <si>
    <t>шт</t>
  </si>
  <si>
    <t>КОПЧ БЕКОН НАР ВУ ШТ 0.18КГ К1.8  ЧЕРКИЗОВО</t>
  </si>
  <si>
    <t>БОНУС_СОС ВЕНСКИЕ БО ЗА ПАК 1.25КГ K5 ЧЕРКИЗОВО</t>
  </si>
  <si>
    <t>СОС ВЕНСКИЕ БО ЗА ПАК 1.25КГ K5 ЧЕРКИЗОВО</t>
  </si>
  <si>
    <t>БОНУС_СОС КОПЧ ПО-Ч ЛОТ ПМО ЗА ШТ 0.4КГ K1.6  ЧЕРКИЗОВО</t>
  </si>
  <si>
    <t>СОС КОПЧ ПО-Ч ЛОТ ПМО ЗА ШТ 0.4КГ K1.6  ЧЕРКИЗОВО</t>
  </si>
  <si>
    <t>БОНУС_СОС МОЛОЧНЫЕ ПО-Ч ПМО ЗА ЛОТ ШТ 0.45КГ K1.8 ЧЕРКИЗОВО</t>
  </si>
  <si>
    <t>СОС МОЛОЧНЫЕ ПО-Ч ПМО ЗА ЛОТ ШТ 0.45КГ K1.8 ЧЕРКИЗОВО</t>
  </si>
  <si>
    <t>кг</t>
  </si>
  <si>
    <t>03,06,25 в уценку 119кг</t>
  </si>
  <si>
    <t>03,06,25 в уценку 75кг</t>
  </si>
  <si>
    <t>нужно увеличить продажи!!!</t>
  </si>
  <si>
    <t>ВАР МОЛОЧНАЯ ПО-ЧЕ НМО ШТ 0.4КГ К2.4  ЧЕРКИЗОВО</t>
  </si>
  <si>
    <t>ВЕТЧ МРАМОРНАЯ ПО-ЧЕРКИЗОВСКИ ШТ 0,4 КГ  ЧЕРКИЗОВО</t>
  </si>
  <si>
    <t>ВК БАЛЫКОВАЯ ПО-ЧЕРКИЗ СРЕЗ ШТ0,3 К1,8  ЧЕРКИЗОВО</t>
  </si>
  <si>
    <t>ВК СЕРВ ГОСТ СРЕЗ ФИБ ВУ ШТ 0.5КГ К2  ЧЕРКИЗОВО</t>
  </si>
  <si>
    <t>нужно увеличить продажи</t>
  </si>
  <si>
    <t>КОПЧ ГРУДИНКА ПО-ЧЕРК ВУ ШТ 0.3КГ К1.8  ЧЕРКИЗОВО</t>
  </si>
  <si>
    <t>22,05,25 в уценку 234шт.</t>
  </si>
  <si>
    <t>СВ ФУЭТ ЭКСТРА 0.15КГ К0.9  ЧЕРКИЗОВО</t>
  </si>
  <si>
    <t>НЕ ЗАКАЗЫВАТЬ / 1030633904</t>
  </si>
  <si>
    <t>НЕ ЗАКАЗЫВАТЬ (новая площадка не аттестована)</t>
  </si>
  <si>
    <t>СК БОГОРОДСКАЯ ПРЕСС ФИБ ВУ ШТ0.3КГ К3.6  ЧЕРКИЗОВО</t>
  </si>
  <si>
    <t>СК БОРОДИНСКАЯ СРЕЗ ФИБ ВУ 0.3КГ ШТ К3.6  ЧЕРКИЗОВО</t>
  </si>
  <si>
    <t>СК БРАУНШВЕЙГСКАЯ ГОСТ БО СРЕЗ ШТ 0,2КГ  ЧЕРКИЗОВО</t>
  </si>
  <si>
    <t>СК ОНЕЖСКАЯ СРЕЗ ФИБ ВУ ШТ 0.3КГ K1.8 ЧЕРКИЗОВО</t>
  </si>
  <si>
    <t>СК САЛЬЧИЧОН НАР ФИБ ЗА ШТ 0.1КГ K1.2 ЧЕРКИЗОВО</t>
  </si>
  <si>
    <t>дубль</t>
  </si>
  <si>
    <t>СК САЛЬЧИЧОН НАРЕЗ ФИБ ЗА ШТ 0.1КГ К1.2  ЧЕРКИЗОВО</t>
  </si>
  <si>
    <t>СК САЛЬЧИЧОН С РОЗОВЫМ ПЕРЦ. СРЕЗ ШТ 0,3  ЧЕРКИЗОВО</t>
  </si>
  <si>
    <t>СК САЛЬЧИЧОН С РОЗОВЫМ ПЕРЦЕМ НАР ШТ 85Г  ЧЕРКИЗОВО</t>
  </si>
  <si>
    <t>СК САЛЬЧИЧОН СРЕЗ ФИБ ВУ ШТ 0,3 КГ ЧЕРКИЗОВО (ПРЕМИУМ)</t>
  </si>
  <si>
    <t>СК САЛЯМИНИ ВУ ШТ 0.18 КГ  ЧЕРКИЗОВО</t>
  </si>
  <si>
    <t>завод не отгружает</t>
  </si>
  <si>
    <t>СК СЕРВЕЛЕТТИ ПРЕСС СРЕЗ БО ВУ ШТ 0.25КГ  ЧЕРКИЗОВО</t>
  </si>
  <si>
    <t>СОС СЛИВОЧНЫЕ ГОСТ ЦО ЗА ЛОТ ШТ 0.45КГ K1.8 ЧЕРКИЗОВО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</si>
  <si>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11,08,25 завод не отгрузил / 28,07,25 завод не отгрузил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</si>
  <si>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03,06,25 в уценку 98 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</si>
  <si>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03,06,25 в уценку 240 шт.</t>
    </r>
  </si>
  <si>
    <t>заказ</t>
  </si>
  <si>
    <t>10,11,</t>
  </si>
  <si>
    <t>заказ в бланк завода</t>
  </si>
  <si>
    <t>вес за ед.</t>
  </si>
  <si>
    <t>вес кор</t>
  </si>
  <si>
    <t>ВЕС в бланке завода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</si>
</sst>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5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  <xf numFmtId="164" fontId="6" fillId="8" borderId="1" xfId="1" applyNumberFormat="1" applyFont="1" applyFill="1"/>
    <xf numFmtId="164" fontId="7" fillId="2" borderId="1" xfId="1" applyNumberFormat="1" applyFont="1" applyFill="1"/>
    <xf numFmtId="0" fontId="0" fillId="0" borderId="1" xfId="0"/>
    <xf numFmtId="2" fontId="8" fillId="2" borderId="1" xfId="1" applyNumberFormat="1" applyFont="1" applyFill="1"/>
    <xf numFmtId="165" fontId="8" fillId="2" borderId="1" xfId="1" applyNumberFormat="1" applyFont="1" applyFill="1"/>
    <xf numFmtId="2" fontId="0" fillId="0" borderId="1" xfId="0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47;&#1040;&#1042;&#1054;&#1044;&#1067;/&#1063;&#1077;&#1088;&#1082;&#1080;&#1079;&#1086;&#1074;&#1086;%20UZ/2025/10,25/23,10,25%20&#1063;&#1077;&#1088;&#1082;&#1080;&#1079;&#1086;&#1074;&#1086;%20&#1058;&#1072;&#1096;&#1082;&#1077;&#1085;&#1090;%20(&#1074;&#1085;&#1077;%20&#1087;&#1083;&#1072;&#1085;&#1072;%20&#1064;&#1091;&#1074;&#1072;&#1083;&#1086;&#1074;&#1072;)/&#1089;&#1090;&#1072;&#1088;&#1099;&#1081;%20&#1088;&#1072;&#1089;&#1095;&#1077;&#1090;%20&#1076;&#1083;&#1103;%20&#1087;&#1077;&#1088;&#1077;&#1085;&#1086;&#1089;&#1072;%20&#1079;&#1072;&#1082;&#1072;&#1079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I3" t="str">
            <v>метка</v>
          </cell>
          <cell r="J3" t="str">
            <v>метка2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заказ в пути</v>
          </cell>
          <cell r="Q3" t="str">
            <v>ср нов</v>
          </cell>
          <cell r="R3" t="str">
            <v>заказ</v>
          </cell>
          <cell r="S3" t="str">
            <v>заказ в бланк завода</v>
          </cell>
          <cell r="T3" t="str">
            <v>заказ филиала</v>
          </cell>
          <cell r="U3" t="str">
            <v>Комментарии филиала</v>
          </cell>
          <cell r="V3" t="str">
            <v>кон ост</v>
          </cell>
          <cell r="W3" t="str">
            <v>факт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ср</v>
          </cell>
          <cell r="AD3" t="str">
            <v>ср</v>
          </cell>
          <cell r="AE3" t="str">
            <v>ср</v>
          </cell>
          <cell r="AF3" t="str">
            <v>ср</v>
          </cell>
          <cell r="AG3" t="str">
            <v>ср</v>
          </cell>
          <cell r="AH3" t="str">
            <v>комментарии</v>
          </cell>
          <cell r="AI3" t="str">
            <v>вес</v>
          </cell>
          <cell r="AJ3" t="str">
            <v>вес за ед.</v>
          </cell>
          <cell r="AK3" t="str">
            <v>вес кор</v>
          </cell>
        </row>
        <row r="4">
          <cell r="O4" t="str">
            <v>06,10,</v>
          </cell>
          <cell r="P4" t="str">
            <v>20,10,</v>
          </cell>
          <cell r="Q4" t="str">
            <v>09,10,</v>
          </cell>
          <cell r="R4" t="str">
            <v>26,10,</v>
          </cell>
          <cell r="X4" t="str">
            <v>02,10,</v>
          </cell>
          <cell r="Y4" t="str">
            <v>25,09,</v>
          </cell>
          <cell r="Z4" t="str">
            <v>11,09,</v>
          </cell>
          <cell r="AA4" t="str">
            <v>04,09,</v>
          </cell>
          <cell r="AB4" t="str">
            <v>28,08,</v>
          </cell>
          <cell r="AC4" t="str">
            <v>21,08,</v>
          </cell>
          <cell r="AD4" t="str">
            <v>14,08,</v>
          </cell>
          <cell r="AE4" t="str">
            <v>07,08,</v>
          </cell>
          <cell r="AF4" t="str">
            <v>31,07,</v>
          </cell>
          <cell r="AG4" t="str">
            <v>24,07,</v>
          </cell>
        </row>
        <row r="5">
          <cell r="K5">
            <v>0</v>
          </cell>
          <cell r="L5">
            <v>3362.2530000000002</v>
          </cell>
          <cell r="M5">
            <v>0</v>
          </cell>
          <cell r="N5">
            <v>0</v>
          </cell>
          <cell r="O5">
            <v>3730</v>
          </cell>
          <cell r="P5">
            <v>2800</v>
          </cell>
          <cell r="Q5">
            <v>672.45060000000001</v>
          </cell>
          <cell r="R5">
            <v>1660</v>
          </cell>
          <cell r="S5">
            <v>1661.6</v>
          </cell>
          <cell r="T5">
            <v>0</v>
          </cell>
          <cell r="X5">
            <v>262.7466</v>
          </cell>
          <cell r="Y5">
            <v>664.78899999999999</v>
          </cell>
          <cell r="Z5">
            <v>932.69899999999996</v>
          </cell>
          <cell r="AA5">
            <v>211.31559999999993</v>
          </cell>
          <cell r="AB5">
            <v>867.93319999999983</v>
          </cell>
          <cell r="AC5">
            <v>177.37739999999999</v>
          </cell>
          <cell r="AD5">
            <v>317.55840000000001</v>
          </cell>
          <cell r="AE5">
            <v>517.60780000000011</v>
          </cell>
          <cell r="AF5">
            <v>579.61080000000015</v>
          </cell>
          <cell r="AG5">
            <v>517.60780000000011</v>
          </cell>
          <cell r="AI5">
            <v>638.1</v>
          </cell>
        </row>
        <row r="6">
          <cell r="I6" t="str">
            <v>бонус</v>
          </cell>
          <cell r="J6" t="str">
            <v>ВЕТЧ МРАМОРНАЯ ПО-ЧЕРКИЗОВСКИ ШТ 0,4 КГ  ЧЕРКИЗОВО</v>
          </cell>
          <cell r="L6">
            <v>0</v>
          </cell>
          <cell r="Q6">
            <v>0</v>
          </cell>
          <cell r="V6" t="e">
            <v>#DIV/0!</v>
          </cell>
          <cell r="W6" t="e">
            <v>#DIV/0!</v>
          </cell>
          <cell r="X6">
            <v>1.6</v>
          </cell>
          <cell r="Y6">
            <v>2.2000000000000002</v>
          </cell>
          <cell r="Z6">
            <v>4.4000000000000004</v>
          </cell>
          <cell r="AA6">
            <v>0.8</v>
          </cell>
          <cell r="AB6">
            <v>2.4</v>
          </cell>
          <cell r="AC6">
            <v>0</v>
          </cell>
          <cell r="AD6">
            <v>1.2</v>
          </cell>
          <cell r="AE6">
            <v>0.8</v>
          </cell>
          <cell r="AF6">
            <v>0.8</v>
          </cell>
          <cell r="AG6">
            <v>0.8</v>
          </cell>
        </row>
        <row r="7">
          <cell r="I7" t="str">
            <v>бонус</v>
          </cell>
          <cell r="J7" t="str">
            <v>КОПЧ БЕКОН НАР ВУ ШТ 0.18КГ К1.8  ЧЕРКИЗОВО</v>
          </cell>
          <cell r="L7">
            <v>0</v>
          </cell>
          <cell r="Q7">
            <v>0</v>
          </cell>
          <cell r="V7" t="e">
            <v>#DIV/0!</v>
          </cell>
          <cell r="W7" t="e">
            <v>#DIV/0!</v>
          </cell>
          <cell r="X7">
            <v>7.2</v>
          </cell>
          <cell r="Y7">
            <v>9</v>
          </cell>
          <cell r="Z7">
            <v>15.2</v>
          </cell>
          <cell r="AA7">
            <v>0.4</v>
          </cell>
          <cell r="AB7">
            <v>13.6</v>
          </cell>
          <cell r="AC7">
            <v>2</v>
          </cell>
          <cell r="AD7">
            <v>0</v>
          </cell>
          <cell r="AE7">
            <v>1.4</v>
          </cell>
          <cell r="AF7">
            <v>1.4</v>
          </cell>
          <cell r="AG7">
            <v>1.4</v>
          </cell>
        </row>
        <row r="8">
          <cell r="I8" t="str">
            <v>бонус</v>
          </cell>
          <cell r="J8" t="str">
            <v>СК БОГОРОДСКАЯ ПРЕСС ФИБ ВУ ШТ0.3КГ К3.6  ЧЕРКИЗОВО</v>
          </cell>
          <cell r="L8">
            <v>0</v>
          </cell>
          <cell r="Q8">
            <v>0</v>
          </cell>
          <cell r="V8" t="e">
            <v>#DIV/0!</v>
          </cell>
          <cell r="W8" t="e">
            <v>#DIV/0!</v>
          </cell>
          <cell r="X8">
            <v>2</v>
          </cell>
          <cell r="Y8">
            <v>5.6</v>
          </cell>
          <cell r="Z8">
            <v>7.6</v>
          </cell>
          <cell r="AA8">
            <v>1.4</v>
          </cell>
          <cell r="AB8">
            <v>7.6</v>
          </cell>
          <cell r="AC8">
            <v>2.6</v>
          </cell>
          <cell r="AD8">
            <v>4.8</v>
          </cell>
          <cell r="AE8">
            <v>4.4000000000000004</v>
          </cell>
          <cell r="AF8">
            <v>3.6</v>
          </cell>
          <cell r="AG8">
            <v>4.4000000000000004</v>
          </cell>
        </row>
        <row r="9">
          <cell r="I9" t="str">
            <v>бонус</v>
          </cell>
          <cell r="J9" t="str">
            <v>СОС КОПЧ ПО-Ч ЛОТ ПМО ЗА ШТ 0.4КГ K1.6  ЧЕРКИЗОВО</v>
          </cell>
          <cell r="L9">
            <v>0</v>
          </cell>
          <cell r="Q9">
            <v>0</v>
          </cell>
          <cell r="V9" t="e">
            <v>#DIV/0!</v>
          </cell>
          <cell r="W9" t="e">
            <v>#DIV/0!</v>
          </cell>
          <cell r="X9">
            <v>3.2</v>
          </cell>
          <cell r="Y9">
            <v>17</v>
          </cell>
          <cell r="Z9">
            <v>29.4</v>
          </cell>
          <cell r="AA9">
            <v>0</v>
          </cell>
          <cell r="AB9">
            <v>18.8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</row>
        <row r="10">
          <cell r="I10">
            <v>1030112235</v>
          </cell>
          <cell r="L10">
            <v>53.323999999999998</v>
          </cell>
          <cell r="O10">
            <v>50</v>
          </cell>
          <cell r="P10">
            <v>80</v>
          </cell>
          <cell r="Q10">
            <v>10.6648</v>
          </cell>
          <cell r="R10">
            <v>30</v>
          </cell>
          <cell r="S10">
            <v>28.8</v>
          </cell>
          <cell r="U10">
            <v>80</v>
          </cell>
          <cell r="V10">
            <v>14.81087315280174</v>
          </cell>
          <cell r="W10">
            <v>11.997880879153852</v>
          </cell>
          <cell r="X10">
            <v>12.1486</v>
          </cell>
          <cell r="Y10">
            <v>9.0993999999999993</v>
          </cell>
          <cell r="Z10">
            <v>26.653199999999998</v>
          </cell>
          <cell r="AA10">
            <v>2.097</v>
          </cell>
          <cell r="AB10">
            <v>22.7834</v>
          </cell>
          <cell r="AC10">
            <v>-1.1961999999999999</v>
          </cell>
          <cell r="AD10">
            <v>2.7307999999999999</v>
          </cell>
          <cell r="AE10">
            <v>23.62</v>
          </cell>
          <cell r="AF10">
            <v>15.651</v>
          </cell>
          <cell r="AG10">
            <v>23.62</v>
          </cell>
          <cell r="AH10" t="str">
            <v>03,06,25 в уценку 119кг</v>
          </cell>
          <cell r="AI10">
            <v>30</v>
          </cell>
          <cell r="AJ10">
            <v>1.6</v>
          </cell>
          <cell r="AK10">
            <v>3.2</v>
          </cell>
        </row>
        <row r="11">
          <cell r="I11">
            <v>1030112635</v>
          </cell>
          <cell r="L11">
            <v>92.781000000000006</v>
          </cell>
          <cell r="O11">
            <v>200</v>
          </cell>
          <cell r="P11">
            <v>120</v>
          </cell>
          <cell r="Q11">
            <v>18.5562</v>
          </cell>
          <cell r="R11">
            <v>60</v>
          </cell>
          <cell r="S11">
            <v>60.800000000000004</v>
          </cell>
          <cell r="U11">
            <v>60</v>
          </cell>
          <cell r="V11">
            <v>18.721990493743331</v>
          </cell>
          <cell r="W11">
            <v>15.488569858052832</v>
          </cell>
          <cell r="X11">
            <v>4.3045999999999998</v>
          </cell>
          <cell r="Y11">
            <v>31.763400000000001</v>
          </cell>
          <cell r="Z11">
            <v>28.996600000000001</v>
          </cell>
          <cell r="AA11">
            <v>-0.433</v>
          </cell>
          <cell r="AB11">
            <v>29.310600000000001</v>
          </cell>
          <cell r="AC11">
            <v>-1.9334</v>
          </cell>
          <cell r="AD11">
            <v>8.1058000000000003</v>
          </cell>
          <cell r="AE11">
            <v>25.2514</v>
          </cell>
          <cell r="AF11">
            <v>17.149999999999999</v>
          </cell>
          <cell r="AG11">
            <v>25.2514</v>
          </cell>
          <cell r="AH11" t="str">
            <v>03,06,25 в уценку 75кг</v>
          </cell>
          <cell r="AI11">
            <v>60</v>
          </cell>
          <cell r="AJ11">
            <v>1.6</v>
          </cell>
          <cell r="AK11">
            <v>3.2</v>
          </cell>
        </row>
        <row r="12">
          <cell r="I12">
            <v>1030115552</v>
          </cell>
          <cell r="L12">
            <v>102.172</v>
          </cell>
          <cell r="O12">
            <v>200</v>
          </cell>
          <cell r="P12">
            <v>80</v>
          </cell>
          <cell r="Q12">
            <v>20.4344</v>
          </cell>
          <cell r="R12">
            <v>0</v>
          </cell>
          <cell r="S12">
            <v>0</v>
          </cell>
          <cell r="U12">
            <v>80</v>
          </cell>
          <cell r="V12">
            <v>33.660494068825116</v>
          </cell>
          <cell r="W12">
            <v>33.660494068825116</v>
          </cell>
          <cell r="X12">
            <v>9.9225999999999992</v>
          </cell>
          <cell r="Y12">
            <v>21.495799999999999</v>
          </cell>
          <cell r="Z12">
            <v>21.397600000000001</v>
          </cell>
          <cell r="AA12">
            <v>14.695399999999999</v>
          </cell>
          <cell r="AB12">
            <v>17.125</v>
          </cell>
          <cell r="AC12">
            <v>15.233000000000001</v>
          </cell>
          <cell r="AD12">
            <v>24.976800000000001</v>
          </cell>
          <cell r="AE12">
            <v>25.123799999999999</v>
          </cell>
          <cell r="AF12">
            <v>24.251799999999999</v>
          </cell>
          <cell r="AG12">
            <v>25.123799999999999</v>
          </cell>
          <cell r="AH12" t="str">
            <v>нужно увеличить продажи!!!</v>
          </cell>
          <cell r="AI12">
            <v>0</v>
          </cell>
          <cell r="AJ12">
            <v>1</v>
          </cell>
          <cell r="AK12">
            <v>3</v>
          </cell>
        </row>
        <row r="13">
          <cell r="I13">
            <v>1030115404</v>
          </cell>
          <cell r="L13">
            <v>391</v>
          </cell>
          <cell r="O13">
            <v>200</v>
          </cell>
          <cell r="P13">
            <v>500</v>
          </cell>
          <cell r="Q13">
            <v>78.2</v>
          </cell>
          <cell r="R13">
            <v>200</v>
          </cell>
          <cell r="S13">
            <v>198</v>
          </cell>
          <cell r="U13">
            <v>400</v>
          </cell>
          <cell r="V13">
            <v>15.626598465473146</v>
          </cell>
          <cell r="W13">
            <v>13.069053708439897</v>
          </cell>
          <cell r="X13">
            <v>25.6</v>
          </cell>
          <cell r="Y13">
            <v>54.6</v>
          </cell>
          <cell r="Z13">
            <v>54.2</v>
          </cell>
          <cell r="AA13">
            <v>38</v>
          </cell>
          <cell r="AB13">
            <v>73.2</v>
          </cell>
          <cell r="AC13">
            <v>46.2</v>
          </cell>
          <cell r="AD13">
            <v>44.6</v>
          </cell>
          <cell r="AE13">
            <v>58.8</v>
          </cell>
          <cell r="AF13">
            <v>77.599999999999994</v>
          </cell>
          <cell r="AG13">
            <v>58.8</v>
          </cell>
          <cell r="AI13">
            <v>80</v>
          </cell>
          <cell r="AJ13">
            <v>0.4</v>
          </cell>
          <cell r="AK13">
            <v>2.4</v>
          </cell>
        </row>
        <row r="14">
          <cell r="I14">
            <v>1030804004</v>
          </cell>
          <cell r="L14">
            <v>111</v>
          </cell>
          <cell r="O14">
            <v>160</v>
          </cell>
          <cell r="Q14">
            <v>22.2</v>
          </cell>
          <cell r="R14">
            <v>0</v>
          </cell>
          <cell r="S14">
            <v>0</v>
          </cell>
          <cell r="U14">
            <v>0</v>
          </cell>
          <cell r="V14">
            <v>34.864864864864863</v>
          </cell>
          <cell r="W14">
            <v>34.864864864864863</v>
          </cell>
          <cell r="X14">
            <v>10.6</v>
          </cell>
          <cell r="Y14">
            <v>29.6</v>
          </cell>
          <cell r="Z14">
            <v>35.200000000000003</v>
          </cell>
          <cell r="AA14">
            <v>21.4</v>
          </cell>
          <cell r="AB14">
            <v>35.4</v>
          </cell>
          <cell r="AC14">
            <v>-1.2</v>
          </cell>
          <cell r="AD14">
            <v>17</v>
          </cell>
          <cell r="AE14">
            <v>16</v>
          </cell>
          <cell r="AF14">
            <v>19.8</v>
          </cell>
          <cell r="AG14">
            <v>16</v>
          </cell>
          <cell r="AH14" t="str">
            <v>нужно увеличить продажи!!!</v>
          </cell>
          <cell r="AI14">
            <v>0</v>
          </cell>
          <cell r="AJ14">
            <v>0.4</v>
          </cell>
          <cell r="AK14">
            <v>2.4</v>
          </cell>
        </row>
        <row r="15">
          <cell r="I15">
            <v>1030419235</v>
          </cell>
          <cell r="L15">
            <v>73</v>
          </cell>
          <cell r="Q15">
            <v>14.6</v>
          </cell>
          <cell r="R15">
            <v>0</v>
          </cell>
          <cell r="S15">
            <v>0</v>
          </cell>
          <cell r="U15">
            <v>0</v>
          </cell>
          <cell r="V15">
            <v>36.917808219178085</v>
          </cell>
          <cell r="W15">
            <v>36.917808219178085</v>
          </cell>
          <cell r="X15">
            <v>12.4</v>
          </cell>
          <cell r="Y15">
            <v>14</v>
          </cell>
          <cell r="Z15">
            <v>50.4</v>
          </cell>
          <cell r="AA15">
            <v>0</v>
          </cell>
          <cell r="AB15">
            <v>-0.4</v>
          </cell>
          <cell r="AC15">
            <v>0</v>
          </cell>
          <cell r="AD15">
            <v>-0.4</v>
          </cell>
          <cell r="AE15">
            <v>-6.2</v>
          </cell>
          <cell r="AF15">
            <v>-2.6</v>
          </cell>
          <cell r="AG15">
            <v>-6.2</v>
          </cell>
          <cell r="AH15" t="str">
            <v>нужно увеличить продажи!!! / 11,08,25 завод не отгрузил / 28,07,25 завод не отгрузил</v>
          </cell>
          <cell r="AI15">
            <v>0</v>
          </cell>
          <cell r="AJ15">
            <v>0.3</v>
          </cell>
          <cell r="AK15">
            <v>1.8</v>
          </cell>
        </row>
        <row r="16">
          <cell r="I16">
            <v>1030412236</v>
          </cell>
          <cell r="L16">
            <v>132</v>
          </cell>
          <cell r="O16">
            <v>200</v>
          </cell>
          <cell r="P16">
            <v>200</v>
          </cell>
          <cell r="Q16">
            <v>26.4</v>
          </cell>
          <cell r="R16">
            <v>250</v>
          </cell>
          <cell r="S16">
            <v>252</v>
          </cell>
          <cell r="U16">
            <v>150</v>
          </cell>
          <cell r="V16">
            <v>19.393939393939394</v>
          </cell>
          <cell r="W16">
            <v>9.9242424242424256</v>
          </cell>
          <cell r="X16">
            <v>26.4</v>
          </cell>
          <cell r="Y16">
            <v>20.2</v>
          </cell>
          <cell r="Z16">
            <v>1</v>
          </cell>
          <cell r="AA16">
            <v>17.600000000000001</v>
          </cell>
          <cell r="AB16">
            <v>40</v>
          </cell>
          <cell r="AC16">
            <v>-0.4</v>
          </cell>
          <cell r="AD16">
            <v>20.6</v>
          </cell>
          <cell r="AE16">
            <v>9.1999999999999993</v>
          </cell>
          <cell r="AF16">
            <v>26.4</v>
          </cell>
          <cell r="AG16">
            <v>9.1999999999999993</v>
          </cell>
          <cell r="AI16">
            <v>125</v>
          </cell>
          <cell r="AJ16">
            <v>0.5</v>
          </cell>
          <cell r="AK16">
            <v>2</v>
          </cell>
        </row>
        <row r="17">
          <cell r="I17">
            <v>1030712385</v>
          </cell>
          <cell r="L17">
            <v>204</v>
          </cell>
          <cell r="Q17">
            <v>40.799999999999997</v>
          </cell>
          <cell r="R17">
            <v>0</v>
          </cell>
          <cell r="S17">
            <v>0</v>
          </cell>
          <cell r="U17">
            <v>0</v>
          </cell>
          <cell r="V17">
            <v>39.142156862745104</v>
          </cell>
          <cell r="W17">
            <v>39.142156862745104</v>
          </cell>
          <cell r="X17">
            <v>17.399999999999999</v>
          </cell>
          <cell r="Y17">
            <v>48.6</v>
          </cell>
          <cell r="Z17">
            <v>104.6</v>
          </cell>
          <cell r="AA17">
            <v>6.8</v>
          </cell>
          <cell r="AB17">
            <v>91.8</v>
          </cell>
          <cell r="AC17">
            <v>31.8</v>
          </cell>
          <cell r="AD17">
            <v>36.200000000000003</v>
          </cell>
          <cell r="AE17">
            <v>20.6</v>
          </cell>
          <cell r="AF17">
            <v>53.6</v>
          </cell>
          <cell r="AG17">
            <v>20.6</v>
          </cell>
          <cell r="AH17" t="str">
            <v>нужно увеличить продажи!!!</v>
          </cell>
          <cell r="AI17">
            <v>0</v>
          </cell>
          <cell r="AJ17">
            <v>0.18</v>
          </cell>
          <cell r="AK17">
            <v>1.8</v>
          </cell>
        </row>
        <row r="18">
          <cell r="I18">
            <v>1030709904</v>
          </cell>
          <cell r="L18">
            <v>0</v>
          </cell>
          <cell r="Q18">
            <v>0</v>
          </cell>
          <cell r="R18">
            <v>0</v>
          </cell>
          <cell r="S18">
            <v>0</v>
          </cell>
          <cell r="U18">
            <v>0</v>
          </cell>
          <cell r="V18" t="e">
            <v>#DIV/0!</v>
          </cell>
          <cell r="W18" t="e">
            <v>#DIV/0!</v>
          </cell>
          <cell r="X18">
            <v>0</v>
          </cell>
          <cell r="Y18">
            <v>0</v>
          </cell>
          <cell r="Z18">
            <v>0</v>
          </cell>
          <cell r="AA18">
            <v>-0.2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 t="str">
            <v>22,05,25 в уценку 234шт.</v>
          </cell>
          <cell r="AI18">
            <v>0</v>
          </cell>
          <cell r="AJ18">
            <v>0.3</v>
          </cell>
          <cell r="AK18">
            <v>1.8</v>
          </cell>
        </row>
        <row r="19">
          <cell r="I19" t="str">
            <v>НЕ ЗАКАЗЫВАТЬ / 1030633904</v>
          </cell>
          <cell r="L19">
            <v>60</v>
          </cell>
          <cell r="Q19">
            <v>12</v>
          </cell>
          <cell r="R19">
            <v>0</v>
          </cell>
          <cell r="U19">
            <v>0</v>
          </cell>
          <cell r="V19">
            <v>4.083333333333333</v>
          </cell>
          <cell r="W19">
            <v>4.083333333333333</v>
          </cell>
          <cell r="X19">
            <v>5.6</v>
          </cell>
          <cell r="Y19">
            <v>12.8</v>
          </cell>
          <cell r="Z19">
            <v>16.399999999999999</v>
          </cell>
          <cell r="AA19">
            <v>0</v>
          </cell>
          <cell r="AB19">
            <v>39.6</v>
          </cell>
          <cell r="AC19">
            <v>-0.4</v>
          </cell>
          <cell r="AD19">
            <v>-0.4</v>
          </cell>
          <cell r="AE19">
            <v>0.8</v>
          </cell>
          <cell r="AF19">
            <v>19</v>
          </cell>
          <cell r="AG19">
            <v>0.8</v>
          </cell>
          <cell r="AH19" t="str">
            <v>НЕ ЗАКАЗЫВАТЬ (новая площадка не аттестована)</v>
          </cell>
        </row>
        <row r="20">
          <cell r="I20">
            <v>1030686740</v>
          </cell>
          <cell r="L20">
            <v>184</v>
          </cell>
          <cell r="O20">
            <v>500</v>
          </cell>
          <cell r="Q20">
            <v>36.799999999999997</v>
          </cell>
          <cell r="R20">
            <v>0</v>
          </cell>
          <cell r="S20">
            <v>0</v>
          </cell>
          <cell r="U20">
            <v>0</v>
          </cell>
          <cell r="V20">
            <v>39.972826086956523</v>
          </cell>
          <cell r="W20">
            <v>39.972826086956523</v>
          </cell>
          <cell r="X20">
            <v>25.2</v>
          </cell>
          <cell r="Y20">
            <v>58.4</v>
          </cell>
          <cell r="Z20">
            <v>81.400000000000006</v>
          </cell>
          <cell r="AA20">
            <v>26</v>
          </cell>
          <cell r="AB20">
            <v>76.8</v>
          </cell>
          <cell r="AC20">
            <v>34.4</v>
          </cell>
          <cell r="AD20">
            <v>39.4</v>
          </cell>
          <cell r="AE20">
            <v>39.4</v>
          </cell>
          <cell r="AF20">
            <v>34.799999999999997</v>
          </cell>
          <cell r="AG20">
            <v>39.4</v>
          </cell>
          <cell r="AH20" t="str">
            <v>нужно увеличить продажи!!!</v>
          </cell>
          <cell r="AI20">
            <v>0</v>
          </cell>
          <cell r="AJ20">
            <v>0.3</v>
          </cell>
          <cell r="AK20">
            <v>3.6</v>
          </cell>
        </row>
        <row r="21">
          <cell r="I21">
            <v>1030686857</v>
          </cell>
          <cell r="L21">
            <v>215</v>
          </cell>
          <cell r="O21">
            <v>200</v>
          </cell>
          <cell r="P21">
            <v>300</v>
          </cell>
          <cell r="Q21">
            <v>43</v>
          </cell>
          <cell r="R21">
            <v>200</v>
          </cell>
          <cell r="S21">
            <v>204.00000000000003</v>
          </cell>
          <cell r="U21">
            <v>300</v>
          </cell>
          <cell r="V21">
            <v>27.186046511627907</v>
          </cell>
          <cell r="W21">
            <v>22.534883720930232</v>
          </cell>
          <cell r="X21">
            <v>10.8</v>
          </cell>
          <cell r="Y21">
            <v>34.200000000000003</v>
          </cell>
          <cell r="Z21">
            <v>53.6</v>
          </cell>
          <cell r="AA21">
            <v>28.6</v>
          </cell>
          <cell r="AB21">
            <v>65</v>
          </cell>
          <cell r="AC21">
            <v>-0.2</v>
          </cell>
          <cell r="AD21">
            <v>13.2</v>
          </cell>
          <cell r="AE21">
            <v>37.6</v>
          </cell>
          <cell r="AF21">
            <v>36.200000000000003</v>
          </cell>
          <cell r="AG21">
            <v>37.6</v>
          </cell>
          <cell r="AH21" t="str">
            <v>нужно увеличить продажи</v>
          </cell>
          <cell r="AI21">
            <v>60</v>
          </cell>
          <cell r="AJ21">
            <v>0.3</v>
          </cell>
          <cell r="AK21">
            <v>3.6</v>
          </cell>
        </row>
        <row r="22">
          <cell r="I22">
            <v>1030654104</v>
          </cell>
          <cell r="L22">
            <v>87</v>
          </cell>
          <cell r="P22">
            <v>40</v>
          </cell>
          <cell r="Q22">
            <v>17.399999999999999</v>
          </cell>
          <cell r="R22">
            <v>80</v>
          </cell>
          <cell r="S22">
            <v>78</v>
          </cell>
          <cell r="U22">
            <v>40</v>
          </cell>
          <cell r="V22">
            <v>31.896551724137932</v>
          </cell>
          <cell r="W22">
            <v>27.298850574712645</v>
          </cell>
          <cell r="X22">
            <v>4.8</v>
          </cell>
          <cell r="Y22">
            <v>13.8</v>
          </cell>
          <cell r="Z22">
            <v>23</v>
          </cell>
          <cell r="AA22">
            <v>8.6</v>
          </cell>
          <cell r="AB22">
            <v>27.8</v>
          </cell>
          <cell r="AC22">
            <v>-0.2</v>
          </cell>
          <cell r="AD22">
            <v>7.6</v>
          </cell>
          <cell r="AE22">
            <v>15.6</v>
          </cell>
          <cell r="AF22">
            <v>30.2</v>
          </cell>
          <cell r="AG22">
            <v>15.6</v>
          </cell>
          <cell r="AH22" t="str">
            <v>нужно увеличить продажи!!!</v>
          </cell>
          <cell r="AI22">
            <v>16</v>
          </cell>
          <cell r="AJ22">
            <v>0.2</v>
          </cell>
          <cell r="AK22">
            <v>1.2</v>
          </cell>
        </row>
        <row r="23">
          <cell r="I23">
            <v>1030686241</v>
          </cell>
          <cell r="L23">
            <v>78</v>
          </cell>
          <cell r="P23">
            <v>100</v>
          </cell>
          <cell r="Q23">
            <v>15.6</v>
          </cell>
          <cell r="R23">
            <v>0</v>
          </cell>
          <cell r="S23">
            <v>0</v>
          </cell>
          <cell r="U23">
            <v>100</v>
          </cell>
          <cell r="V23">
            <v>22.5</v>
          </cell>
          <cell r="W23">
            <v>22.5</v>
          </cell>
          <cell r="X23">
            <v>4</v>
          </cell>
          <cell r="Y23">
            <v>4</v>
          </cell>
          <cell r="Z23">
            <v>10.6</v>
          </cell>
          <cell r="AA23">
            <v>10.199999999999999</v>
          </cell>
          <cell r="AB23">
            <v>11.8</v>
          </cell>
          <cell r="AC23">
            <v>6.8</v>
          </cell>
          <cell r="AD23">
            <v>7.2</v>
          </cell>
          <cell r="AE23">
            <v>7</v>
          </cell>
          <cell r="AF23">
            <v>8.8000000000000007</v>
          </cell>
          <cell r="AG23">
            <v>7</v>
          </cell>
          <cell r="AH23" t="str">
            <v>нужно увеличить продажи</v>
          </cell>
          <cell r="AI23">
            <v>0</v>
          </cell>
          <cell r="AJ23">
            <v>0.3</v>
          </cell>
          <cell r="AK23">
            <v>1.8</v>
          </cell>
        </row>
        <row r="24">
          <cell r="I24">
            <v>1030650028</v>
          </cell>
          <cell r="L24">
            <v>116</v>
          </cell>
          <cell r="O24">
            <v>180</v>
          </cell>
          <cell r="P24">
            <v>120</v>
          </cell>
          <cell r="Q24">
            <v>23.2</v>
          </cell>
          <cell r="R24">
            <v>120</v>
          </cell>
          <cell r="S24">
            <v>120.00000000000001</v>
          </cell>
          <cell r="U24">
            <v>120</v>
          </cell>
          <cell r="V24">
            <v>12.931034482758621</v>
          </cell>
          <cell r="W24">
            <v>7.7586206896551726</v>
          </cell>
          <cell r="X24">
            <v>-0.2</v>
          </cell>
          <cell r="Y24">
            <v>19.2</v>
          </cell>
          <cell r="Z24">
            <v>10.4</v>
          </cell>
          <cell r="AA24">
            <v>0</v>
          </cell>
          <cell r="AB24">
            <v>-0.4</v>
          </cell>
          <cell r="AC24">
            <v>0</v>
          </cell>
          <cell r="AD24">
            <v>0</v>
          </cell>
          <cell r="AE24">
            <v>-1.8</v>
          </cell>
          <cell r="AF24">
            <v>-1</v>
          </cell>
          <cell r="AG24">
            <v>-1.8</v>
          </cell>
          <cell r="AH24" t="str">
            <v>03,06,25 в уценку 98 шт.</v>
          </cell>
          <cell r="AI24">
            <v>12</v>
          </cell>
          <cell r="AJ24">
            <v>0.1</v>
          </cell>
          <cell r="AK24">
            <v>1.2000000000000002</v>
          </cell>
        </row>
        <row r="25">
          <cell r="I25">
            <v>1030657419</v>
          </cell>
          <cell r="L25">
            <v>75</v>
          </cell>
          <cell r="P25">
            <v>120</v>
          </cell>
          <cell r="Q25">
            <v>15</v>
          </cell>
          <cell r="R25">
            <v>120</v>
          </cell>
          <cell r="S25">
            <v>120</v>
          </cell>
          <cell r="U25">
            <v>80</v>
          </cell>
          <cell r="V25">
            <v>27.933333333333334</v>
          </cell>
          <cell r="W25">
            <v>19.933333333333334</v>
          </cell>
          <cell r="X25">
            <v>2.6</v>
          </cell>
          <cell r="Y25">
            <v>8.4</v>
          </cell>
          <cell r="Z25">
            <v>14</v>
          </cell>
          <cell r="AA25">
            <v>4.5999999999999996</v>
          </cell>
          <cell r="AB25">
            <v>10.4</v>
          </cell>
          <cell r="AC25">
            <v>-1.6</v>
          </cell>
          <cell r="AD25">
            <v>3.8</v>
          </cell>
          <cell r="AE25">
            <v>3.8</v>
          </cell>
          <cell r="AF25">
            <v>12.6</v>
          </cell>
          <cell r="AG25">
            <v>3.8</v>
          </cell>
          <cell r="AH25" t="str">
            <v>нужно увеличить продажи</v>
          </cell>
          <cell r="AI25">
            <v>36</v>
          </cell>
          <cell r="AJ25">
            <v>0.3</v>
          </cell>
          <cell r="AK25">
            <v>1.8</v>
          </cell>
        </row>
        <row r="26">
          <cell r="I26">
            <v>1030657628</v>
          </cell>
          <cell r="L26">
            <v>43</v>
          </cell>
          <cell r="O26">
            <v>120</v>
          </cell>
          <cell r="P26">
            <v>80</v>
          </cell>
          <cell r="Q26">
            <v>8.6</v>
          </cell>
          <cell r="R26">
            <v>60</v>
          </cell>
          <cell r="S26">
            <v>59.999999999999993</v>
          </cell>
          <cell r="U26">
            <v>80</v>
          </cell>
          <cell r="V26">
            <v>22.790697674418606</v>
          </cell>
          <cell r="W26">
            <v>15.813953488372094</v>
          </cell>
          <cell r="X26">
            <v>-0.8</v>
          </cell>
          <cell r="Y26">
            <v>12</v>
          </cell>
          <cell r="Z26">
            <v>-1.6</v>
          </cell>
          <cell r="AA26">
            <v>0</v>
          </cell>
          <cell r="AB26">
            <v>-0.4</v>
          </cell>
          <cell r="AC26">
            <v>0</v>
          </cell>
          <cell r="AD26">
            <v>0</v>
          </cell>
          <cell r="AE26">
            <v>-25.2</v>
          </cell>
          <cell r="AF26">
            <v>0</v>
          </cell>
          <cell r="AG26">
            <v>-25.2</v>
          </cell>
          <cell r="AH26" t="str">
            <v>03,06,25 в уценку 240 шт.</v>
          </cell>
          <cell r="AI26">
            <v>5.1000000000000005</v>
          </cell>
          <cell r="AJ26">
            <v>8.5000000000000006E-2</v>
          </cell>
          <cell r="AK26">
            <v>1.02</v>
          </cell>
        </row>
        <row r="27">
          <cell r="I27">
            <v>1030679319</v>
          </cell>
          <cell r="L27">
            <v>70</v>
          </cell>
          <cell r="O27">
            <v>100</v>
          </cell>
          <cell r="Q27">
            <v>14</v>
          </cell>
          <cell r="R27">
            <v>0</v>
          </cell>
          <cell r="S27">
            <v>0</v>
          </cell>
          <cell r="U27">
            <v>0</v>
          </cell>
          <cell r="V27">
            <v>35.428571428571431</v>
          </cell>
          <cell r="W27">
            <v>35.428571428571431</v>
          </cell>
          <cell r="X27">
            <v>11.4</v>
          </cell>
          <cell r="Y27">
            <v>14.8</v>
          </cell>
          <cell r="Z27">
            <v>15.2</v>
          </cell>
          <cell r="AA27">
            <v>11.2</v>
          </cell>
          <cell r="AB27">
            <v>17.8</v>
          </cell>
          <cell r="AC27">
            <v>13.4</v>
          </cell>
          <cell r="AD27">
            <v>16.8</v>
          </cell>
          <cell r="AE27">
            <v>14</v>
          </cell>
          <cell r="AF27">
            <v>20.399999999999999</v>
          </cell>
          <cell r="AG27">
            <v>14</v>
          </cell>
          <cell r="AH27" t="str">
            <v>нужно увеличить продажи!!!</v>
          </cell>
          <cell r="AI27">
            <v>0</v>
          </cell>
          <cell r="AJ27">
            <v>0.3</v>
          </cell>
          <cell r="AK27">
            <v>1.8</v>
          </cell>
        </row>
        <row r="28">
          <cell r="I28">
            <v>1030638204</v>
          </cell>
          <cell r="L28">
            <v>218</v>
          </cell>
          <cell r="Q28">
            <v>43.6</v>
          </cell>
          <cell r="R28">
            <v>0</v>
          </cell>
          <cell r="U28">
            <v>0</v>
          </cell>
          <cell r="V28">
            <v>6.8807339449541288E-2</v>
          </cell>
          <cell r="W28">
            <v>6.8807339449541288E-2</v>
          </cell>
          <cell r="X28">
            <v>21.2</v>
          </cell>
          <cell r="Y28">
            <v>25.4</v>
          </cell>
          <cell r="Z28">
            <v>44.4</v>
          </cell>
          <cell r="AA28">
            <v>18.600000000000001</v>
          </cell>
          <cell r="AB28">
            <v>40.799999999999997</v>
          </cell>
          <cell r="AC28">
            <v>28</v>
          </cell>
          <cell r="AD28">
            <v>22.8</v>
          </cell>
          <cell r="AE28">
            <v>37.799999999999997</v>
          </cell>
          <cell r="AF28">
            <v>31.6</v>
          </cell>
          <cell r="AG28">
            <v>37.799999999999997</v>
          </cell>
          <cell r="AH28" t="str">
            <v>22,09,25 завод не отгрузил / тф</v>
          </cell>
          <cell r="AI28">
            <v>0</v>
          </cell>
        </row>
        <row r="29">
          <cell r="I29">
            <v>1030670844</v>
          </cell>
          <cell r="L29">
            <v>164</v>
          </cell>
          <cell r="O29">
            <v>120</v>
          </cell>
          <cell r="P29">
            <v>300</v>
          </cell>
          <cell r="Q29">
            <v>32.799999999999997</v>
          </cell>
          <cell r="R29">
            <v>120</v>
          </cell>
          <cell r="S29">
            <v>120</v>
          </cell>
          <cell r="U29">
            <v>300</v>
          </cell>
          <cell r="V29">
            <v>17.591463414634148</v>
          </cell>
          <cell r="W29">
            <v>13.932926829268293</v>
          </cell>
          <cell r="X29">
            <v>15.6</v>
          </cell>
          <cell r="Y29">
            <v>17</v>
          </cell>
          <cell r="Z29">
            <v>29.2</v>
          </cell>
          <cell r="AA29">
            <v>0.6</v>
          </cell>
          <cell r="AB29">
            <v>21.4</v>
          </cell>
          <cell r="AC29">
            <v>10.199999999999999</v>
          </cell>
          <cell r="AD29">
            <v>19</v>
          </cell>
          <cell r="AE29">
            <v>20.2</v>
          </cell>
          <cell r="AF29">
            <v>13.8</v>
          </cell>
          <cell r="AG29">
            <v>20.2</v>
          </cell>
          <cell r="AI29">
            <v>30</v>
          </cell>
          <cell r="AJ29">
            <v>0.25</v>
          </cell>
          <cell r="AK29">
            <v>1.5</v>
          </cell>
        </row>
        <row r="30">
          <cell r="I30">
            <v>1030228316</v>
          </cell>
          <cell r="L30">
            <v>61.348999999999997</v>
          </cell>
          <cell r="O30">
            <v>150</v>
          </cell>
          <cell r="P30">
            <v>60</v>
          </cell>
          <cell r="Q30">
            <v>12.2698</v>
          </cell>
          <cell r="R30">
            <v>0</v>
          </cell>
          <cell r="S30">
            <v>0</v>
          </cell>
          <cell r="U30">
            <v>40</v>
          </cell>
          <cell r="V30">
            <v>19.787119594451415</v>
          </cell>
          <cell r="W30">
            <v>19.787119594451415</v>
          </cell>
          <cell r="X30">
            <v>6.3708</v>
          </cell>
          <cell r="Y30">
            <v>18.630400000000002</v>
          </cell>
          <cell r="Z30">
            <v>23.451599999999999</v>
          </cell>
          <cell r="AA30">
            <v>0.95619999999999994</v>
          </cell>
          <cell r="AB30">
            <v>17.914200000000001</v>
          </cell>
          <cell r="AC30">
            <v>-0.126</v>
          </cell>
          <cell r="AD30">
            <v>7.9450000000000003</v>
          </cell>
          <cell r="AE30">
            <v>13.412599999999999</v>
          </cell>
          <cell r="AF30">
            <v>6.3579999999999997</v>
          </cell>
          <cell r="AG30">
            <v>13.412599999999999</v>
          </cell>
          <cell r="AI30">
            <v>0</v>
          </cell>
          <cell r="AJ30">
            <v>1.25</v>
          </cell>
          <cell r="AK30">
            <v>5</v>
          </cell>
        </row>
        <row r="31">
          <cell r="I31">
            <v>1030234120</v>
          </cell>
          <cell r="L31">
            <v>253</v>
          </cell>
          <cell r="O31">
            <v>700</v>
          </cell>
          <cell r="P31">
            <v>200</v>
          </cell>
          <cell r="Q31">
            <v>50.6</v>
          </cell>
          <cell r="R31">
            <v>100</v>
          </cell>
          <cell r="S31">
            <v>100</v>
          </cell>
          <cell r="U31">
            <v>100</v>
          </cell>
          <cell r="V31">
            <v>27.66798418972332</v>
          </cell>
          <cell r="W31">
            <v>25.691699604743082</v>
          </cell>
          <cell r="X31">
            <v>16</v>
          </cell>
          <cell r="Y31">
            <v>67</v>
          </cell>
          <cell r="Z31">
            <v>103.4</v>
          </cell>
          <cell r="AA31">
            <v>0</v>
          </cell>
          <cell r="AB31">
            <v>84.2</v>
          </cell>
          <cell r="AC31">
            <v>-1.6</v>
          </cell>
          <cell r="AD31">
            <v>20.8</v>
          </cell>
          <cell r="AE31">
            <v>73</v>
          </cell>
          <cell r="AF31">
            <v>54.6</v>
          </cell>
          <cell r="AG31">
            <v>73</v>
          </cell>
          <cell r="AI31">
            <v>40</v>
          </cell>
          <cell r="AJ31">
            <v>0.4</v>
          </cell>
          <cell r="AK31">
            <v>1.6</v>
          </cell>
        </row>
        <row r="32">
          <cell r="I32">
            <v>1030228620</v>
          </cell>
          <cell r="L32">
            <v>212</v>
          </cell>
          <cell r="O32">
            <v>300</v>
          </cell>
          <cell r="P32">
            <v>200</v>
          </cell>
          <cell r="Q32">
            <v>42.4</v>
          </cell>
          <cell r="R32">
            <v>120</v>
          </cell>
          <cell r="S32">
            <v>120</v>
          </cell>
          <cell r="U32">
            <v>200</v>
          </cell>
          <cell r="V32">
            <v>13.891509433962264</v>
          </cell>
          <cell r="W32">
            <v>11.061320754716981</v>
          </cell>
          <cell r="X32">
            <v>9.8000000000000007</v>
          </cell>
          <cell r="Y32">
            <v>50.2</v>
          </cell>
          <cell r="Z32">
            <v>58.2</v>
          </cell>
          <cell r="AA32">
            <v>0</v>
          </cell>
          <cell r="AB32">
            <v>58.8</v>
          </cell>
          <cell r="AC32">
            <v>-2.6</v>
          </cell>
          <cell r="AD32">
            <v>-2.2000000000000002</v>
          </cell>
          <cell r="AE32">
            <v>49.8</v>
          </cell>
          <cell r="AF32">
            <v>42.4</v>
          </cell>
          <cell r="AG32">
            <v>49.8</v>
          </cell>
          <cell r="AI32">
            <v>54</v>
          </cell>
          <cell r="AJ32">
            <v>0.45</v>
          </cell>
          <cell r="AK32">
            <v>1.8</v>
          </cell>
        </row>
        <row r="33">
          <cell r="I33">
            <v>1030212603</v>
          </cell>
          <cell r="L33">
            <v>261</v>
          </cell>
          <cell r="O33">
            <v>350</v>
          </cell>
          <cell r="P33">
            <v>300</v>
          </cell>
          <cell r="Q33">
            <v>52.2</v>
          </cell>
          <cell r="R33">
            <v>200</v>
          </cell>
          <cell r="S33">
            <v>200</v>
          </cell>
          <cell r="U33">
            <v>300</v>
          </cell>
          <cell r="V33">
            <v>10.536398467432949</v>
          </cell>
          <cell r="W33">
            <v>6.7049808429118771</v>
          </cell>
          <cell r="X33">
            <v>-2.4</v>
          </cell>
          <cell r="Y33">
            <v>45.8</v>
          </cell>
          <cell r="Z33">
            <v>72</v>
          </cell>
          <cell r="AA33">
            <v>-0.6</v>
          </cell>
          <cell r="AB33">
            <v>44.8</v>
          </cell>
          <cell r="AC33">
            <v>-1.8</v>
          </cell>
          <cell r="AD33">
            <v>1.8</v>
          </cell>
          <cell r="AE33">
            <v>53.2</v>
          </cell>
          <cell r="AF33">
            <v>32.200000000000003</v>
          </cell>
          <cell r="AG33">
            <v>53.2</v>
          </cell>
          <cell r="AI33">
            <v>90</v>
          </cell>
          <cell r="AJ33">
            <v>0.45</v>
          </cell>
          <cell r="AK33">
            <v>1.8</v>
          </cell>
        </row>
        <row r="34">
          <cell r="I34" t="str">
            <v>уценка</v>
          </cell>
          <cell r="L34">
            <v>14.542</v>
          </cell>
          <cell r="Q34">
            <v>2.9083999999999999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</row>
        <row r="35">
          <cell r="I35" t="str">
            <v>уценка</v>
          </cell>
          <cell r="L35">
            <v>8.0850000000000009</v>
          </cell>
          <cell r="Q35">
            <v>1.6170000000000002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</row>
        <row r="36">
          <cell r="I36" t="str">
            <v>уценка</v>
          </cell>
          <cell r="L36">
            <v>61</v>
          </cell>
          <cell r="Q36">
            <v>12.2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  <row r="37">
          <cell r="I37" t="str">
            <v>уценка</v>
          </cell>
          <cell r="L37">
            <v>22</v>
          </cell>
          <cell r="Q37">
            <v>4.4000000000000004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I10" sqref="AI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4" width="0.28515625" customWidth="1"/>
    <col min="15" max="17" width="7" customWidth="1"/>
    <col min="18" max="18" width="22.7109375" style="21" bestFit="1" customWidth="1"/>
    <col min="19" max="19" width="7" customWidth="1"/>
    <col min="20" max="20" width="11.140625" customWidth="1"/>
    <col min="21" max="22" width="5" customWidth="1"/>
    <col min="23" max="30" width="6" customWidth="1"/>
    <col min="31" max="31" width="29.7109375" customWidth="1"/>
    <col min="32" max="32" width="7" customWidth="1"/>
    <col min="33" max="33" width="9.7109375" style="24" customWidth="1"/>
    <col min="34" max="34" width="7.7109375" style="24" customWidth="1"/>
    <col min="35" max="35" width="17.5703125" style="21" customWidth="1"/>
    <col min="36" max="51" width="3" customWidth="1"/>
  </cols>
  <sheetData>
    <row r="1" spans="1:51" x14ac:dyDescent="0.25">
      <c r="A1" s="9"/>
      <c r="B1" s="9"/>
      <c r="C1" s="9"/>
      <c r="D1" s="9"/>
      <c r="E1" s="9"/>
      <c r="F1" s="9"/>
      <c r="G1" s="7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7"/>
      <c r="AH1" s="7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</row>
    <row r="2" spans="1:51" x14ac:dyDescent="0.25">
      <c r="A2" s="9"/>
      <c r="B2" s="9"/>
      <c r="C2" s="9"/>
      <c r="D2" s="9"/>
      <c r="E2" s="9"/>
      <c r="F2" s="9"/>
      <c r="G2" s="7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7"/>
      <c r="AH2" s="7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80</v>
      </c>
      <c r="R3" s="20" t="s">
        <v>82</v>
      </c>
      <c r="S3" s="6" t="s">
        <v>16</v>
      </c>
      <c r="T3" s="6" t="s">
        <v>17</v>
      </c>
      <c r="U3" s="1" t="s">
        <v>18</v>
      </c>
      <c r="V3" s="1" t="s">
        <v>19</v>
      </c>
      <c r="W3" s="1" t="s">
        <v>20</v>
      </c>
      <c r="X3" s="1" t="s">
        <v>20</v>
      </c>
      <c r="Y3" s="1" t="s">
        <v>20</v>
      </c>
      <c r="Z3" s="1" t="s">
        <v>20</v>
      </c>
      <c r="AA3" s="1" t="s">
        <v>20</v>
      </c>
      <c r="AB3" s="1" t="s">
        <v>20</v>
      </c>
      <c r="AC3" s="1" t="s">
        <v>20</v>
      </c>
      <c r="AD3" s="1" t="s">
        <v>20</v>
      </c>
      <c r="AE3" s="1" t="s">
        <v>21</v>
      </c>
      <c r="AF3" s="1" t="s">
        <v>22</v>
      </c>
      <c r="AG3" s="22" t="s">
        <v>83</v>
      </c>
      <c r="AH3" s="22" t="s">
        <v>84</v>
      </c>
      <c r="AI3" s="23" t="s">
        <v>85</v>
      </c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</row>
    <row r="4" spans="1:51" x14ac:dyDescent="0.25">
      <c r="A4" s="9"/>
      <c r="B4" s="9"/>
      <c r="C4" s="9"/>
      <c r="D4" s="9"/>
      <c r="E4" s="9"/>
      <c r="F4" s="9"/>
      <c r="G4" s="7"/>
      <c r="H4" s="9"/>
      <c r="I4" s="9"/>
      <c r="J4" s="9"/>
      <c r="K4" s="9"/>
      <c r="L4" s="9"/>
      <c r="M4" s="9"/>
      <c r="N4" s="9"/>
      <c r="O4" s="9" t="s">
        <v>23</v>
      </c>
      <c r="P4" s="9" t="s">
        <v>24</v>
      </c>
      <c r="Q4" s="9" t="s">
        <v>81</v>
      </c>
      <c r="R4" s="9"/>
      <c r="S4" s="9"/>
      <c r="T4" s="9"/>
      <c r="U4" s="9"/>
      <c r="V4" s="9"/>
      <c r="W4" s="9" t="s">
        <v>25</v>
      </c>
      <c r="X4" s="9" t="s">
        <v>26</v>
      </c>
      <c r="Y4" s="9" t="s">
        <v>27</v>
      </c>
      <c r="Z4" s="9" t="s">
        <v>28</v>
      </c>
      <c r="AA4" s="9" t="s">
        <v>29</v>
      </c>
      <c r="AB4" s="9" t="s">
        <v>30</v>
      </c>
      <c r="AC4" s="9" t="s">
        <v>31</v>
      </c>
      <c r="AD4" s="9" t="s">
        <v>32</v>
      </c>
      <c r="AE4" s="9"/>
      <c r="AF4" s="9"/>
      <c r="AG4" s="7"/>
      <c r="AH4" s="7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</row>
    <row r="5" spans="1:51" x14ac:dyDescent="0.25">
      <c r="A5" s="9"/>
      <c r="B5" s="9"/>
      <c r="C5" s="9"/>
      <c r="D5" s="9"/>
      <c r="E5" s="3">
        <f>SUM(E6:E498)</f>
        <v>1717.9459999999999</v>
      </c>
      <c r="F5" s="3">
        <f>SUM(F6:F498)</f>
        <v>9142.1970000000001</v>
      </c>
      <c r="G5" s="7"/>
      <c r="H5" s="9"/>
      <c r="I5" s="9"/>
      <c r="J5" s="9"/>
      <c r="K5" s="3">
        <f t="shared" ref="K5:S5" si="0">SUM(K6:K498)</f>
        <v>0</v>
      </c>
      <c r="L5" s="3">
        <f t="shared" si="0"/>
        <v>1717.9459999999999</v>
      </c>
      <c r="M5" s="3">
        <f t="shared" si="0"/>
        <v>0</v>
      </c>
      <c r="N5" s="3">
        <f t="shared" si="0"/>
        <v>0</v>
      </c>
      <c r="O5" s="3">
        <f t="shared" si="0"/>
        <v>1660</v>
      </c>
      <c r="P5" s="3">
        <f t="shared" si="0"/>
        <v>343.58919999999995</v>
      </c>
      <c r="Q5" s="3">
        <f t="shared" si="0"/>
        <v>1170</v>
      </c>
      <c r="R5" s="3">
        <f t="shared" si="0"/>
        <v>1168.8</v>
      </c>
      <c r="S5" s="3">
        <f t="shared" si="0"/>
        <v>0</v>
      </c>
      <c r="T5" s="9"/>
      <c r="U5" s="9"/>
      <c r="V5" s="9"/>
      <c r="W5" s="3">
        <f t="shared" ref="W5:AD5" si="1">SUM(W6:W498)</f>
        <v>470.89920000000006</v>
      </c>
      <c r="X5" s="3">
        <f t="shared" si="1"/>
        <v>323.58160000000004</v>
      </c>
      <c r="Y5" s="3">
        <f t="shared" si="1"/>
        <v>651.3252</v>
      </c>
      <c r="Z5" s="3">
        <f t="shared" si="1"/>
        <v>259.14660000000003</v>
      </c>
      <c r="AA5" s="3">
        <f t="shared" si="1"/>
        <v>656.98899999999992</v>
      </c>
      <c r="AB5" s="3">
        <f t="shared" si="1"/>
        <v>920.69899999999996</v>
      </c>
      <c r="AC5" s="3">
        <f t="shared" si="1"/>
        <v>209.11559999999994</v>
      </c>
      <c r="AD5" s="3">
        <f t="shared" si="1"/>
        <v>857.93319999999983</v>
      </c>
      <c r="AE5" s="9"/>
      <c r="AF5" s="3">
        <f>SUM(AF6:AF498)</f>
        <v>533.5</v>
      </c>
      <c r="AG5" s="7"/>
      <c r="AH5" s="7"/>
      <c r="AI5" s="3">
        <f>SUM(AI6:AI500)</f>
        <v>532.6</v>
      </c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x14ac:dyDescent="0.25">
      <c r="A6" s="10" t="s">
        <v>33</v>
      </c>
      <c r="B6" s="10"/>
      <c r="C6" s="10">
        <v>-4.8730000000000002</v>
      </c>
      <c r="D6" s="10"/>
      <c r="E6" s="10"/>
      <c r="F6" s="16">
        <v>-4.8730000000000002</v>
      </c>
      <c r="G6" s="11">
        <v>0</v>
      </c>
      <c r="H6" s="10"/>
      <c r="I6" s="10" t="s">
        <v>34</v>
      </c>
      <c r="J6" s="10" t="s">
        <v>35</v>
      </c>
      <c r="K6" s="10"/>
      <c r="L6" s="10">
        <f t="shared" ref="L6:L37" si="2">E6-K6</f>
        <v>0</v>
      </c>
      <c r="M6" s="10"/>
      <c r="N6" s="10"/>
      <c r="O6" s="10"/>
      <c r="P6" s="10">
        <f t="shared" ref="P6:P37" si="3">E6/5</f>
        <v>0</v>
      </c>
      <c r="Q6" s="12"/>
      <c r="R6" s="12"/>
      <c r="S6" s="12"/>
      <c r="T6" s="10"/>
      <c r="U6" s="10" t="e">
        <f t="shared" ref="U6:U37" si="4">(F6+O6+Q6)/P6</f>
        <v>#DIV/0!</v>
      </c>
      <c r="V6" s="10" t="e">
        <f t="shared" ref="V6:V37" si="5">(F6+O6)/P6</f>
        <v>#DIV/0!</v>
      </c>
      <c r="W6" s="10">
        <v>0.97460000000000002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/>
      <c r="AF6" s="10"/>
      <c r="AG6" s="7"/>
      <c r="AH6" s="7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x14ac:dyDescent="0.25">
      <c r="A7" s="10" t="s">
        <v>36</v>
      </c>
      <c r="B7" s="10"/>
      <c r="C7" s="10"/>
      <c r="D7" s="10"/>
      <c r="E7" s="16">
        <v>11.291</v>
      </c>
      <c r="F7" s="16">
        <v>-12.914</v>
      </c>
      <c r="G7" s="11">
        <v>0</v>
      </c>
      <c r="H7" s="10"/>
      <c r="I7" s="10" t="s">
        <v>34</v>
      </c>
      <c r="J7" s="10" t="s">
        <v>37</v>
      </c>
      <c r="K7" s="10"/>
      <c r="L7" s="10">
        <f t="shared" si="2"/>
        <v>11.291</v>
      </c>
      <c r="M7" s="10"/>
      <c r="N7" s="10"/>
      <c r="O7" s="10"/>
      <c r="P7" s="10">
        <f t="shared" si="3"/>
        <v>2.2582</v>
      </c>
      <c r="Q7" s="12"/>
      <c r="R7" s="12"/>
      <c r="S7" s="12"/>
      <c r="T7" s="10"/>
      <c r="U7" s="10">
        <f t="shared" si="4"/>
        <v>-5.7187140200159421</v>
      </c>
      <c r="V7" s="10">
        <f t="shared" si="5"/>
        <v>-5.7187140200159421</v>
      </c>
      <c r="W7" s="10">
        <v>0.3246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/>
      <c r="AF7" s="10"/>
      <c r="AG7" s="7"/>
      <c r="AH7" s="7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10" t="s">
        <v>38</v>
      </c>
      <c r="B8" s="10"/>
      <c r="C8" s="10">
        <v>-11.422000000000001</v>
      </c>
      <c r="D8" s="10"/>
      <c r="E8" s="10"/>
      <c r="F8" s="16">
        <v>-11.422000000000001</v>
      </c>
      <c r="G8" s="11">
        <v>0</v>
      </c>
      <c r="H8" s="10"/>
      <c r="I8" s="10" t="s">
        <v>34</v>
      </c>
      <c r="J8" s="10" t="s">
        <v>39</v>
      </c>
      <c r="K8" s="10"/>
      <c r="L8" s="10">
        <f t="shared" si="2"/>
        <v>0</v>
      </c>
      <c r="M8" s="10"/>
      <c r="N8" s="10"/>
      <c r="O8" s="10"/>
      <c r="P8" s="10">
        <f t="shared" si="3"/>
        <v>0</v>
      </c>
      <c r="Q8" s="12"/>
      <c r="R8" s="12"/>
      <c r="S8" s="12"/>
      <c r="T8" s="10"/>
      <c r="U8" s="10" t="e">
        <f t="shared" si="4"/>
        <v>#DIV/0!</v>
      </c>
      <c r="V8" s="10" t="e">
        <f t="shared" si="5"/>
        <v>#DIV/0!</v>
      </c>
      <c r="W8" s="10">
        <v>5.8015999999999996</v>
      </c>
      <c r="X8" s="10">
        <v>0.82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/>
      <c r="AF8" s="10"/>
      <c r="AG8" s="7"/>
      <c r="AH8" s="7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</row>
    <row r="9" spans="1:51" x14ac:dyDescent="0.25">
      <c r="A9" s="10" t="s">
        <v>40</v>
      </c>
      <c r="B9" s="10" t="s">
        <v>41</v>
      </c>
      <c r="C9" s="10">
        <v>-15</v>
      </c>
      <c r="D9" s="10"/>
      <c r="E9" s="16">
        <v>14</v>
      </c>
      <c r="F9" s="16">
        <v>-29</v>
      </c>
      <c r="G9" s="11">
        <v>0</v>
      </c>
      <c r="H9" s="10"/>
      <c r="I9" s="10" t="s">
        <v>34</v>
      </c>
      <c r="J9" s="10" t="s">
        <v>42</v>
      </c>
      <c r="K9" s="10"/>
      <c r="L9" s="10">
        <f t="shared" si="2"/>
        <v>14</v>
      </c>
      <c r="M9" s="10"/>
      <c r="N9" s="10"/>
      <c r="O9" s="10"/>
      <c r="P9" s="10">
        <f t="shared" si="3"/>
        <v>2.8</v>
      </c>
      <c r="Q9" s="12"/>
      <c r="R9" s="12"/>
      <c r="S9" s="12"/>
      <c r="T9" s="10"/>
      <c r="U9" s="10">
        <f t="shared" si="4"/>
        <v>-10.357142857142858</v>
      </c>
      <c r="V9" s="10">
        <f t="shared" si="5"/>
        <v>-10.357142857142858</v>
      </c>
      <c r="W9" s="10">
        <v>4.5999999999999996</v>
      </c>
      <c r="X9" s="10">
        <v>0</v>
      </c>
      <c r="Y9" s="10">
        <v>0</v>
      </c>
      <c r="Z9" s="10">
        <v>7.2</v>
      </c>
      <c r="AA9" s="10">
        <v>9</v>
      </c>
      <c r="AB9" s="10">
        <v>15.2</v>
      </c>
      <c r="AC9" s="10">
        <v>0.4</v>
      </c>
      <c r="AD9" s="10">
        <v>13.6</v>
      </c>
      <c r="AE9" s="10"/>
      <c r="AF9" s="10"/>
      <c r="AG9" s="7"/>
      <c r="AH9" s="7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</row>
    <row r="10" spans="1:51" x14ac:dyDescent="0.25">
      <c r="A10" s="10" t="s">
        <v>43</v>
      </c>
      <c r="B10" s="10"/>
      <c r="C10" s="10">
        <v>-1.2350000000000001</v>
      </c>
      <c r="D10" s="10"/>
      <c r="E10" s="16">
        <v>26.658999999999999</v>
      </c>
      <c r="F10" s="16">
        <v>-27.893999999999998</v>
      </c>
      <c r="G10" s="11">
        <v>0</v>
      </c>
      <c r="H10" s="10"/>
      <c r="I10" s="10" t="s">
        <v>34</v>
      </c>
      <c r="J10" s="10" t="s">
        <v>44</v>
      </c>
      <c r="K10" s="10"/>
      <c r="L10" s="10">
        <f t="shared" si="2"/>
        <v>26.658999999999999</v>
      </c>
      <c r="M10" s="10"/>
      <c r="N10" s="10"/>
      <c r="O10" s="10"/>
      <c r="P10" s="10">
        <f t="shared" si="3"/>
        <v>5.3317999999999994</v>
      </c>
      <c r="Q10" s="12"/>
      <c r="R10" s="12"/>
      <c r="S10" s="12"/>
      <c r="T10" s="10"/>
      <c r="U10" s="10">
        <f t="shared" si="4"/>
        <v>-5.2316290933643428</v>
      </c>
      <c r="V10" s="10">
        <f t="shared" si="5"/>
        <v>-5.2316290933643428</v>
      </c>
      <c r="W10" s="10">
        <v>0.247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/>
      <c r="AF10" s="10"/>
      <c r="AG10" s="7"/>
      <c r="AH10" s="7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</row>
    <row r="11" spans="1:51" x14ac:dyDescent="0.25">
      <c r="A11" s="10" t="s">
        <v>45</v>
      </c>
      <c r="B11" s="10" t="s">
        <v>41</v>
      </c>
      <c r="C11" s="10">
        <v>-33</v>
      </c>
      <c r="D11" s="10"/>
      <c r="E11" s="16">
        <v>29</v>
      </c>
      <c r="F11" s="16">
        <v>-64</v>
      </c>
      <c r="G11" s="11">
        <v>0</v>
      </c>
      <c r="H11" s="10"/>
      <c r="I11" s="10" t="s">
        <v>34</v>
      </c>
      <c r="J11" s="10" t="s">
        <v>46</v>
      </c>
      <c r="K11" s="10"/>
      <c r="L11" s="10">
        <f t="shared" si="2"/>
        <v>29</v>
      </c>
      <c r="M11" s="10"/>
      <c r="N11" s="10"/>
      <c r="O11" s="10"/>
      <c r="P11" s="10">
        <f t="shared" si="3"/>
        <v>5.8</v>
      </c>
      <c r="Q11" s="12"/>
      <c r="R11" s="12"/>
      <c r="S11" s="12"/>
      <c r="T11" s="10"/>
      <c r="U11" s="10">
        <f t="shared" si="4"/>
        <v>-11.03448275862069</v>
      </c>
      <c r="V11" s="10">
        <f t="shared" si="5"/>
        <v>-11.03448275862069</v>
      </c>
      <c r="W11" s="10">
        <v>12</v>
      </c>
      <c r="X11" s="10">
        <v>0</v>
      </c>
      <c r="Y11" s="10">
        <v>0</v>
      </c>
      <c r="Z11" s="10">
        <v>3.2</v>
      </c>
      <c r="AA11" s="10">
        <v>17</v>
      </c>
      <c r="AB11" s="10">
        <v>29.4</v>
      </c>
      <c r="AC11" s="10">
        <v>0</v>
      </c>
      <c r="AD11" s="10">
        <v>18.8</v>
      </c>
      <c r="AE11" s="10"/>
      <c r="AF11" s="10"/>
      <c r="AG11" s="7"/>
      <c r="AH11" s="7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</row>
    <row r="12" spans="1:51" x14ac:dyDescent="0.25">
      <c r="A12" s="10" t="s">
        <v>47</v>
      </c>
      <c r="B12" s="10"/>
      <c r="C12" s="10">
        <v>-40</v>
      </c>
      <c r="D12" s="10"/>
      <c r="E12" s="16">
        <v>12</v>
      </c>
      <c r="F12" s="16">
        <v>-52</v>
      </c>
      <c r="G12" s="11">
        <v>0</v>
      </c>
      <c r="H12" s="10"/>
      <c r="I12" s="10" t="s">
        <v>34</v>
      </c>
      <c r="J12" s="10" t="s">
        <v>48</v>
      </c>
      <c r="K12" s="10"/>
      <c r="L12" s="10">
        <f t="shared" si="2"/>
        <v>12</v>
      </c>
      <c r="M12" s="10"/>
      <c r="N12" s="10"/>
      <c r="O12" s="10"/>
      <c r="P12" s="10">
        <f t="shared" si="3"/>
        <v>2.4</v>
      </c>
      <c r="Q12" s="12"/>
      <c r="R12" s="12"/>
      <c r="S12" s="12"/>
      <c r="T12" s="10"/>
      <c r="U12" s="10">
        <f t="shared" si="4"/>
        <v>-21.666666666666668</v>
      </c>
      <c r="V12" s="10">
        <f t="shared" si="5"/>
        <v>-21.666666666666668</v>
      </c>
      <c r="W12" s="10">
        <v>8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/>
      <c r="AF12" s="10"/>
      <c r="AG12" s="7"/>
      <c r="AH12" s="7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</row>
    <row r="13" spans="1:51" x14ac:dyDescent="0.25">
      <c r="A13" s="9" t="s">
        <v>35</v>
      </c>
      <c r="B13" s="9" t="s">
        <v>49</v>
      </c>
      <c r="C13" s="9">
        <v>7.8840000000000003</v>
      </c>
      <c r="D13" s="9">
        <v>81.66</v>
      </c>
      <c r="E13" s="9">
        <v>-0.26500000000000001</v>
      </c>
      <c r="F13" s="16">
        <f>89.544+F6</f>
        <v>84.670999999999992</v>
      </c>
      <c r="G13" s="7">
        <v>1</v>
      </c>
      <c r="H13" s="9">
        <v>30</v>
      </c>
      <c r="I13" s="9">
        <v>1030112235</v>
      </c>
      <c r="J13" s="9"/>
      <c r="K13" s="9"/>
      <c r="L13" s="9">
        <f t="shared" si="2"/>
        <v>-0.26500000000000001</v>
      </c>
      <c r="M13" s="9"/>
      <c r="N13" s="9"/>
      <c r="O13" s="9">
        <v>30</v>
      </c>
      <c r="P13" s="9">
        <f t="shared" si="3"/>
        <v>-5.3000000000000005E-2</v>
      </c>
      <c r="Q13" s="12">
        <v>30</v>
      </c>
      <c r="R13" s="4">
        <f>IF(G13&lt;1,MROUND(Q13*G13,AH13)/AG13,MROUND(Q13,AH13))</f>
        <v>28.8</v>
      </c>
      <c r="S13" s="4"/>
      <c r="T13" s="9"/>
      <c r="U13" s="9">
        <f t="shared" si="4"/>
        <v>-2729.6415094339618</v>
      </c>
      <c r="V13" s="9">
        <f t="shared" si="5"/>
        <v>-2163.6037735849054</v>
      </c>
      <c r="W13" s="9">
        <v>12.9244</v>
      </c>
      <c r="X13" s="9">
        <v>5.71</v>
      </c>
      <c r="Y13" s="9">
        <v>10.6648</v>
      </c>
      <c r="Z13" s="9">
        <v>12.1486</v>
      </c>
      <c r="AA13" s="9">
        <v>9.0993999999999993</v>
      </c>
      <c r="AB13" s="9">
        <v>26.653199999999998</v>
      </c>
      <c r="AC13" s="9">
        <v>2.097</v>
      </c>
      <c r="AD13" s="9">
        <v>22.7834</v>
      </c>
      <c r="AE13" s="9" t="s">
        <v>50</v>
      </c>
      <c r="AF13" s="9">
        <f t="shared" ref="AF13:AF21" si="6">G13*Q13</f>
        <v>30</v>
      </c>
      <c r="AG13" s="7">
        <f>VLOOKUP(I13,[1]Sheet!$I:$AK,28,0)</f>
        <v>1.6</v>
      </c>
      <c r="AH13" s="7">
        <f>VLOOKUP(I13,[1]Sheet!$I:$AK,29,0)</f>
        <v>3.2</v>
      </c>
      <c r="AI13" s="9">
        <f>IF(G13&lt;1,AG13*R13,R13)</f>
        <v>28.8</v>
      </c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</row>
    <row r="14" spans="1:51" x14ac:dyDescent="0.25">
      <c r="A14" s="9" t="s">
        <v>37</v>
      </c>
      <c r="B14" s="9" t="s">
        <v>49</v>
      </c>
      <c r="C14" s="9">
        <v>99.143000000000001</v>
      </c>
      <c r="D14" s="9">
        <v>124.456</v>
      </c>
      <c r="E14" s="16">
        <f>60.102+E7</f>
        <v>71.393000000000001</v>
      </c>
      <c r="F14" s="16">
        <f>155.292+F7</f>
        <v>142.37800000000001</v>
      </c>
      <c r="G14" s="7">
        <v>1</v>
      </c>
      <c r="H14" s="9">
        <v>30</v>
      </c>
      <c r="I14" s="9">
        <v>1030112635</v>
      </c>
      <c r="J14" s="9"/>
      <c r="K14" s="9"/>
      <c r="L14" s="9">
        <f t="shared" si="2"/>
        <v>71.393000000000001</v>
      </c>
      <c r="M14" s="9"/>
      <c r="N14" s="9"/>
      <c r="O14" s="9">
        <v>60</v>
      </c>
      <c r="P14" s="9">
        <f t="shared" si="3"/>
        <v>14.278600000000001</v>
      </c>
      <c r="Q14" s="12">
        <v>80</v>
      </c>
      <c r="R14" s="4">
        <f t="shared" ref="R14:R37" si="7">IF(G14&lt;1,MROUND(Q14*G14,AH14)/AG14,MROUND(Q14,AH14))</f>
        <v>80</v>
      </c>
      <c r="S14" s="4"/>
      <c r="T14" s="9">
        <v>126.02979999999999</v>
      </c>
      <c r="U14" s="9">
        <f t="shared" si="4"/>
        <v>19.776308601683642</v>
      </c>
      <c r="V14" s="9">
        <f t="shared" si="5"/>
        <v>14.17351841216926</v>
      </c>
      <c r="W14" s="9">
        <v>20.921199999999999</v>
      </c>
      <c r="X14" s="9">
        <v>12.272</v>
      </c>
      <c r="Y14" s="9">
        <v>18.5562</v>
      </c>
      <c r="Z14" s="9">
        <v>4.3045999999999998</v>
      </c>
      <c r="AA14" s="9">
        <v>31.763400000000001</v>
      </c>
      <c r="AB14" s="9">
        <v>28.996600000000001</v>
      </c>
      <c r="AC14" s="9">
        <v>-0.433</v>
      </c>
      <c r="AD14" s="9">
        <v>29.310600000000001</v>
      </c>
      <c r="AE14" s="9" t="s">
        <v>51</v>
      </c>
      <c r="AF14" s="9">
        <f t="shared" si="6"/>
        <v>80</v>
      </c>
      <c r="AG14" s="7">
        <f>VLOOKUP(I14,[1]Sheet!$I:$AK,28,0)</f>
        <v>1.6</v>
      </c>
      <c r="AH14" s="7">
        <f>VLOOKUP(I14,[1]Sheet!$I:$AK,29,0)</f>
        <v>3.2</v>
      </c>
      <c r="AI14" s="9">
        <f t="shared" ref="AI14:AI37" si="8">IF(G14&lt;1,AG14*R14,R14)</f>
        <v>80</v>
      </c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</row>
    <row r="15" spans="1:51" x14ac:dyDescent="0.25">
      <c r="A15" s="9" t="s">
        <v>39</v>
      </c>
      <c r="B15" s="9" t="s">
        <v>49</v>
      </c>
      <c r="C15" s="9">
        <v>549.08799999999997</v>
      </c>
      <c r="D15" s="9">
        <v>82.781999999999996</v>
      </c>
      <c r="E15" s="9">
        <v>32.576999999999998</v>
      </c>
      <c r="F15" s="16">
        <f>584.988+F8</f>
        <v>573.56600000000003</v>
      </c>
      <c r="G15" s="7">
        <v>1</v>
      </c>
      <c r="H15" s="9">
        <v>75</v>
      </c>
      <c r="I15" s="9">
        <v>1030115552</v>
      </c>
      <c r="J15" s="9"/>
      <c r="K15" s="9"/>
      <c r="L15" s="9">
        <f t="shared" si="2"/>
        <v>32.576999999999998</v>
      </c>
      <c r="M15" s="9"/>
      <c r="N15" s="9"/>
      <c r="O15" s="9"/>
      <c r="P15" s="9">
        <f t="shared" si="3"/>
        <v>6.5153999999999996</v>
      </c>
      <c r="Q15" s="12"/>
      <c r="R15" s="4">
        <f t="shared" si="7"/>
        <v>0</v>
      </c>
      <c r="S15" s="4"/>
      <c r="T15" s="9"/>
      <c r="U15" s="9">
        <f t="shared" si="4"/>
        <v>88.032354114866322</v>
      </c>
      <c r="V15" s="9">
        <f t="shared" si="5"/>
        <v>88.032354114866322</v>
      </c>
      <c r="W15" s="9">
        <v>18.439599999999999</v>
      </c>
      <c r="X15" s="9">
        <v>10.619199999999999</v>
      </c>
      <c r="Y15" s="9">
        <v>20.4344</v>
      </c>
      <c r="Z15" s="9">
        <v>9.9225999999999992</v>
      </c>
      <c r="AA15" s="9">
        <v>21.495799999999999</v>
      </c>
      <c r="AB15" s="9">
        <v>21.397600000000001</v>
      </c>
      <c r="AC15" s="9">
        <v>14.695399999999999</v>
      </c>
      <c r="AD15" s="9">
        <v>17.125</v>
      </c>
      <c r="AE15" s="18" t="s">
        <v>52</v>
      </c>
      <c r="AF15" s="9">
        <f t="shared" si="6"/>
        <v>0</v>
      </c>
      <c r="AG15" s="7">
        <f>VLOOKUP(I15,[1]Sheet!$I:$AK,28,0)</f>
        <v>1</v>
      </c>
      <c r="AH15" s="7">
        <f>VLOOKUP(I15,[1]Sheet!$I:$AK,29,0)</f>
        <v>3</v>
      </c>
      <c r="AI15" s="9">
        <f t="shared" si="8"/>
        <v>0</v>
      </c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</row>
    <row r="16" spans="1:51" x14ac:dyDescent="0.25">
      <c r="A16" s="9" t="s">
        <v>53</v>
      </c>
      <c r="B16" s="9" t="s">
        <v>41</v>
      </c>
      <c r="C16" s="9">
        <v>603</v>
      </c>
      <c r="D16" s="9">
        <v>498</v>
      </c>
      <c r="E16" s="9">
        <v>203</v>
      </c>
      <c r="F16" s="9">
        <v>878</v>
      </c>
      <c r="G16" s="7">
        <v>0.4</v>
      </c>
      <c r="H16" s="9">
        <v>75</v>
      </c>
      <c r="I16" s="9">
        <v>1030115404</v>
      </c>
      <c r="J16" s="9"/>
      <c r="K16" s="9"/>
      <c r="L16" s="9">
        <f t="shared" si="2"/>
        <v>203</v>
      </c>
      <c r="M16" s="9"/>
      <c r="N16" s="9"/>
      <c r="O16" s="9">
        <v>200</v>
      </c>
      <c r="P16" s="9">
        <f t="shared" si="3"/>
        <v>40.6</v>
      </c>
      <c r="Q16" s="12">
        <v>200</v>
      </c>
      <c r="R16" s="4">
        <f t="shared" si="7"/>
        <v>198</v>
      </c>
      <c r="S16" s="4"/>
      <c r="T16" s="9"/>
      <c r="U16" s="9">
        <f t="shared" si="4"/>
        <v>31.47783251231527</v>
      </c>
      <c r="V16" s="9">
        <f t="shared" si="5"/>
        <v>26.551724137931032</v>
      </c>
      <c r="W16" s="9">
        <v>42.6</v>
      </c>
      <c r="X16" s="9">
        <v>30.6</v>
      </c>
      <c r="Y16" s="9">
        <v>78.2</v>
      </c>
      <c r="Z16" s="9">
        <v>25.6</v>
      </c>
      <c r="AA16" s="9">
        <v>54.6</v>
      </c>
      <c r="AB16" s="9">
        <v>54.2</v>
      </c>
      <c r="AC16" s="9">
        <v>38</v>
      </c>
      <c r="AD16" s="9">
        <v>73.2</v>
      </c>
      <c r="AE16" s="19" t="s">
        <v>57</v>
      </c>
      <c r="AF16" s="9">
        <f t="shared" si="6"/>
        <v>80</v>
      </c>
      <c r="AG16" s="7">
        <f>VLOOKUP(I16,[1]Sheet!$I:$AK,28,0)</f>
        <v>0.4</v>
      </c>
      <c r="AH16" s="7">
        <f>VLOOKUP(I16,[1]Sheet!$I:$AK,29,0)</f>
        <v>2.4</v>
      </c>
      <c r="AI16" s="9">
        <f t="shared" si="8"/>
        <v>79.2</v>
      </c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</row>
    <row r="17" spans="1:51" x14ac:dyDescent="0.25">
      <c r="A17" s="9" t="s">
        <v>54</v>
      </c>
      <c r="B17" s="9" t="s">
        <v>41</v>
      </c>
      <c r="C17" s="9">
        <v>626</v>
      </c>
      <c r="D17" s="9"/>
      <c r="E17" s="9">
        <v>82</v>
      </c>
      <c r="F17" s="9">
        <v>534</v>
      </c>
      <c r="G17" s="7">
        <v>0.4</v>
      </c>
      <c r="H17" s="9">
        <v>75</v>
      </c>
      <c r="I17" s="9">
        <v>1030804004</v>
      </c>
      <c r="J17" s="9"/>
      <c r="K17" s="9"/>
      <c r="L17" s="9">
        <f t="shared" si="2"/>
        <v>82</v>
      </c>
      <c r="M17" s="9"/>
      <c r="N17" s="9"/>
      <c r="O17" s="9"/>
      <c r="P17" s="9">
        <f t="shared" si="3"/>
        <v>16.399999999999999</v>
      </c>
      <c r="Q17" s="12">
        <v>100</v>
      </c>
      <c r="R17" s="4">
        <f t="shared" si="7"/>
        <v>101.99999999999999</v>
      </c>
      <c r="S17" s="4"/>
      <c r="T17" s="9"/>
      <c r="U17" s="9">
        <f t="shared" si="4"/>
        <v>38.658536585365859</v>
      </c>
      <c r="V17" s="9">
        <f t="shared" si="5"/>
        <v>32.560975609756099</v>
      </c>
      <c r="W17" s="9">
        <v>12</v>
      </c>
      <c r="X17" s="9">
        <v>18.8</v>
      </c>
      <c r="Y17" s="9">
        <v>22.2</v>
      </c>
      <c r="Z17" s="9">
        <v>10.6</v>
      </c>
      <c r="AA17" s="9">
        <v>29.6</v>
      </c>
      <c r="AB17" s="9">
        <v>35.200000000000003</v>
      </c>
      <c r="AC17" s="9">
        <v>21.4</v>
      </c>
      <c r="AD17" s="9">
        <v>35.4</v>
      </c>
      <c r="AE17" s="18" t="s">
        <v>52</v>
      </c>
      <c r="AF17" s="9">
        <f t="shared" si="6"/>
        <v>40</v>
      </c>
      <c r="AG17" s="7">
        <f>VLOOKUP(I17,[1]Sheet!$I:$AK,28,0)</f>
        <v>0.4</v>
      </c>
      <c r="AH17" s="7">
        <f>VLOOKUP(I17,[1]Sheet!$I:$AK,29,0)</f>
        <v>2.4</v>
      </c>
      <c r="AI17" s="9">
        <f t="shared" si="8"/>
        <v>40.799999999999997</v>
      </c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</row>
    <row r="18" spans="1:51" x14ac:dyDescent="0.25">
      <c r="A18" s="9" t="s">
        <v>55</v>
      </c>
      <c r="B18" s="9" t="s">
        <v>41</v>
      </c>
      <c r="C18" s="9">
        <v>433</v>
      </c>
      <c r="D18" s="9"/>
      <c r="E18" s="9">
        <v>41</v>
      </c>
      <c r="F18" s="9">
        <v>364</v>
      </c>
      <c r="G18" s="7">
        <v>0.3</v>
      </c>
      <c r="H18" s="9">
        <v>45</v>
      </c>
      <c r="I18" s="9">
        <v>1030419235</v>
      </c>
      <c r="J18" s="9"/>
      <c r="K18" s="9"/>
      <c r="L18" s="9">
        <f t="shared" si="2"/>
        <v>41</v>
      </c>
      <c r="M18" s="9"/>
      <c r="N18" s="9"/>
      <c r="O18" s="9"/>
      <c r="P18" s="9">
        <f t="shared" si="3"/>
        <v>8.1999999999999993</v>
      </c>
      <c r="Q18" s="12"/>
      <c r="R18" s="4">
        <f t="shared" si="7"/>
        <v>0</v>
      </c>
      <c r="S18" s="4"/>
      <c r="T18" s="9"/>
      <c r="U18" s="9">
        <f t="shared" si="4"/>
        <v>44.390243902439025</v>
      </c>
      <c r="V18" s="9">
        <f t="shared" si="5"/>
        <v>44.390243902439025</v>
      </c>
      <c r="W18" s="9">
        <v>4.5999999999999996</v>
      </c>
      <c r="X18" s="9">
        <v>6.2</v>
      </c>
      <c r="Y18" s="9">
        <v>14.6</v>
      </c>
      <c r="Z18" s="9">
        <v>12.4</v>
      </c>
      <c r="AA18" s="9">
        <v>14</v>
      </c>
      <c r="AB18" s="9">
        <v>50.4</v>
      </c>
      <c r="AC18" s="9">
        <v>0</v>
      </c>
      <c r="AD18" s="9">
        <v>-0.4</v>
      </c>
      <c r="AE18" s="19" t="s">
        <v>77</v>
      </c>
      <c r="AF18" s="9">
        <f t="shared" si="6"/>
        <v>0</v>
      </c>
      <c r="AG18" s="7">
        <f>VLOOKUP(I18,[1]Sheet!$I:$AK,28,0)</f>
        <v>0.3</v>
      </c>
      <c r="AH18" s="7">
        <f>VLOOKUP(I18,[1]Sheet!$I:$AK,29,0)</f>
        <v>1.8</v>
      </c>
      <c r="AI18" s="9">
        <f t="shared" si="8"/>
        <v>0</v>
      </c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</row>
    <row r="19" spans="1:51" x14ac:dyDescent="0.25">
      <c r="A19" s="9" t="s">
        <v>56</v>
      </c>
      <c r="B19" s="9" t="s">
        <v>41</v>
      </c>
      <c r="C19" s="9">
        <v>83</v>
      </c>
      <c r="D19" s="9">
        <v>200</v>
      </c>
      <c r="E19" s="9">
        <v>66</v>
      </c>
      <c r="F19" s="9">
        <v>203</v>
      </c>
      <c r="G19" s="7">
        <v>0.5</v>
      </c>
      <c r="H19" s="9">
        <v>45</v>
      </c>
      <c r="I19" s="9">
        <v>1030412236</v>
      </c>
      <c r="J19" s="9"/>
      <c r="K19" s="9"/>
      <c r="L19" s="9">
        <f t="shared" si="2"/>
        <v>66</v>
      </c>
      <c r="M19" s="9"/>
      <c r="N19" s="9"/>
      <c r="O19" s="9">
        <v>250</v>
      </c>
      <c r="P19" s="9">
        <f t="shared" si="3"/>
        <v>13.2</v>
      </c>
      <c r="Q19" s="12"/>
      <c r="R19" s="4">
        <f t="shared" si="7"/>
        <v>0</v>
      </c>
      <c r="S19" s="4"/>
      <c r="T19" s="9"/>
      <c r="U19" s="9">
        <f t="shared" si="4"/>
        <v>34.31818181818182</v>
      </c>
      <c r="V19" s="9">
        <f t="shared" si="5"/>
        <v>34.31818181818182</v>
      </c>
      <c r="W19" s="9">
        <v>16.8</v>
      </c>
      <c r="X19" s="9">
        <v>9.4</v>
      </c>
      <c r="Y19" s="9">
        <v>26.4</v>
      </c>
      <c r="Z19" s="9">
        <v>26.4</v>
      </c>
      <c r="AA19" s="9">
        <v>20.2</v>
      </c>
      <c r="AB19" s="9">
        <v>1</v>
      </c>
      <c r="AC19" s="9">
        <v>17.600000000000001</v>
      </c>
      <c r="AD19" s="9">
        <v>40</v>
      </c>
      <c r="AE19" s="17" t="s">
        <v>57</v>
      </c>
      <c r="AF19" s="9">
        <f t="shared" si="6"/>
        <v>0</v>
      </c>
      <c r="AG19" s="7">
        <f>VLOOKUP(I19,[1]Sheet!$I:$AK,28,0)</f>
        <v>0.5</v>
      </c>
      <c r="AH19" s="7">
        <f>VLOOKUP(I19,[1]Sheet!$I:$AK,29,0)</f>
        <v>2</v>
      </c>
      <c r="AI19" s="9">
        <f t="shared" si="8"/>
        <v>0</v>
      </c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</row>
    <row r="20" spans="1:51" x14ac:dyDescent="0.25">
      <c r="A20" s="9" t="s">
        <v>42</v>
      </c>
      <c r="B20" s="9" t="s">
        <v>41</v>
      </c>
      <c r="C20" s="9">
        <v>1157</v>
      </c>
      <c r="D20" s="9"/>
      <c r="E20" s="16">
        <f>182+E9</f>
        <v>196</v>
      </c>
      <c r="F20" s="16">
        <f>969+F9</f>
        <v>940</v>
      </c>
      <c r="G20" s="7">
        <v>0.18</v>
      </c>
      <c r="H20" s="9">
        <v>90</v>
      </c>
      <c r="I20" s="9">
        <v>1030712385</v>
      </c>
      <c r="J20" s="9"/>
      <c r="K20" s="9"/>
      <c r="L20" s="9">
        <f t="shared" si="2"/>
        <v>196</v>
      </c>
      <c r="M20" s="9"/>
      <c r="N20" s="9"/>
      <c r="O20" s="9"/>
      <c r="P20" s="9">
        <f t="shared" si="3"/>
        <v>39.200000000000003</v>
      </c>
      <c r="Q20" s="12">
        <v>100</v>
      </c>
      <c r="R20" s="4">
        <f t="shared" si="7"/>
        <v>100</v>
      </c>
      <c r="S20" s="4"/>
      <c r="T20" s="9"/>
      <c r="U20" s="9">
        <f t="shared" si="4"/>
        <v>26.530612244897956</v>
      </c>
      <c r="V20" s="9">
        <f t="shared" si="5"/>
        <v>23.979591836734691</v>
      </c>
      <c r="W20" s="9">
        <v>42</v>
      </c>
      <c r="X20" s="9">
        <v>47.6</v>
      </c>
      <c r="Y20" s="9">
        <v>40.799999999999997</v>
      </c>
      <c r="Z20" s="9">
        <v>17.399999999999999</v>
      </c>
      <c r="AA20" s="9">
        <v>48.6</v>
      </c>
      <c r="AB20" s="9">
        <v>104.6</v>
      </c>
      <c r="AC20" s="9">
        <v>6.8</v>
      </c>
      <c r="AD20" s="9">
        <v>91.8</v>
      </c>
      <c r="AE20" s="18" t="s">
        <v>52</v>
      </c>
      <c r="AF20" s="9">
        <f t="shared" si="6"/>
        <v>18</v>
      </c>
      <c r="AG20" s="7">
        <f>VLOOKUP(I20,[1]Sheet!$I:$AK,28,0)</f>
        <v>0.18</v>
      </c>
      <c r="AH20" s="7">
        <f>VLOOKUP(I20,[1]Sheet!$I:$AK,29,0)</f>
        <v>1.8</v>
      </c>
      <c r="AI20" s="9">
        <f t="shared" si="8"/>
        <v>18</v>
      </c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</row>
    <row r="21" spans="1:51" x14ac:dyDescent="0.25">
      <c r="A21" s="9" t="s">
        <v>58</v>
      </c>
      <c r="B21" s="9" t="s">
        <v>41</v>
      </c>
      <c r="C21" s="9"/>
      <c r="D21" s="9"/>
      <c r="E21" s="9"/>
      <c r="F21" s="9"/>
      <c r="G21" s="7">
        <v>0.3</v>
      </c>
      <c r="H21" s="9">
        <v>60</v>
      </c>
      <c r="I21" s="9">
        <v>1030709904</v>
      </c>
      <c r="J21" s="9"/>
      <c r="K21" s="9"/>
      <c r="L21" s="9">
        <f t="shared" si="2"/>
        <v>0</v>
      </c>
      <c r="M21" s="9"/>
      <c r="N21" s="9"/>
      <c r="O21" s="9"/>
      <c r="P21" s="9">
        <f t="shared" si="3"/>
        <v>0</v>
      </c>
      <c r="Q21" s="12"/>
      <c r="R21" s="4">
        <f t="shared" si="7"/>
        <v>0</v>
      </c>
      <c r="S21" s="4"/>
      <c r="T21" s="9"/>
      <c r="U21" s="9" t="e">
        <f t="shared" si="4"/>
        <v>#DIV/0!</v>
      </c>
      <c r="V21" s="9" t="e">
        <f t="shared" si="5"/>
        <v>#DIV/0!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-0.2</v>
      </c>
      <c r="AD21" s="9">
        <v>0</v>
      </c>
      <c r="AE21" s="9" t="s">
        <v>59</v>
      </c>
      <c r="AF21" s="9">
        <f t="shared" si="6"/>
        <v>0</v>
      </c>
      <c r="AG21" s="7">
        <f>VLOOKUP(I21,[1]Sheet!$I:$AK,28,0)</f>
        <v>0.3</v>
      </c>
      <c r="AH21" s="7">
        <f>VLOOKUP(I21,[1]Sheet!$I:$AK,29,0)</f>
        <v>1.8</v>
      </c>
      <c r="AI21" s="9">
        <f t="shared" si="8"/>
        <v>0</v>
      </c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</row>
    <row r="22" spans="1:51" x14ac:dyDescent="0.25">
      <c r="A22" s="13" t="s">
        <v>60</v>
      </c>
      <c r="B22" s="13" t="s">
        <v>41</v>
      </c>
      <c r="C22" s="13">
        <v>2</v>
      </c>
      <c r="D22" s="13"/>
      <c r="E22" s="13">
        <v>-1</v>
      </c>
      <c r="F22" s="13"/>
      <c r="G22" s="14">
        <v>0</v>
      </c>
      <c r="H22" s="13">
        <v>90</v>
      </c>
      <c r="I22" s="13" t="s">
        <v>61</v>
      </c>
      <c r="J22" s="13"/>
      <c r="K22" s="13"/>
      <c r="L22" s="13">
        <f t="shared" si="2"/>
        <v>-1</v>
      </c>
      <c r="M22" s="13"/>
      <c r="N22" s="13"/>
      <c r="O22" s="13"/>
      <c r="P22" s="13">
        <f t="shared" si="3"/>
        <v>-0.2</v>
      </c>
      <c r="Q22" s="15"/>
      <c r="R22" s="15"/>
      <c r="S22" s="15"/>
      <c r="T22" s="13"/>
      <c r="U22" s="13">
        <f t="shared" si="4"/>
        <v>0</v>
      </c>
      <c r="V22" s="13">
        <f t="shared" si="5"/>
        <v>0</v>
      </c>
      <c r="W22" s="13">
        <v>1.2</v>
      </c>
      <c r="X22" s="13">
        <v>8</v>
      </c>
      <c r="Y22" s="13">
        <v>12</v>
      </c>
      <c r="Z22" s="13">
        <v>5.6</v>
      </c>
      <c r="AA22" s="13">
        <v>12.8</v>
      </c>
      <c r="AB22" s="13">
        <v>16.399999999999999</v>
      </c>
      <c r="AC22" s="13">
        <v>0</v>
      </c>
      <c r="AD22" s="13">
        <v>39.6</v>
      </c>
      <c r="AE22" s="13" t="s">
        <v>62</v>
      </c>
      <c r="AF22" s="13"/>
      <c r="AG22" s="7"/>
      <c r="AH22" s="7"/>
      <c r="AI22" s="9">
        <f t="shared" si="8"/>
        <v>0</v>
      </c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</row>
    <row r="23" spans="1:51" x14ac:dyDescent="0.25">
      <c r="A23" s="9" t="s">
        <v>63</v>
      </c>
      <c r="B23" s="9" t="s">
        <v>41</v>
      </c>
      <c r="C23" s="9">
        <v>1149</v>
      </c>
      <c r="D23" s="9"/>
      <c r="E23" s="9">
        <v>163</v>
      </c>
      <c r="F23" s="9">
        <v>976</v>
      </c>
      <c r="G23" s="7">
        <v>0.3</v>
      </c>
      <c r="H23" s="9">
        <v>150</v>
      </c>
      <c r="I23" s="9">
        <v>1030686740</v>
      </c>
      <c r="J23" s="9"/>
      <c r="K23" s="9"/>
      <c r="L23" s="9">
        <f t="shared" si="2"/>
        <v>163</v>
      </c>
      <c r="M23" s="9"/>
      <c r="N23" s="9"/>
      <c r="O23" s="9"/>
      <c r="P23" s="9">
        <f t="shared" si="3"/>
        <v>32.6</v>
      </c>
      <c r="Q23" s="12">
        <v>100</v>
      </c>
      <c r="R23" s="4">
        <f t="shared" si="7"/>
        <v>96</v>
      </c>
      <c r="S23" s="4"/>
      <c r="T23" s="9"/>
      <c r="U23" s="9">
        <f t="shared" si="4"/>
        <v>33.006134969325153</v>
      </c>
      <c r="V23" s="9">
        <f t="shared" si="5"/>
        <v>29.938650306748464</v>
      </c>
      <c r="W23" s="9">
        <v>21.2</v>
      </c>
      <c r="X23" s="9">
        <v>32.6</v>
      </c>
      <c r="Y23" s="9">
        <v>36.799999999999997</v>
      </c>
      <c r="Z23" s="9">
        <v>25.2</v>
      </c>
      <c r="AA23" s="9">
        <v>58.4</v>
      </c>
      <c r="AB23" s="9">
        <v>81.400000000000006</v>
      </c>
      <c r="AC23" s="9">
        <v>26</v>
      </c>
      <c r="AD23" s="9">
        <v>76.8</v>
      </c>
      <c r="AE23" s="18" t="s">
        <v>52</v>
      </c>
      <c r="AF23" s="9">
        <f>G23*Q23</f>
        <v>30</v>
      </c>
      <c r="AG23" s="7">
        <f>VLOOKUP(I23,[1]Sheet!$I:$AK,28,0)</f>
        <v>0.3</v>
      </c>
      <c r="AH23" s="7">
        <f>VLOOKUP(I23,[1]Sheet!$I:$AK,29,0)</f>
        <v>3.6</v>
      </c>
      <c r="AI23" s="9">
        <f t="shared" si="8"/>
        <v>28.799999999999997</v>
      </c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</row>
    <row r="24" spans="1:51" x14ac:dyDescent="0.25">
      <c r="A24" s="9" t="s">
        <v>64</v>
      </c>
      <c r="B24" s="9" t="s">
        <v>41</v>
      </c>
      <c r="C24" s="9">
        <v>779</v>
      </c>
      <c r="D24" s="9">
        <v>300</v>
      </c>
      <c r="E24" s="9">
        <v>143</v>
      </c>
      <c r="F24" s="9">
        <v>917</v>
      </c>
      <c r="G24" s="7">
        <v>0.3</v>
      </c>
      <c r="H24" s="9">
        <v>135</v>
      </c>
      <c r="I24" s="9">
        <v>1030686857</v>
      </c>
      <c r="J24" s="9"/>
      <c r="K24" s="9"/>
      <c r="L24" s="9">
        <f t="shared" si="2"/>
        <v>143</v>
      </c>
      <c r="M24" s="9"/>
      <c r="N24" s="9"/>
      <c r="O24" s="9">
        <v>200</v>
      </c>
      <c r="P24" s="9">
        <f t="shared" si="3"/>
        <v>28.6</v>
      </c>
      <c r="Q24" s="12"/>
      <c r="R24" s="4">
        <f t="shared" si="7"/>
        <v>0</v>
      </c>
      <c r="S24" s="4"/>
      <c r="T24" s="9"/>
      <c r="U24" s="9">
        <f t="shared" si="4"/>
        <v>39.055944055944053</v>
      </c>
      <c r="V24" s="9">
        <f t="shared" si="5"/>
        <v>39.055944055944053</v>
      </c>
      <c r="W24" s="9">
        <v>18.2</v>
      </c>
      <c r="X24" s="9">
        <v>24.4</v>
      </c>
      <c r="Y24" s="9">
        <v>43</v>
      </c>
      <c r="Z24" s="9">
        <v>10.8</v>
      </c>
      <c r="AA24" s="9">
        <v>34.200000000000003</v>
      </c>
      <c r="AB24" s="9">
        <v>53.6</v>
      </c>
      <c r="AC24" s="9">
        <v>28.6</v>
      </c>
      <c r="AD24" s="9">
        <v>65</v>
      </c>
      <c r="AE24" s="18" t="s">
        <v>52</v>
      </c>
      <c r="AF24" s="9">
        <f>G24*Q24</f>
        <v>0</v>
      </c>
      <c r="AG24" s="7">
        <f>VLOOKUP(I24,[1]Sheet!$I:$AK,28,0)</f>
        <v>0.3</v>
      </c>
      <c r="AH24" s="7">
        <f>VLOOKUP(I24,[1]Sheet!$I:$AK,29,0)</f>
        <v>3.6</v>
      </c>
      <c r="AI24" s="9">
        <f t="shared" si="8"/>
        <v>0</v>
      </c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</row>
    <row r="25" spans="1:51" x14ac:dyDescent="0.25">
      <c r="A25" s="9" t="s">
        <v>65</v>
      </c>
      <c r="B25" s="9" t="s">
        <v>41</v>
      </c>
      <c r="C25" s="9">
        <v>378</v>
      </c>
      <c r="D25" s="9">
        <v>42</v>
      </c>
      <c r="E25" s="9">
        <v>30</v>
      </c>
      <c r="F25" s="9">
        <v>372</v>
      </c>
      <c r="G25" s="7">
        <v>0.2</v>
      </c>
      <c r="H25" s="9">
        <v>90</v>
      </c>
      <c r="I25" s="9">
        <v>1030654104</v>
      </c>
      <c r="J25" s="9"/>
      <c r="K25" s="9"/>
      <c r="L25" s="9">
        <f t="shared" si="2"/>
        <v>30</v>
      </c>
      <c r="M25" s="9"/>
      <c r="N25" s="9"/>
      <c r="O25" s="9">
        <v>80</v>
      </c>
      <c r="P25" s="9">
        <f t="shared" si="3"/>
        <v>6</v>
      </c>
      <c r="Q25" s="12"/>
      <c r="R25" s="4">
        <f t="shared" si="7"/>
        <v>0</v>
      </c>
      <c r="S25" s="4"/>
      <c r="T25" s="9"/>
      <c r="U25" s="9">
        <f t="shared" si="4"/>
        <v>75.333333333333329</v>
      </c>
      <c r="V25" s="9">
        <f t="shared" si="5"/>
        <v>75.333333333333329</v>
      </c>
      <c r="W25" s="9">
        <v>5.4</v>
      </c>
      <c r="X25" s="9">
        <v>11.4</v>
      </c>
      <c r="Y25" s="9">
        <v>17.399999999999999</v>
      </c>
      <c r="Z25" s="9">
        <v>4.8</v>
      </c>
      <c r="AA25" s="9">
        <v>13.8</v>
      </c>
      <c r="AB25" s="9">
        <v>23</v>
      </c>
      <c r="AC25" s="9">
        <v>8.6</v>
      </c>
      <c r="AD25" s="9">
        <v>27.8</v>
      </c>
      <c r="AE25" s="18" t="s">
        <v>52</v>
      </c>
      <c r="AF25" s="9">
        <f>G25*Q25</f>
        <v>0</v>
      </c>
      <c r="AG25" s="7">
        <f>VLOOKUP(I25,[1]Sheet!$I:$AK,28,0)</f>
        <v>0.2</v>
      </c>
      <c r="AH25" s="7">
        <f>VLOOKUP(I25,[1]Sheet!$I:$AK,29,0)</f>
        <v>1.2</v>
      </c>
      <c r="AI25" s="9">
        <f t="shared" si="8"/>
        <v>0</v>
      </c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</row>
    <row r="26" spans="1:51" x14ac:dyDescent="0.25">
      <c r="A26" s="9" t="s">
        <v>66</v>
      </c>
      <c r="B26" s="9" t="s">
        <v>41</v>
      </c>
      <c r="C26" s="9">
        <v>317</v>
      </c>
      <c r="D26" s="9">
        <v>102</v>
      </c>
      <c r="E26" s="9">
        <v>31</v>
      </c>
      <c r="F26" s="9">
        <v>388</v>
      </c>
      <c r="G26" s="7">
        <v>0.3</v>
      </c>
      <c r="H26" s="9">
        <v>135</v>
      </c>
      <c r="I26" s="9">
        <v>1030686241</v>
      </c>
      <c r="J26" s="9"/>
      <c r="K26" s="9"/>
      <c r="L26" s="9">
        <f t="shared" si="2"/>
        <v>31</v>
      </c>
      <c r="M26" s="9"/>
      <c r="N26" s="9"/>
      <c r="O26" s="9"/>
      <c r="P26" s="9">
        <f t="shared" si="3"/>
        <v>6.2</v>
      </c>
      <c r="Q26" s="12"/>
      <c r="R26" s="4">
        <f t="shared" si="7"/>
        <v>0</v>
      </c>
      <c r="S26" s="4"/>
      <c r="T26" s="9"/>
      <c r="U26" s="9">
        <f t="shared" si="4"/>
        <v>62.58064516129032</v>
      </c>
      <c r="V26" s="9">
        <f t="shared" si="5"/>
        <v>62.58064516129032</v>
      </c>
      <c r="W26" s="9">
        <v>5.2</v>
      </c>
      <c r="X26" s="9">
        <v>1.2</v>
      </c>
      <c r="Y26" s="9">
        <v>15.6</v>
      </c>
      <c r="Z26" s="9">
        <v>4</v>
      </c>
      <c r="AA26" s="9">
        <v>4</v>
      </c>
      <c r="AB26" s="9">
        <v>10.6</v>
      </c>
      <c r="AC26" s="9">
        <v>10.199999999999999</v>
      </c>
      <c r="AD26" s="9">
        <v>11.8</v>
      </c>
      <c r="AE26" s="18" t="s">
        <v>52</v>
      </c>
      <c r="AF26" s="9">
        <f>G26*Q26</f>
        <v>0</v>
      </c>
      <c r="AG26" s="7">
        <f>VLOOKUP(I26,[1]Sheet!$I:$AK,28,0)</f>
        <v>0.3</v>
      </c>
      <c r="AH26" s="7">
        <f>VLOOKUP(I26,[1]Sheet!$I:$AK,29,0)</f>
        <v>1.8</v>
      </c>
      <c r="AI26" s="9">
        <f t="shared" si="8"/>
        <v>0</v>
      </c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</row>
    <row r="27" spans="1:51" x14ac:dyDescent="0.25">
      <c r="A27" s="13" t="s">
        <v>67</v>
      </c>
      <c r="B27" s="13"/>
      <c r="C27" s="13"/>
      <c r="D27" s="13">
        <v>120</v>
      </c>
      <c r="E27" s="13"/>
      <c r="F27" s="16">
        <v>120</v>
      </c>
      <c r="G27" s="14">
        <v>0</v>
      </c>
      <c r="H27" s="13"/>
      <c r="I27" s="13" t="s">
        <v>68</v>
      </c>
      <c r="J27" s="13" t="s">
        <v>69</v>
      </c>
      <c r="K27" s="13"/>
      <c r="L27" s="13">
        <f t="shared" si="2"/>
        <v>0</v>
      </c>
      <c r="M27" s="13"/>
      <c r="N27" s="13"/>
      <c r="O27" s="13"/>
      <c r="P27" s="13">
        <f t="shared" si="3"/>
        <v>0</v>
      </c>
      <c r="Q27" s="15"/>
      <c r="R27" s="15"/>
      <c r="S27" s="15"/>
      <c r="T27" s="13"/>
      <c r="U27" s="13" t="e">
        <f t="shared" si="4"/>
        <v>#DIV/0!</v>
      </c>
      <c r="V27" s="13" t="e">
        <f t="shared" si="5"/>
        <v>#DIV/0!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/>
      <c r="AF27" s="13"/>
      <c r="AG27" s="7"/>
      <c r="AH27" s="7"/>
      <c r="AI27" s="9">
        <f t="shared" si="8"/>
        <v>0</v>
      </c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</row>
    <row r="28" spans="1:51" x14ac:dyDescent="0.25">
      <c r="A28" s="9" t="s">
        <v>69</v>
      </c>
      <c r="B28" s="9" t="s">
        <v>41</v>
      </c>
      <c r="C28" s="9">
        <v>71</v>
      </c>
      <c r="D28" s="9"/>
      <c r="E28" s="9">
        <v>31</v>
      </c>
      <c r="F28" s="16">
        <f>39+F27</f>
        <v>159</v>
      </c>
      <c r="G28" s="7">
        <v>0.1</v>
      </c>
      <c r="H28" s="9">
        <v>90</v>
      </c>
      <c r="I28" s="9">
        <v>1030650028</v>
      </c>
      <c r="J28" s="9"/>
      <c r="K28" s="9"/>
      <c r="L28" s="9">
        <f t="shared" si="2"/>
        <v>31</v>
      </c>
      <c r="M28" s="9"/>
      <c r="N28" s="9"/>
      <c r="O28" s="9">
        <v>120</v>
      </c>
      <c r="P28" s="9">
        <f t="shared" si="3"/>
        <v>6.2</v>
      </c>
      <c r="Q28" s="12"/>
      <c r="R28" s="4">
        <f t="shared" si="7"/>
        <v>0</v>
      </c>
      <c r="S28" s="4"/>
      <c r="T28" s="9"/>
      <c r="U28" s="9">
        <f t="shared" si="4"/>
        <v>45</v>
      </c>
      <c r="V28" s="9">
        <f t="shared" si="5"/>
        <v>45</v>
      </c>
      <c r="W28" s="9">
        <v>17</v>
      </c>
      <c r="X28" s="9">
        <v>4.5999999999999996</v>
      </c>
      <c r="Y28" s="9">
        <v>23.2</v>
      </c>
      <c r="Z28" s="9">
        <v>-0.2</v>
      </c>
      <c r="AA28" s="9">
        <v>19.2</v>
      </c>
      <c r="AB28" s="9">
        <v>10.4</v>
      </c>
      <c r="AC28" s="9">
        <v>0</v>
      </c>
      <c r="AD28" s="9">
        <v>-0.4</v>
      </c>
      <c r="AE28" s="19" t="s">
        <v>78</v>
      </c>
      <c r="AF28" s="9">
        <f t="shared" ref="AF28:AF37" si="9">G28*Q28</f>
        <v>0</v>
      </c>
      <c r="AG28" s="7">
        <f>VLOOKUP(I28,[1]Sheet!$I:$AK,28,0)</f>
        <v>0.1</v>
      </c>
      <c r="AH28" s="7">
        <f>VLOOKUP(I28,[1]Sheet!$I:$AK,29,0)</f>
        <v>1.2000000000000002</v>
      </c>
      <c r="AI28" s="9">
        <f t="shared" si="8"/>
        <v>0</v>
      </c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</row>
    <row r="29" spans="1:51" x14ac:dyDescent="0.25">
      <c r="A29" s="9" t="s">
        <v>70</v>
      </c>
      <c r="B29" s="9" t="s">
        <v>41</v>
      </c>
      <c r="C29" s="9">
        <v>212</v>
      </c>
      <c r="D29" s="9">
        <v>120</v>
      </c>
      <c r="E29" s="9">
        <v>40</v>
      </c>
      <c r="F29" s="9">
        <v>292</v>
      </c>
      <c r="G29" s="7">
        <v>0.3</v>
      </c>
      <c r="H29" s="9">
        <v>135</v>
      </c>
      <c r="I29" s="9">
        <v>1030657419</v>
      </c>
      <c r="J29" s="9"/>
      <c r="K29" s="9"/>
      <c r="L29" s="9">
        <f t="shared" si="2"/>
        <v>40</v>
      </c>
      <c r="M29" s="9"/>
      <c r="N29" s="9"/>
      <c r="O29" s="9">
        <v>120</v>
      </c>
      <c r="P29" s="9">
        <f t="shared" si="3"/>
        <v>8</v>
      </c>
      <c r="Q29" s="12"/>
      <c r="R29" s="4">
        <f t="shared" si="7"/>
        <v>0</v>
      </c>
      <c r="S29" s="4"/>
      <c r="T29" s="9"/>
      <c r="U29" s="9">
        <f t="shared" si="4"/>
        <v>51.5</v>
      </c>
      <c r="V29" s="9">
        <f t="shared" si="5"/>
        <v>51.5</v>
      </c>
      <c r="W29" s="9">
        <v>9.1999999999999993</v>
      </c>
      <c r="X29" s="9">
        <v>7</v>
      </c>
      <c r="Y29" s="9">
        <v>15</v>
      </c>
      <c r="Z29" s="9">
        <v>2.6</v>
      </c>
      <c r="AA29" s="9">
        <v>8.4</v>
      </c>
      <c r="AB29" s="9">
        <v>14</v>
      </c>
      <c r="AC29" s="9">
        <v>4.5999999999999996</v>
      </c>
      <c r="AD29" s="9">
        <v>10.4</v>
      </c>
      <c r="AE29" s="18" t="s">
        <v>52</v>
      </c>
      <c r="AF29" s="9">
        <f t="shared" si="9"/>
        <v>0</v>
      </c>
      <c r="AG29" s="7">
        <f>VLOOKUP(I29,[1]Sheet!$I:$AK,28,0)</f>
        <v>0.3</v>
      </c>
      <c r="AH29" s="7">
        <f>VLOOKUP(I29,[1]Sheet!$I:$AK,29,0)</f>
        <v>1.8</v>
      </c>
      <c r="AI29" s="9">
        <f t="shared" si="8"/>
        <v>0</v>
      </c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</row>
    <row r="30" spans="1:51" x14ac:dyDescent="0.25">
      <c r="A30" s="9" t="s">
        <v>71</v>
      </c>
      <c r="B30" s="9" t="s">
        <v>41</v>
      </c>
      <c r="C30" s="9">
        <v>28</v>
      </c>
      <c r="D30" s="9">
        <v>84</v>
      </c>
      <c r="E30" s="9">
        <v>11</v>
      </c>
      <c r="F30" s="9">
        <v>99</v>
      </c>
      <c r="G30" s="7">
        <v>8.5000000000000006E-2</v>
      </c>
      <c r="H30" s="9">
        <v>90</v>
      </c>
      <c r="I30" s="9">
        <v>1030657628</v>
      </c>
      <c r="J30" s="9"/>
      <c r="K30" s="9"/>
      <c r="L30" s="9">
        <f t="shared" si="2"/>
        <v>11</v>
      </c>
      <c r="M30" s="9"/>
      <c r="N30" s="9"/>
      <c r="O30" s="9">
        <v>60</v>
      </c>
      <c r="P30" s="9">
        <f t="shared" si="3"/>
        <v>2.2000000000000002</v>
      </c>
      <c r="Q30" s="12"/>
      <c r="R30" s="4">
        <f t="shared" si="7"/>
        <v>0</v>
      </c>
      <c r="S30" s="4"/>
      <c r="T30" s="9"/>
      <c r="U30" s="9">
        <f t="shared" si="4"/>
        <v>72.272727272727266</v>
      </c>
      <c r="V30" s="9">
        <f t="shared" si="5"/>
        <v>72.272727272727266</v>
      </c>
      <c r="W30" s="9">
        <v>15.8</v>
      </c>
      <c r="X30" s="9">
        <v>6.2</v>
      </c>
      <c r="Y30" s="9">
        <v>8.6</v>
      </c>
      <c r="Z30" s="9">
        <v>-0.8</v>
      </c>
      <c r="AA30" s="9">
        <v>12</v>
      </c>
      <c r="AB30" s="9">
        <v>-1.6</v>
      </c>
      <c r="AC30" s="9">
        <v>0</v>
      </c>
      <c r="AD30" s="9">
        <v>-0.4</v>
      </c>
      <c r="AE30" s="19" t="s">
        <v>79</v>
      </c>
      <c r="AF30" s="9">
        <f t="shared" si="9"/>
        <v>0</v>
      </c>
      <c r="AG30" s="7">
        <f>VLOOKUP(I30,[1]Sheet!$I:$AK,28,0)</f>
        <v>8.5000000000000006E-2</v>
      </c>
      <c r="AH30" s="7">
        <f>VLOOKUP(I30,[1]Sheet!$I:$AK,29,0)</f>
        <v>1.02</v>
      </c>
      <c r="AI30" s="9">
        <f t="shared" si="8"/>
        <v>0</v>
      </c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</row>
    <row r="31" spans="1:51" x14ac:dyDescent="0.25">
      <c r="A31" s="9" t="s">
        <v>72</v>
      </c>
      <c r="B31" s="9" t="s">
        <v>41</v>
      </c>
      <c r="C31" s="9">
        <v>399</v>
      </c>
      <c r="D31" s="9"/>
      <c r="E31" s="9">
        <v>66</v>
      </c>
      <c r="F31" s="9">
        <v>333</v>
      </c>
      <c r="G31" s="7">
        <v>0.3</v>
      </c>
      <c r="H31" s="9">
        <v>135</v>
      </c>
      <c r="I31" s="9">
        <v>1030679319</v>
      </c>
      <c r="J31" s="9"/>
      <c r="K31" s="9"/>
      <c r="L31" s="9">
        <f t="shared" si="2"/>
        <v>66</v>
      </c>
      <c r="M31" s="9"/>
      <c r="N31" s="9"/>
      <c r="O31" s="9"/>
      <c r="P31" s="9">
        <f t="shared" si="3"/>
        <v>13.2</v>
      </c>
      <c r="Q31" s="12">
        <v>160</v>
      </c>
      <c r="R31" s="4">
        <f t="shared" si="7"/>
        <v>162</v>
      </c>
      <c r="S31" s="4"/>
      <c r="T31" s="9"/>
      <c r="U31" s="9">
        <f t="shared" si="4"/>
        <v>37.348484848484851</v>
      </c>
      <c r="V31" s="9">
        <f t="shared" si="5"/>
        <v>25.22727272727273</v>
      </c>
      <c r="W31" s="9">
        <v>10.199999999999999</v>
      </c>
      <c r="X31" s="9">
        <v>8.8000000000000007</v>
      </c>
      <c r="Y31" s="9">
        <v>14</v>
      </c>
      <c r="Z31" s="9">
        <v>11.4</v>
      </c>
      <c r="AA31" s="9">
        <v>14.8</v>
      </c>
      <c r="AB31" s="9">
        <v>15.2</v>
      </c>
      <c r="AC31" s="9">
        <v>11.2</v>
      </c>
      <c r="AD31" s="9">
        <v>17.8</v>
      </c>
      <c r="AE31" s="18" t="s">
        <v>52</v>
      </c>
      <c r="AF31" s="9">
        <f t="shared" si="9"/>
        <v>48</v>
      </c>
      <c r="AG31" s="7">
        <f>VLOOKUP(I31,[1]Sheet!$I:$AK,28,0)</f>
        <v>0.3</v>
      </c>
      <c r="AH31" s="7">
        <f>VLOOKUP(I31,[1]Sheet!$I:$AK,29,0)</f>
        <v>1.8</v>
      </c>
      <c r="AI31" s="9">
        <f t="shared" si="8"/>
        <v>48.6</v>
      </c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</row>
    <row r="32" spans="1:51" x14ac:dyDescent="0.25">
      <c r="A32" s="10" t="s">
        <v>73</v>
      </c>
      <c r="B32" s="10" t="s">
        <v>41</v>
      </c>
      <c r="C32" s="10"/>
      <c r="D32" s="10"/>
      <c r="E32" s="10"/>
      <c r="F32" s="10"/>
      <c r="G32" s="11">
        <v>0</v>
      </c>
      <c r="H32" s="10">
        <v>150</v>
      </c>
      <c r="I32" s="10">
        <v>1030638204</v>
      </c>
      <c r="J32" s="10"/>
      <c r="K32" s="10"/>
      <c r="L32" s="10">
        <f t="shared" si="2"/>
        <v>0</v>
      </c>
      <c r="M32" s="10"/>
      <c r="N32" s="10"/>
      <c r="O32" s="10"/>
      <c r="P32" s="10">
        <f t="shared" si="3"/>
        <v>0</v>
      </c>
      <c r="Q32" s="12"/>
      <c r="R32" s="12"/>
      <c r="S32" s="12"/>
      <c r="T32" s="10"/>
      <c r="U32" s="10" t="e">
        <f t="shared" si="4"/>
        <v>#DIV/0!</v>
      </c>
      <c r="V32" s="10" t="e">
        <f t="shared" si="5"/>
        <v>#DIV/0!</v>
      </c>
      <c r="W32" s="10">
        <v>-0.4</v>
      </c>
      <c r="X32" s="10">
        <v>-0.6</v>
      </c>
      <c r="Y32" s="10">
        <v>43.6</v>
      </c>
      <c r="Z32" s="10">
        <v>21.2</v>
      </c>
      <c r="AA32" s="10">
        <v>25.4</v>
      </c>
      <c r="AB32" s="10">
        <v>44.4</v>
      </c>
      <c r="AC32" s="10">
        <v>18.600000000000001</v>
      </c>
      <c r="AD32" s="10">
        <v>40.799999999999997</v>
      </c>
      <c r="AE32" s="10" t="s">
        <v>74</v>
      </c>
      <c r="AF32" s="10"/>
      <c r="AG32" s="7"/>
      <c r="AH32" s="7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</row>
    <row r="33" spans="1:51" x14ac:dyDescent="0.25">
      <c r="A33" s="9" t="s">
        <v>75</v>
      </c>
      <c r="B33" s="9" t="s">
        <v>41</v>
      </c>
      <c r="C33" s="9">
        <v>287</v>
      </c>
      <c r="D33" s="9">
        <v>300</v>
      </c>
      <c r="E33" s="9">
        <v>94</v>
      </c>
      <c r="F33" s="9">
        <v>492</v>
      </c>
      <c r="G33" s="7">
        <v>0.25</v>
      </c>
      <c r="H33" s="9">
        <v>120</v>
      </c>
      <c r="I33" s="9">
        <v>1030670844</v>
      </c>
      <c r="J33" s="9"/>
      <c r="K33" s="9"/>
      <c r="L33" s="9">
        <f t="shared" si="2"/>
        <v>94</v>
      </c>
      <c r="M33" s="9"/>
      <c r="N33" s="9"/>
      <c r="O33" s="9">
        <v>120</v>
      </c>
      <c r="P33" s="9">
        <f t="shared" si="3"/>
        <v>18.8</v>
      </c>
      <c r="Q33" s="12"/>
      <c r="R33" s="4">
        <f t="shared" si="7"/>
        <v>0</v>
      </c>
      <c r="S33" s="4"/>
      <c r="T33" s="9"/>
      <c r="U33" s="9">
        <f t="shared" si="4"/>
        <v>32.553191489361701</v>
      </c>
      <c r="V33" s="9">
        <f t="shared" si="5"/>
        <v>32.553191489361701</v>
      </c>
      <c r="W33" s="9">
        <v>19.600000000000001</v>
      </c>
      <c r="X33" s="9">
        <v>14.2</v>
      </c>
      <c r="Y33" s="9">
        <v>32.799999999999997</v>
      </c>
      <c r="Z33" s="9">
        <v>15.6</v>
      </c>
      <c r="AA33" s="9">
        <v>17</v>
      </c>
      <c r="AB33" s="9">
        <v>29.2</v>
      </c>
      <c r="AC33" s="9">
        <v>0.6</v>
      </c>
      <c r="AD33" s="9">
        <v>21.4</v>
      </c>
      <c r="AE33" s="18" t="s">
        <v>52</v>
      </c>
      <c r="AF33" s="9">
        <f t="shared" si="9"/>
        <v>0</v>
      </c>
      <c r="AG33" s="7">
        <f>VLOOKUP(I33,[1]Sheet!$I:$AK,28,0)</f>
        <v>0.25</v>
      </c>
      <c r="AH33" s="7">
        <f>VLOOKUP(I33,[1]Sheet!$I:$AK,29,0)</f>
        <v>1.5</v>
      </c>
      <c r="AI33" s="9">
        <f t="shared" si="8"/>
        <v>0</v>
      </c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</row>
    <row r="34" spans="1:51" x14ac:dyDescent="0.25">
      <c r="A34" s="9" t="s">
        <v>44</v>
      </c>
      <c r="B34" s="9" t="s">
        <v>49</v>
      </c>
      <c r="C34" s="9">
        <v>108.617</v>
      </c>
      <c r="D34" s="9">
        <v>59.904000000000003</v>
      </c>
      <c r="E34" s="16">
        <f>64.632+E10</f>
        <v>91.290999999999997</v>
      </c>
      <c r="F34" s="16">
        <f>86.579+F10</f>
        <v>58.684999999999995</v>
      </c>
      <c r="G34" s="7">
        <v>1</v>
      </c>
      <c r="H34" s="9">
        <v>35</v>
      </c>
      <c r="I34" s="9">
        <v>1030228316</v>
      </c>
      <c r="J34" s="9"/>
      <c r="K34" s="9"/>
      <c r="L34" s="9">
        <f t="shared" si="2"/>
        <v>91.290999999999997</v>
      </c>
      <c r="M34" s="9"/>
      <c r="N34" s="9"/>
      <c r="O34" s="9"/>
      <c r="P34" s="9">
        <f t="shared" si="3"/>
        <v>18.258199999999999</v>
      </c>
      <c r="Q34" s="12">
        <v>50</v>
      </c>
      <c r="R34" s="4">
        <f t="shared" si="7"/>
        <v>50</v>
      </c>
      <c r="S34" s="4"/>
      <c r="T34" s="9">
        <v>233.44619999999998</v>
      </c>
      <c r="U34" s="9">
        <f t="shared" si="4"/>
        <v>5.9526678423941028</v>
      </c>
      <c r="V34" s="9">
        <f t="shared" si="5"/>
        <v>3.2141722623259685</v>
      </c>
      <c r="W34" s="9">
        <v>12.2662</v>
      </c>
      <c r="X34" s="9">
        <v>8.3604000000000003</v>
      </c>
      <c r="Y34" s="9">
        <v>12.2698</v>
      </c>
      <c r="Z34" s="9">
        <v>6.3708</v>
      </c>
      <c r="AA34" s="9">
        <v>18.630400000000002</v>
      </c>
      <c r="AB34" s="9">
        <v>23.451599999999999</v>
      </c>
      <c r="AC34" s="9">
        <v>0.95619999999999994</v>
      </c>
      <c r="AD34" s="9">
        <v>17.914200000000001</v>
      </c>
      <c r="AE34" s="9"/>
      <c r="AF34" s="9">
        <f t="shared" si="9"/>
        <v>50</v>
      </c>
      <c r="AG34" s="7">
        <f>VLOOKUP(I34,[1]Sheet!$I:$AK,28,0)</f>
        <v>1.25</v>
      </c>
      <c r="AH34" s="7">
        <f>VLOOKUP(I34,[1]Sheet!$I:$AK,29,0)</f>
        <v>5</v>
      </c>
      <c r="AI34" s="9">
        <f t="shared" si="8"/>
        <v>50</v>
      </c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</row>
    <row r="35" spans="1:51" x14ac:dyDescent="0.25">
      <c r="A35" s="9" t="s">
        <v>46</v>
      </c>
      <c r="B35" s="9" t="s">
        <v>41</v>
      </c>
      <c r="C35" s="9">
        <v>866</v>
      </c>
      <c r="D35" s="9">
        <v>200</v>
      </c>
      <c r="E35" s="16">
        <f>89+E11</f>
        <v>118</v>
      </c>
      <c r="F35" s="16">
        <f>943+F11</f>
        <v>879</v>
      </c>
      <c r="G35" s="7">
        <v>0.4</v>
      </c>
      <c r="H35" s="9">
        <v>41</v>
      </c>
      <c r="I35" s="9">
        <v>1030234120</v>
      </c>
      <c r="J35" s="9"/>
      <c r="K35" s="9"/>
      <c r="L35" s="9">
        <f t="shared" si="2"/>
        <v>118</v>
      </c>
      <c r="M35" s="9"/>
      <c r="N35" s="9"/>
      <c r="O35" s="9">
        <v>100</v>
      </c>
      <c r="P35" s="9">
        <f t="shared" si="3"/>
        <v>23.6</v>
      </c>
      <c r="Q35" s="12"/>
      <c r="R35" s="4">
        <f t="shared" si="7"/>
        <v>0</v>
      </c>
      <c r="S35" s="4"/>
      <c r="T35" s="9"/>
      <c r="U35" s="9">
        <f t="shared" si="4"/>
        <v>41.483050847457626</v>
      </c>
      <c r="V35" s="9">
        <f t="shared" si="5"/>
        <v>41.483050847457626</v>
      </c>
      <c r="W35" s="9">
        <v>41</v>
      </c>
      <c r="X35" s="9">
        <v>41</v>
      </c>
      <c r="Y35" s="9">
        <v>50.6</v>
      </c>
      <c r="Z35" s="9">
        <v>16</v>
      </c>
      <c r="AA35" s="9">
        <v>67</v>
      </c>
      <c r="AB35" s="9">
        <v>103.4</v>
      </c>
      <c r="AC35" s="9">
        <v>0</v>
      </c>
      <c r="AD35" s="9">
        <v>84.2</v>
      </c>
      <c r="AE35" s="18" t="s">
        <v>52</v>
      </c>
      <c r="AF35" s="9">
        <f t="shared" si="9"/>
        <v>0</v>
      </c>
      <c r="AG35" s="7">
        <f>VLOOKUP(I35,[1]Sheet!$I:$AK,28,0)</f>
        <v>0.4</v>
      </c>
      <c r="AH35" s="7">
        <f>VLOOKUP(I35,[1]Sheet!$I:$AK,29,0)</f>
        <v>1.6</v>
      </c>
      <c r="AI35" s="9">
        <f t="shared" si="8"/>
        <v>0</v>
      </c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</row>
    <row r="36" spans="1:51" x14ac:dyDescent="0.25">
      <c r="A36" s="9" t="s">
        <v>48</v>
      </c>
      <c r="B36" s="9" t="s">
        <v>41</v>
      </c>
      <c r="C36" s="9">
        <v>172</v>
      </c>
      <c r="D36" s="9">
        <v>200</v>
      </c>
      <c r="E36" s="16">
        <f>42+E12</f>
        <v>54</v>
      </c>
      <c r="F36" s="16">
        <f>289+F12</f>
        <v>237</v>
      </c>
      <c r="G36" s="7">
        <v>0.45</v>
      </c>
      <c r="H36" s="9">
        <v>31</v>
      </c>
      <c r="I36" s="9">
        <v>1030228620</v>
      </c>
      <c r="J36" s="9"/>
      <c r="K36" s="9"/>
      <c r="L36" s="9">
        <f t="shared" si="2"/>
        <v>54</v>
      </c>
      <c r="M36" s="9"/>
      <c r="N36" s="9"/>
      <c r="O36" s="9">
        <v>120</v>
      </c>
      <c r="P36" s="9">
        <f t="shared" si="3"/>
        <v>10.8</v>
      </c>
      <c r="Q36" s="12">
        <v>150</v>
      </c>
      <c r="R36" s="4">
        <f t="shared" si="7"/>
        <v>152</v>
      </c>
      <c r="S36" s="4"/>
      <c r="T36" s="9"/>
      <c r="U36" s="9">
        <f t="shared" si="4"/>
        <v>46.944444444444443</v>
      </c>
      <c r="V36" s="9">
        <f t="shared" si="5"/>
        <v>33.05555555555555</v>
      </c>
      <c r="W36" s="9">
        <v>41.6</v>
      </c>
      <c r="X36" s="9">
        <v>13</v>
      </c>
      <c r="Y36" s="9">
        <v>42.4</v>
      </c>
      <c r="Z36" s="9">
        <v>9.8000000000000007</v>
      </c>
      <c r="AA36" s="9">
        <v>50.2</v>
      </c>
      <c r="AB36" s="9">
        <v>58.2</v>
      </c>
      <c r="AC36" s="9">
        <v>0</v>
      </c>
      <c r="AD36" s="9">
        <v>58.8</v>
      </c>
      <c r="AE36" s="17" t="s">
        <v>57</v>
      </c>
      <c r="AF36" s="9">
        <f t="shared" si="9"/>
        <v>67.5</v>
      </c>
      <c r="AG36" s="7">
        <f>VLOOKUP(I36,[1]Sheet!$I:$AK,28,0)</f>
        <v>0.45</v>
      </c>
      <c r="AH36" s="7">
        <f>VLOOKUP(I36,[1]Sheet!$I:$AK,29,0)</f>
        <v>1.8</v>
      </c>
      <c r="AI36" s="9">
        <f t="shared" si="8"/>
        <v>68.400000000000006</v>
      </c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</row>
    <row r="37" spans="1:51" x14ac:dyDescent="0.25">
      <c r="A37" s="9" t="s">
        <v>76</v>
      </c>
      <c r="B37" s="9" t="s">
        <v>41</v>
      </c>
      <c r="C37" s="9">
        <v>69</v>
      </c>
      <c r="D37" s="9">
        <v>300</v>
      </c>
      <c r="E37" s="9">
        <v>62</v>
      </c>
      <c r="F37" s="9">
        <v>302</v>
      </c>
      <c r="G37" s="7">
        <v>0.45</v>
      </c>
      <c r="H37" s="9">
        <v>30</v>
      </c>
      <c r="I37" s="9">
        <v>1030212603</v>
      </c>
      <c r="J37" s="9"/>
      <c r="K37" s="9"/>
      <c r="L37" s="9">
        <f t="shared" si="2"/>
        <v>62</v>
      </c>
      <c r="M37" s="9"/>
      <c r="N37" s="9"/>
      <c r="O37" s="9">
        <v>200</v>
      </c>
      <c r="P37" s="9">
        <f t="shared" si="3"/>
        <v>12.4</v>
      </c>
      <c r="Q37" s="12">
        <v>200</v>
      </c>
      <c r="R37" s="4">
        <f t="shared" si="7"/>
        <v>200</v>
      </c>
      <c r="S37" s="4"/>
      <c r="T37" s="9"/>
      <c r="U37" s="9">
        <f t="shared" si="4"/>
        <v>56.612903225806448</v>
      </c>
      <c r="V37" s="9">
        <f t="shared" si="5"/>
        <v>40.483870967741936</v>
      </c>
      <c r="W37" s="9">
        <v>51.2</v>
      </c>
      <c r="X37" s="9">
        <v>1.4</v>
      </c>
      <c r="Y37" s="9">
        <v>52.2</v>
      </c>
      <c r="Z37" s="9">
        <v>-2.4</v>
      </c>
      <c r="AA37" s="9">
        <v>45.8</v>
      </c>
      <c r="AB37" s="9">
        <v>72</v>
      </c>
      <c r="AC37" s="9">
        <v>-0.6</v>
      </c>
      <c r="AD37" s="9">
        <v>44.8</v>
      </c>
      <c r="AE37" s="9"/>
      <c r="AF37" s="9">
        <f t="shared" si="9"/>
        <v>90</v>
      </c>
      <c r="AG37" s="7">
        <f>VLOOKUP(I37,[1]Sheet!$I:$AK,28,0)</f>
        <v>0.45</v>
      </c>
      <c r="AH37" s="7">
        <f>VLOOKUP(I37,[1]Sheet!$I:$AK,29,0)</f>
        <v>1.8</v>
      </c>
      <c r="AI37" s="9">
        <f t="shared" si="8"/>
        <v>90</v>
      </c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</row>
    <row r="38" spans="1:51" x14ac:dyDescent="0.25">
      <c r="A38" s="9"/>
      <c r="B38" s="9"/>
      <c r="C38" s="9"/>
      <c r="D38" s="9"/>
      <c r="E38" s="9"/>
      <c r="F38" s="9"/>
      <c r="G38" s="7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7"/>
      <c r="AH38" s="7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</row>
    <row r="39" spans="1:51" x14ac:dyDescent="0.25">
      <c r="A39" s="9"/>
      <c r="B39" s="9"/>
      <c r="C39" s="9"/>
      <c r="D39" s="9"/>
      <c r="E39" s="9"/>
      <c r="F39" s="9"/>
      <c r="G39" s="7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7"/>
      <c r="AH39" s="7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</row>
    <row r="40" spans="1:51" x14ac:dyDescent="0.25">
      <c r="A40" s="9"/>
      <c r="B40" s="9"/>
      <c r="C40" s="9"/>
      <c r="D40" s="9"/>
      <c r="E40" s="9"/>
      <c r="F40" s="9"/>
      <c r="G40" s="7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7"/>
      <c r="AH40" s="7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</row>
    <row r="41" spans="1:51" x14ac:dyDescent="0.25">
      <c r="A41" s="9"/>
      <c r="B41" s="9"/>
      <c r="C41" s="9"/>
      <c r="D41" s="9"/>
      <c r="E41" s="9"/>
      <c r="F41" s="9"/>
      <c r="G41" s="7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7"/>
      <c r="AH41" s="7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</row>
    <row r="42" spans="1:51" x14ac:dyDescent="0.25">
      <c r="A42" s="9"/>
      <c r="B42" s="9"/>
      <c r="C42" s="9"/>
      <c r="D42" s="9"/>
      <c r="E42" s="9"/>
      <c r="F42" s="9"/>
      <c r="G42" s="7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7"/>
      <c r="AH42" s="7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</row>
    <row r="43" spans="1:51" x14ac:dyDescent="0.25">
      <c r="A43" s="9"/>
      <c r="B43" s="9"/>
      <c r="C43" s="9"/>
      <c r="D43" s="9"/>
      <c r="E43" s="9"/>
      <c r="F43" s="9"/>
      <c r="G43" s="7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7"/>
      <c r="AH43" s="7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</row>
    <row r="44" spans="1:51" x14ac:dyDescent="0.25">
      <c r="A44" s="9"/>
      <c r="B44" s="9"/>
      <c r="C44" s="9"/>
      <c r="D44" s="9"/>
      <c r="E44" s="9"/>
      <c r="F44" s="9"/>
      <c r="G44" s="7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7"/>
      <c r="AH44" s="7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</row>
    <row r="45" spans="1:51" x14ac:dyDescent="0.25">
      <c r="A45" s="9"/>
      <c r="B45" s="9"/>
      <c r="C45" s="9"/>
      <c r="D45" s="9"/>
      <c r="E45" s="9"/>
      <c r="F45" s="9"/>
      <c r="G45" s="7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7"/>
      <c r="AH45" s="7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</row>
    <row r="46" spans="1:51" x14ac:dyDescent="0.25">
      <c r="A46" s="9"/>
      <c r="B46" s="9"/>
      <c r="C46" s="9"/>
      <c r="D46" s="9"/>
      <c r="E46" s="9"/>
      <c r="F46" s="9"/>
      <c r="G46" s="7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7"/>
      <c r="AH46" s="7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</row>
    <row r="47" spans="1:51" x14ac:dyDescent="0.25">
      <c r="A47" s="9"/>
      <c r="B47" s="9"/>
      <c r="C47" s="9"/>
      <c r="D47" s="9"/>
      <c r="E47" s="9"/>
      <c r="F47" s="9"/>
      <c r="G47" s="7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7"/>
      <c r="AH47" s="7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</row>
    <row r="48" spans="1:51" x14ac:dyDescent="0.25">
      <c r="A48" s="9"/>
      <c r="B48" s="9"/>
      <c r="C48" s="9"/>
      <c r="D48" s="9"/>
      <c r="E48" s="9"/>
      <c r="F48" s="9"/>
      <c r="G48" s="7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7"/>
      <c r="AH48" s="7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</row>
    <row r="49" spans="1:51" x14ac:dyDescent="0.25">
      <c r="A49" s="9"/>
      <c r="B49" s="9"/>
      <c r="C49" s="9"/>
      <c r="D49" s="9"/>
      <c r="E49" s="9"/>
      <c r="F49" s="9"/>
      <c r="G49" s="7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7"/>
      <c r="AH49" s="7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</row>
    <row r="50" spans="1:51" x14ac:dyDescent="0.25">
      <c r="A50" s="9"/>
      <c r="B50" s="9"/>
      <c r="C50" s="9"/>
      <c r="D50" s="9"/>
      <c r="E50" s="9"/>
      <c r="F50" s="9"/>
      <c r="G50" s="7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7"/>
      <c r="AH50" s="7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</row>
    <row r="51" spans="1:51" x14ac:dyDescent="0.25">
      <c r="A51" s="9"/>
      <c r="B51" s="9"/>
      <c r="C51" s="9"/>
      <c r="D51" s="9"/>
      <c r="E51" s="9"/>
      <c r="F51" s="9"/>
      <c r="G51" s="7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7"/>
      <c r="AH51" s="7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</row>
    <row r="52" spans="1:51" x14ac:dyDescent="0.25">
      <c r="A52" s="9"/>
      <c r="B52" s="9"/>
      <c r="C52" s="9"/>
      <c r="D52" s="9"/>
      <c r="E52" s="9"/>
      <c r="F52" s="9"/>
      <c r="G52" s="7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7"/>
      <c r="AH52" s="7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</row>
    <row r="53" spans="1:51" x14ac:dyDescent="0.25">
      <c r="A53" s="9"/>
      <c r="B53" s="9"/>
      <c r="C53" s="9"/>
      <c r="D53" s="9"/>
      <c r="E53" s="9"/>
      <c r="F53" s="9"/>
      <c r="G53" s="7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7"/>
      <c r="AH53" s="7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</row>
    <row r="54" spans="1:51" x14ac:dyDescent="0.25">
      <c r="A54" s="9"/>
      <c r="B54" s="9"/>
      <c r="C54" s="9"/>
      <c r="D54" s="9"/>
      <c r="E54" s="9"/>
      <c r="F54" s="9"/>
      <c r="G54" s="7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7"/>
      <c r="AH54" s="7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</row>
    <row r="55" spans="1:51" x14ac:dyDescent="0.25">
      <c r="A55" s="9"/>
      <c r="B55" s="9"/>
      <c r="C55" s="9"/>
      <c r="D55" s="9"/>
      <c r="E55" s="9"/>
      <c r="F55" s="9"/>
      <c r="G55" s="7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7"/>
      <c r="AH55" s="7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</row>
    <row r="56" spans="1:51" x14ac:dyDescent="0.25">
      <c r="A56" s="9"/>
      <c r="B56" s="9"/>
      <c r="C56" s="9"/>
      <c r="D56" s="9"/>
      <c r="E56" s="9"/>
      <c r="F56" s="9"/>
      <c r="G56" s="7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7"/>
      <c r="AH56" s="7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</row>
    <row r="57" spans="1:51" x14ac:dyDescent="0.25">
      <c r="A57" s="9"/>
      <c r="B57" s="9"/>
      <c r="C57" s="9"/>
      <c r="D57" s="9"/>
      <c r="E57" s="9"/>
      <c r="F57" s="9"/>
      <c r="G57" s="7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7"/>
      <c r="AH57" s="7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</row>
    <row r="58" spans="1:51" x14ac:dyDescent="0.25">
      <c r="A58" s="9"/>
      <c r="B58" s="9"/>
      <c r="C58" s="9"/>
      <c r="D58" s="9"/>
      <c r="E58" s="9"/>
      <c r="F58" s="9"/>
      <c r="G58" s="7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7"/>
      <c r="AH58" s="7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</row>
    <row r="59" spans="1:51" x14ac:dyDescent="0.25">
      <c r="A59" s="9"/>
      <c r="B59" s="9"/>
      <c r="C59" s="9"/>
      <c r="D59" s="9"/>
      <c r="E59" s="9"/>
      <c r="F59" s="9"/>
      <c r="G59" s="7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7"/>
      <c r="AH59" s="7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</row>
    <row r="60" spans="1:51" x14ac:dyDescent="0.25">
      <c r="A60" s="9"/>
      <c r="B60" s="9"/>
      <c r="C60" s="9"/>
      <c r="D60" s="9"/>
      <c r="E60" s="9"/>
      <c r="F60" s="9"/>
      <c r="G60" s="7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7"/>
      <c r="AH60" s="7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</row>
    <row r="61" spans="1:51" x14ac:dyDescent="0.25">
      <c r="A61" s="9"/>
      <c r="B61" s="9"/>
      <c r="C61" s="9"/>
      <c r="D61" s="9"/>
      <c r="E61" s="9"/>
      <c r="F61" s="9"/>
      <c r="G61" s="7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7"/>
      <c r="AH61" s="7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</row>
    <row r="62" spans="1:51" x14ac:dyDescent="0.25">
      <c r="A62" s="9"/>
      <c r="B62" s="9"/>
      <c r="C62" s="9"/>
      <c r="D62" s="9"/>
      <c r="E62" s="9"/>
      <c r="F62" s="9"/>
      <c r="G62" s="7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7"/>
      <c r="AH62" s="7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</row>
    <row r="63" spans="1:51" x14ac:dyDescent="0.25">
      <c r="A63" s="9"/>
      <c r="B63" s="9"/>
      <c r="C63" s="9"/>
      <c r="D63" s="9"/>
      <c r="E63" s="9"/>
      <c r="F63" s="9"/>
      <c r="G63" s="7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7"/>
      <c r="AH63" s="7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</row>
    <row r="64" spans="1:51" x14ac:dyDescent="0.25">
      <c r="A64" s="9"/>
      <c r="B64" s="9"/>
      <c r="C64" s="9"/>
      <c r="D64" s="9"/>
      <c r="E64" s="9"/>
      <c r="F64" s="9"/>
      <c r="G64" s="7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7"/>
      <c r="AH64" s="7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</row>
    <row r="65" spans="1:51" x14ac:dyDescent="0.25">
      <c r="A65" s="9"/>
      <c r="B65" s="9"/>
      <c r="C65" s="9"/>
      <c r="D65" s="9"/>
      <c r="E65" s="9"/>
      <c r="F65" s="9"/>
      <c r="G65" s="7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7"/>
      <c r="AH65" s="7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</row>
    <row r="66" spans="1:51" x14ac:dyDescent="0.25">
      <c r="A66" s="9"/>
      <c r="B66" s="9"/>
      <c r="C66" s="9"/>
      <c r="D66" s="9"/>
      <c r="E66" s="9"/>
      <c r="F66" s="9"/>
      <c r="G66" s="7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7"/>
      <c r="AH66" s="7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</row>
    <row r="67" spans="1:51" x14ac:dyDescent="0.25">
      <c r="A67" s="9"/>
      <c r="B67" s="9"/>
      <c r="C67" s="9"/>
      <c r="D67" s="9"/>
      <c r="E67" s="9"/>
      <c r="F67" s="9"/>
      <c r="G67" s="7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7"/>
      <c r="AH67" s="7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</row>
    <row r="68" spans="1:51" x14ac:dyDescent="0.25">
      <c r="A68" s="9"/>
      <c r="B68" s="9"/>
      <c r="C68" s="9"/>
      <c r="D68" s="9"/>
      <c r="E68" s="9"/>
      <c r="F68" s="9"/>
      <c r="G68" s="7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7"/>
      <c r="AH68" s="7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</row>
    <row r="69" spans="1:51" x14ac:dyDescent="0.25">
      <c r="A69" s="9"/>
      <c r="B69" s="9"/>
      <c r="C69" s="9"/>
      <c r="D69" s="9"/>
      <c r="E69" s="9"/>
      <c r="F69" s="9"/>
      <c r="G69" s="7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7"/>
      <c r="AH69" s="7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</row>
    <row r="70" spans="1:51" x14ac:dyDescent="0.25">
      <c r="A70" s="9"/>
      <c r="B70" s="9"/>
      <c r="C70" s="9"/>
      <c r="D70" s="9"/>
      <c r="E70" s="9"/>
      <c r="F70" s="9"/>
      <c r="G70" s="7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7"/>
      <c r="AH70" s="7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</row>
    <row r="71" spans="1:51" x14ac:dyDescent="0.25">
      <c r="A71" s="9"/>
      <c r="B71" s="9"/>
      <c r="C71" s="9"/>
      <c r="D71" s="9"/>
      <c r="E71" s="9"/>
      <c r="F71" s="9"/>
      <c r="G71" s="7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7"/>
      <c r="AH71" s="7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</row>
    <row r="72" spans="1:51" x14ac:dyDescent="0.25">
      <c r="A72" s="9"/>
      <c r="B72" s="9"/>
      <c r="C72" s="9"/>
      <c r="D72" s="9"/>
      <c r="E72" s="9"/>
      <c r="F72" s="9"/>
      <c r="G72" s="7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7"/>
      <c r="AH72" s="7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</row>
    <row r="73" spans="1:51" x14ac:dyDescent="0.25">
      <c r="A73" s="9"/>
      <c r="B73" s="9"/>
      <c r="C73" s="9"/>
      <c r="D73" s="9"/>
      <c r="E73" s="9"/>
      <c r="F73" s="9"/>
      <c r="G73" s="7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7"/>
      <c r="AH73" s="7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</row>
    <row r="74" spans="1:51" x14ac:dyDescent="0.25">
      <c r="A74" s="9"/>
      <c r="B74" s="9"/>
      <c r="C74" s="9"/>
      <c r="D74" s="9"/>
      <c r="E74" s="9"/>
      <c r="F74" s="9"/>
      <c r="G74" s="7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7"/>
      <c r="AH74" s="7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</row>
    <row r="75" spans="1:51" x14ac:dyDescent="0.25">
      <c r="A75" s="9"/>
      <c r="B75" s="9"/>
      <c r="C75" s="9"/>
      <c r="D75" s="9"/>
      <c r="E75" s="9"/>
      <c r="F75" s="9"/>
      <c r="G75" s="7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7"/>
      <c r="AH75" s="7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</row>
    <row r="76" spans="1:51" x14ac:dyDescent="0.25">
      <c r="A76" s="9"/>
      <c r="B76" s="9"/>
      <c r="C76" s="9"/>
      <c r="D76" s="9"/>
      <c r="E76" s="9"/>
      <c r="F76" s="9"/>
      <c r="G76" s="7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7"/>
      <c r="AH76" s="7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</row>
    <row r="77" spans="1:51" x14ac:dyDescent="0.25">
      <c r="A77" s="9"/>
      <c r="B77" s="9"/>
      <c r="C77" s="9"/>
      <c r="D77" s="9"/>
      <c r="E77" s="9"/>
      <c r="F77" s="9"/>
      <c r="G77" s="7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7"/>
      <c r="AH77" s="7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</row>
    <row r="78" spans="1:51" x14ac:dyDescent="0.25">
      <c r="A78" s="9"/>
      <c r="B78" s="9"/>
      <c r="C78" s="9"/>
      <c r="D78" s="9"/>
      <c r="E78" s="9"/>
      <c r="F78" s="9"/>
      <c r="G78" s="7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7"/>
      <c r="AH78" s="7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</row>
    <row r="79" spans="1:51" x14ac:dyDescent="0.25">
      <c r="A79" s="9"/>
      <c r="B79" s="9"/>
      <c r="C79" s="9"/>
      <c r="D79" s="9"/>
      <c r="E79" s="9"/>
      <c r="F79" s="9"/>
      <c r="G79" s="7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7"/>
      <c r="AH79" s="7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</row>
    <row r="80" spans="1:51" x14ac:dyDescent="0.25">
      <c r="A80" s="9"/>
      <c r="B80" s="9"/>
      <c r="C80" s="9"/>
      <c r="D80" s="9"/>
      <c r="E80" s="9"/>
      <c r="F80" s="9"/>
      <c r="G80" s="7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7"/>
      <c r="AH80" s="7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</row>
    <row r="81" spans="1:51" x14ac:dyDescent="0.25">
      <c r="A81" s="9"/>
      <c r="B81" s="9"/>
      <c r="C81" s="9"/>
      <c r="D81" s="9"/>
      <c r="E81" s="9"/>
      <c r="F81" s="9"/>
      <c r="G81" s="7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7"/>
      <c r="AH81" s="7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</row>
    <row r="82" spans="1:51" x14ac:dyDescent="0.25">
      <c r="A82" s="9"/>
      <c r="B82" s="9"/>
      <c r="C82" s="9"/>
      <c r="D82" s="9"/>
      <c r="E82" s="9"/>
      <c r="F82" s="9"/>
      <c r="G82" s="7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7"/>
      <c r="AH82" s="7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</row>
    <row r="83" spans="1:51" x14ac:dyDescent="0.25">
      <c r="A83" s="9"/>
      <c r="B83" s="9"/>
      <c r="C83" s="9"/>
      <c r="D83" s="9"/>
      <c r="E83" s="9"/>
      <c r="F83" s="9"/>
      <c r="G83" s="7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7"/>
      <c r="AH83" s="7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</row>
    <row r="84" spans="1:51" x14ac:dyDescent="0.25">
      <c r="A84" s="9"/>
      <c r="B84" s="9"/>
      <c r="C84" s="9"/>
      <c r="D84" s="9"/>
      <c r="E84" s="9"/>
      <c r="F84" s="9"/>
      <c r="G84" s="7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7"/>
      <c r="AH84" s="7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</row>
    <row r="85" spans="1:51" x14ac:dyDescent="0.25">
      <c r="A85" s="9"/>
      <c r="B85" s="9"/>
      <c r="C85" s="9"/>
      <c r="D85" s="9"/>
      <c r="E85" s="9"/>
      <c r="F85" s="9"/>
      <c r="G85" s="7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7"/>
      <c r="AH85" s="7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</row>
    <row r="86" spans="1:51" x14ac:dyDescent="0.25">
      <c r="A86" s="9"/>
      <c r="B86" s="9"/>
      <c r="C86" s="9"/>
      <c r="D86" s="9"/>
      <c r="E86" s="9"/>
      <c r="F86" s="9"/>
      <c r="G86" s="7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7"/>
      <c r="AH86" s="7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</row>
    <row r="87" spans="1:51" x14ac:dyDescent="0.25">
      <c r="A87" s="9"/>
      <c r="B87" s="9"/>
      <c r="C87" s="9"/>
      <c r="D87" s="9"/>
      <c r="E87" s="9"/>
      <c r="F87" s="9"/>
      <c r="G87" s="7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7"/>
      <c r="AH87" s="7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</row>
    <row r="88" spans="1:51" x14ac:dyDescent="0.25">
      <c r="A88" s="9"/>
      <c r="B88" s="9"/>
      <c r="C88" s="9"/>
      <c r="D88" s="9"/>
      <c r="E88" s="9"/>
      <c r="F88" s="9"/>
      <c r="G88" s="7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7"/>
      <c r="AH88" s="7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</row>
    <row r="89" spans="1:51" x14ac:dyDescent="0.25">
      <c r="A89" s="9"/>
      <c r="B89" s="9"/>
      <c r="C89" s="9"/>
      <c r="D89" s="9"/>
      <c r="E89" s="9"/>
      <c r="F89" s="9"/>
      <c r="G89" s="7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7"/>
      <c r="AH89" s="7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</row>
    <row r="90" spans="1:51" x14ac:dyDescent="0.25">
      <c r="A90" s="9"/>
      <c r="B90" s="9"/>
      <c r="C90" s="9"/>
      <c r="D90" s="9"/>
      <c r="E90" s="9"/>
      <c r="F90" s="9"/>
      <c r="G90" s="7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7"/>
      <c r="AH90" s="7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</row>
    <row r="91" spans="1:51" x14ac:dyDescent="0.25">
      <c r="A91" s="9"/>
      <c r="B91" s="9"/>
      <c r="C91" s="9"/>
      <c r="D91" s="9"/>
      <c r="E91" s="9"/>
      <c r="F91" s="9"/>
      <c r="G91" s="7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7"/>
      <c r="AH91" s="7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</row>
    <row r="92" spans="1:51" x14ac:dyDescent="0.25">
      <c r="A92" s="9"/>
      <c r="B92" s="9"/>
      <c r="C92" s="9"/>
      <c r="D92" s="9"/>
      <c r="E92" s="9"/>
      <c r="F92" s="9"/>
      <c r="G92" s="7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7"/>
      <c r="AH92" s="7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</row>
    <row r="93" spans="1:51" x14ac:dyDescent="0.25">
      <c r="A93" s="9"/>
      <c r="B93" s="9"/>
      <c r="C93" s="9"/>
      <c r="D93" s="9"/>
      <c r="E93" s="9"/>
      <c r="F93" s="9"/>
      <c r="G93" s="7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7"/>
      <c r="AH93" s="7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</row>
    <row r="94" spans="1:51" x14ac:dyDescent="0.25">
      <c r="A94" s="9"/>
      <c r="B94" s="9"/>
      <c r="C94" s="9"/>
      <c r="D94" s="9"/>
      <c r="E94" s="9"/>
      <c r="F94" s="9"/>
      <c r="G94" s="7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7"/>
      <c r="AH94" s="7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</row>
    <row r="95" spans="1:51" x14ac:dyDescent="0.25">
      <c r="A95" s="9"/>
      <c r="B95" s="9"/>
      <c r="C95" s="9"/>
      <c r="D95" s="9"/>
      <c r="E95" s="9"/>
      <c r="F95" s="9"/>
      <c r="G95" s="7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7"/>
      <c r="AH95" s="7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</row>
    <row r="96" spans="1:51" x14ac:dyDescent="0.25">
      <c r="A96" s="9"/>
      <c r="B96" s="9"/>
      <c r="C96" s="9"/>
      <c r="D96" s="9"/>
      <c r="E96" s="9"/>
      <c r="F96" s="9"/>
      <c r="G96" s="7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7"/>
      <c r="AH96" s="7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</row>
    <row r="97" spans="1:51" x14ac:dyDescent="0.25">
      <c r="A97" s="9"/>
      <c r="B97" s="9"/>
      <c r="C97" s="9"/>
      <c r="D97" s="9"/>
      <c r="E97" s="9"/>
      <c r="F97" s="9"/>
      <c r="G97" s="7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7"/>
      <c r="AH97" s="7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</row>
    <row r="98" spans="1:51" x14ac:dyDescent="0.25">
      <c r="A98" s="9"/>
      <c r="B98" s="9"/>
      <c r="C98" s="9"/>
      <c r="D98" s="9"/>
      <c r="E98" s="9"/>
      <c r="F98" s="9"/>
      <c r="G98" s="7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7"/>
      <c r="AH98" s="7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</row>
    <row r="99" spans="1:51" x14ac:dyDescent="0.25">
      <c r="A99" s="9"/>
      <c r="B99" s="9"/>
      <c r="C99" s="9"/>
      <c r="D99" s="9"/>
      <c r="E99" s="9"/>
      <c r="F99" s="9"/>
      <c r="G99" s="7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7"/>
      <c r="AH99" s="7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</row>
    <row r="100" spans="1:51" x14ac:dyDescent="0.25">
      <c r="A100" s="9"/>
      <c r="B100" s="9"/>
      <c r="C100" s="9"/>
      <c r="D100" s="9"/>
      <c r="E100" s="9"/>
      <c r="F100" s="9"/>
      <c r="G100" s="7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7"/>
      <c r="AH100" s="7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</row>
    <row r="101" spans="1:51" x14ac:dyDescent="0.25">
      <c r="A101" s="9"/>
      <c r="B101" s="9"/>
      <c r="C101" s="9"/>
      <c r="D101" s="9"/>
      <c r="E101" s="9"/>
      <c r="F101" s="9"/>
      <c r="G101" s="7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7"/>
      <c r="AH101" s="7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</row>
    <row r="102" spans="1:51" x14ac:dyDescent="0.25">
      <c r="A102" s="9"/>
      <c r="B102" s="9"/>
      <c r="C102" s="9"/>
      <c r="D102" s="9"/>
      <c r="E102" s="9"/>
      <c r="F102" s="9"/>
      <c r="G102" s="7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7"/>
      <c r="AH102" s="7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</row>
    <row r="103" spans="1:51" x14ac:dyDescent="0.25">
      <c r="A103" s="9"/>
      <c r="B103" s="9"/>
      <c r="C103" s="9"/>
      <c r="D103" s="9"/>
      <c r="E103" s="9"/>
      <c r="F103" s="9"/>
      <c r="G103" s="7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7"/>
      <c r="AH103" s="7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</row>
    <row r="104" spans="1:51" x14ac:dyDescent="0.25">
      <c r="A104" s="9"/>
      <c r="B104" s="9"/>
      <c r="C104" s="9"/>
      <c r="D104" s="9"/>
      <c r="E104" s="9"/>
      <c r="F104" s="9"/>
      <c r="G104" s="7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7"/>
      <c r="AH104" s="7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</row>
    <row r="105" spans="1:51" x14ac:dyDescent="0.25">
      <c r="A105" s="9"/>
      <c r="B105" s="9"/>
      <c r="C105" s="9"/>
      <c r="D105" s="9"/>
      <c r="E105" s="9"/>
      <c r="F105" s="9"/>
      <c r="G105" s="7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7"/>
      <c r="AH105" s="7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</row>
    <row r="106" spans="1:51" x14ac:dyDescent="0.25">
      <c r="A106" s="9"/>
      <c r="B106" s="9"/>
      <c r="C106" s="9"/>
      <c r="D106" s="9"/>
      <c r="E106" s="9"/>
      <c r="F106" s="9"/>
      <c r="G106" s="7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7"/>
      <c r="AH106" s="7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</row>
    <row r="107" spans="1:51" x14ac:dyDescent="0.25">
      <c r="A107" s="9"/>
      <c r="B107" s="9"/>
      <c r="C107" s="9"/>
      <c r="D107" s="9"/>
      <c r="E107" s="9"/>
      <c r="F107" s="9"/>
      <c r="G107" s="7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7"/>
      <c r="AH107" s="7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</row>
    <row r="108" spans="1:51" x14ac:dyDescent="0.25">
      <c r="A108" s="9"/>
      <c r="B108" s="9"/>
      <c r="C108" s="9"/>
      <c r="D108" s="9"/>
      <c r="E108" s="9"/>
      <c r="F108" s="9"/>
      <c r="G108" s="7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7"/>
      <c r="AH108" s="7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</row>
    <row r="109" spans="1:51" x14ac:dyDescent="0.25">
      <c r="A109" s="9"/>
      <c r="B109" s="9"/>
      <c r="C109" s="9"/>
      <c r="D109" s="9"/>
      <c r="E109" s="9"/>
      <c r="F109" s="9"/>
      <c r="G109" s="7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7"/>
      <c r="AH109" s="7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</row>
    <row r="110" spans="1:51" x14ac:dyDescent="0.25">
      <c r="A110" s="9"/>
      <c r="B110" s="9"/>
      <c r="C110" s="9"/>
      <c r="D110" s="9"/>
      <c r="E110" s="9"/>
      <c r="F110" s="9"/>
      <c r="G110" s="7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7"/>
      <c r="AH110" s="7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</row>
    <row r="111" spans="1:51" x14ac:dyDescent="0.25">
      <c r="A111" s="9"/>
      <c r="B111" s="9"/>
      <c r="C111" s="9"/>
      <c r="D111" s="9"/>
      <c r="E111" s="9"/>
      <c r="F111" s="9"/>
      <c r="G111" s="7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7"/>
      <c r="AH111" s="7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</row>
    <row r="112" spans="1:51" x14ac:dyDescent="0.25">
      <c r="A112" s="9"/>
      <c r="B112" s="9"/>
      <c r="C112" s="9"/>
      <c r="D112" s="9"/>
      <c r="E112" s="9"/>
      <c r="F112" s="9"/>
      <c r="G112" s="7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7"/>
      <c r="AH112" s="7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</row>
    <row r="113" spans="1:51" x14ac:dyDescent="0.25">
      <c r="A113" s="9"/>
      <c r="B113" s="9"/>
      <c r="C113" s="9"/>
      <c r="D113" s="9"/>
      <c r="E113" s="9"/>
      <c r="F113" s="9"/>
      <c r="G113" s="7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7"/>
      <c r="AH113" s="7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</row>
    <row r="114" spans="1:51" x14ac:dyDescent="0.25">
      <c r="A114" s="9"/>
      <c r="B114" s="9"/>
      <c r="C114" s="9"/>
      <c r="D114" s="9"/>
      <c r="E114" s="9"/>
      <c r="F114" s="9"/>
      <c r="G114" s="7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7"/>
      <c r="AH114" s="7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</row>
    <row r="115" spans="1:51" x14ac:dyDescent="0.25">
      <c r="A115" s="9"/>
      <c r="B115" s="9"/>
      <c r="C115" s="9"/>
      <c r="D115" s="9"/>
      <c r="E115" s="9"/>
      <c r="F115" s="9"/>
      <c r="G115" s="7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7"/>
      <c r="AH115" s="7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</row>
    <row r="116" spans="1:51" x14ac:dyDescent="0.25">
      <c r="A116" s="9"/>
      <c r="B116" s="9"/>
      <c r="C116" s="9"/>
      <c r="D116" s="9"/>
      <c r="E116" s="9"/>
      <c r="F116" s="9"/>
      <c r="G116" s="7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7"/>
      <c r="AH116" s="7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</row>
    <row r="117" spans="1:51" x14ac:dyDescent="0.25">
      <c r="A117" s="9"/>
      <c r="B117" s="9"/>
      <c r="C117" s="9"/>
      <c r="D117" s="9"/>
      <c r="E117" s="9"/>
      <c r="F117" s="9"/>
      <c r="G117" s="7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7"/>
      <c r="AH117" s="7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</row>
    <row r="118" spans="1:51" x14ac:dyDescent="0.25">
      <c r="A118" s="9"/>
      <c r="B118" s="9"/>
      <c r="C118" s="9"/>
      <c r="D118" s="9"/>
      <c r="E118" s="9"/>
      <c r="F118" s="9"/>
      <c r="G118" s="7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7"/>
      <c r="AH118" s="7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</row>
    <row r="119" spans="1:51" x14ac:dyDescent="0.25">
      <c r="A119" s="9"/>
      <c r="B119" s="9"/>
      <c r="C119" s="9"/>
      <c r="D119" s="9"/>
      <c r="E119" s="9"/>
      <c r="F119" s="9"/>
      <c r="G119" s="7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7"/>
      <c r="AH119" s="7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</row>
    <row r="120" spans="1:51" x14ac:dyDescent="0.25">
      <c r="A120" s="9"/>
      <c r="B120" s="9"/>
      <c r="C120" s="9"/>
      <c r="D120" s="9"/>
      <c r="E120" s="9"/>
      <c r="F120" s="9"/>
      <c r="G120" s="7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7"/>
      <c r="AH120" s="7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</row>
    <row r="121" spans="1:51" x14ac:dyDescent="0.25">
      <c r="A121" s="9"/>
      <c r="B121" s="9"/>
      <c r="C121" s="9"/>
      <c r="D121" s="9"/>
      <c r="E121" s="9"/>
      <c r="F121" s="9"/>
      <c r="G121" s="7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7"/>
      <c r="AH121" s="7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</row>
    <row r="122" spans="1:51" x14ac:dyDescent="0.25">
      <c r="A122" s="9"/>
      <c r="B122" s="9"/>
      <c r="C122" s="9"/>
      <c r="D122" s="9"/>
      <c r="E122" s="9"/>
      <c r="F122" s="9"/>
      <c r="G122" s="7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7"/>
      <c r="AH122" s="7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</row>
    <row r="123" spans="1:51" x14ac:dyDescent="0.25">
      <c r="A123" s="9"/>
      <c r="B123" s="9"/>
      <c r="C123" s="9"/>
      <c r="D123" s="9"/>
      <c r="E123" s="9"/>
      <c r="F123" s="9"/>
      <c r="G123" s="7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7"/>
      <c r="AH123" s="7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</row>
    <row r="124" spans="1:51" x14ac:dyDescent="0.25">
      <c r="A124" s="9"/>
      <c r="B124" s="9"/>
      <c r="C124" s="9"/>
      <c r="D124" s="9"/>
      <c r="E124" s="9"/>
      <c r="F124" s="9"/>
      <c r="G124" s="7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7"/>
      <c r="AH124" s="7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</row>
    <row r="125" spans="1:51" x14ac:dyDescent="0.25">
      <c r="A125" s="9"/>
      <c r="B125" s="9"/>
      <c r="C125" s="9"/>
      <c r="D125" s="9"/>
      <c r="E125" s="9"/>
      <c r="F125" s="9"/>
      <c r="G125" s="7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7"/>
      <c r="AH125" s="7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</row>
    <row r="126" spans="1:51" x14ac:dyDescent="0.25">
      <c r="A126" s="9"/>
      <c r="B126" s="9"/>
      <c r="C126" s="9"/>
      <c r="D126" s="9"/>
      <c r="E126" s="9"/>
      <c r="F126" s="9"/>
      <c r="G126" s="7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7"/>
      <c r="AH126" s="7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</row>
    <row r="127" spans="1:51" x14ac:dyDescent="0.25">
      <c r="A127" s="9"/>
      <c r="B127" s="9"/>
      <c r="C127" s="9"/>
      <c r="D127" s="9"/>
      <c r="E127" s="9"/>
      <c r="F127" s="9"/>
      <c r="G127" s="7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7"/>
      <c r="AH127" s="7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</row>
    <row r="128" spans="1:51" x14ac:dyDescent="0.25">
      <c r="A128" s="9"/>
      <c r="B128" s="9"/>
      <c r="C128" s="9"/>
      <c r="D128" s="9"/>
      <c r="E128" s="9"/>
      <c r="F128" s="9"/>
      <c r="G128" s="7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7"/>
      <c r="AH128" s="7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</row>
    <row r="129" spans="1:51" x14ac:dyDescent="0.25">
      <c r="A129" s="9"/>
      <c r="B129" s="9"/>
      <c r="C129" s="9"/>
      <c r="D129" s="9"/>
      <c r="E129" s="9"/>
      <c r="F129" s="9"/>
      <c r="G129" s="7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7"/>
      <c r="AH129" s="7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</row>
    <row r="130" spans="1:51" x14ac:dyDescent="0.25">
      <c r="A130" s="9"/>
      <c r="B130" s="9"/>
      <c r="C130" s="9"/>
      <c r="D130" s="9"/>
      <c r="E130" s="9"/>
      <c r="F130" s="9"/>
      <c r="G130" s="7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7"/>
      <c r="AH130" s="7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</row>
    <row r="131" spans="1:51" x14ac:dyDescent="0.25">
      <c r="A131" s="9"/>
      <c r="B131" s="9"/>
      <c r="C131" s="9"/>
      <c r="D131" s="9"/>
      <c r="E131" s="9"/>
      <c r="F131" s="9"/>
      <c r="G131" s="7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7"/>
      <c r="AH131" s="7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</row>
    <row r="132" spans="1:51" x14ac:dyDescent="0.25">
      <c r="A132" s="9"/>
      <c r="B132" s="9"/>
      <c r="C132" s="9"/>
      <c r="D132" s="9"/>
      <c r="E132" s="9"/>
      <c r="F132" s="9"/>
      <c r="G132" s="7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7"/>
      <c r="AH132" s="7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</row>
    <row r="133" spans="1:51" x14ac:dyDescent="0.25">
      <c r="A133" s="9"/>
      <c r="B133" s="9"/>
      <c r="C133" s="9"/>
      <c r="D133" s="9"/>
      <c r="E133" s="9"/>
      <c r="F133" s="9"/>
      <c r="G133" s="7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7"/>
      <c r="AH133" s="7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</row>
    <row r="134" spans="1:51" x14ac:dyDescent="0.25">
      <c r="A134" s="9"/>
      <c r="B134" s="9"/>
      <c r="C134" s="9"/>
      <c r="D134" s="9"/>
      <c r="E134" s="9"/>
      <c r="F134" s="9"/>
      <c r="G134" s="7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7"/>
      <c r="AH134" s="7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</row>
    <row r="135" spans="1:51" x14ac:dyDescent="0.25">
      <c r="A135" s="9"/>
      <c r="B135" s="9"/>
      <c r="C135" s="9"/>
      <c r="D135" s="9"/>
      <c r="E135" s="9"/>
      <c r="F135" s="9"/>
      <c r="G135" s="7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7"/>
      <c r="AH135" s="7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</row>
    <row r="136" spans="1:51" x14ac:dyDescent="0.25">
      <c r="A136" s="9"/>
      <c r="B136" s="9"/>
      <c r="C136" s="9"/>
      <c r="D136" s="9"/>
      <c r="E136" s="9"/>
      <c r="F136" s="9"/>
      <c r="G136" s="7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7"/>
      <c r="AH136" s="7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</row>
    <row r="137" spans="1:51" x14ac:dyDescent="0.25">
      <c r="A137" s="9"/>
      <c r="B137" s="9"/>
      <c r="C137" s="9"/>
      <c r="D137" s="9"/>
      <c r="E137" s="9"/>
      <c r="F137" s="9"/>
      <c r="G137" s="7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7"/>
      <c r="AH137" s="7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</row>
    <row r="138" spans="1:51" x14ac:dyDescent="0.25">
      <c r="A138" s="9"/>
      <c r="B138" s="9"/>
      <c r="C138" s="9"/>
      <c r="D138" s="9"/>
      <c r="E138" s="9"/>
      <c r="F138" s="9"/>
      <c r="G138" s="7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7"/>
      <c r="AH138" s="7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</row>
    <row r="139" spans="1:51" x14ac:dyDescent="0.25">
      <c r="A139" s="9"/>
      <c r="B139" s="9"/>
      <c r="C139" s="9"/>
      <c r="D139" s="9"/>
      <c r="E139" s="9"/>
      <c r="F139" s="9"/>
      <c r="G139" s="7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7"/>
      <c r="AH139" s="7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</row>
    <row r="140" spans="1:51" x14ac:dyDescent="0.25">
      <c r="A140" s="9"/>
      <c r="B140" s="9"/>
      <c r="C140" s="9"/>
      <c r="D140" s="9"/>
      <c r="E140" s="9"/>
      <c r="F140" s="9"/>
      <c r="G140" s="7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7"/>
      <c r="AH140" s="7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</row>
    <row r="141" spans="1:51" x14ac:dyDescent="0.25">
      <c r="A141" s="9"/>
      <c r="B141" s="9"/>
      <c r="C141" s="9"/>
      <c r="D141" s="9"/>
      <c r="E141" s="9"/>
      <c r="F141" s="9"/>
      <c r="G141" s="7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7"/>
      <c r="AH141" s="7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</row>
    <row r="142" spans="1:51" x14ac:dyDescent="0.25">
      <c r="A142" s="9"/>
      <c r="B142" s="9"/>
      <c r="C142" s="9"/>
      <c r="D142" s="9"/>
      <c r="E142" s="9"/>
      <c r="F142" s="9"/>
      <c r="G142" s="7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7"/>
      <c r="AH142" s="7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</row>
    <row r="143" spans="1:51" x14ac:dyDescent="0.25">
      <c r="A143" s="9"/>
      <c r="B143" s="9"/>
      <c r="C143" s="9"/>
      <c r="D143" s="9"/>
      <c r="E143" s="9"/>
      <c r="F143" s="9"/>
      <c r="G143" s="7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7"/>
      <c r="AH143" s="7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</row>
    <row r="144" spans="1:51" x14ac:dyDescent="0.25">
      <c r="A144" s="9"/>
      <c r="B144" s="9"/>
      <c r="C144" s="9"/>
      <c r="D144" s="9"/>
      <c r="E144" s="9"/>
      <c r="F144" s="9"/>
      <c r="G144" s="7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7"/>
      <c r="AH144" s="7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</row>
    <row r="145" spans="1:51" x14ac:dyDescent="0.25">
      <c r="A145" s="9"/>
      <c r="B145" s="9"/>
      <c r="C145" s="9"/>
      <c r="D145" s="9"/>
      <c r="E145" s="9"/>
      <c r="F145" s="9"/>
      <c r="G145" s="7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7"/>
      <c r="AH145" s="7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</row>
    <row r="146" spans="1:51" x14ac:dyDescent="0.25">
      <c r="A146" s="9"/>
      <c r="B146" s="9"/>
      <c r="C146" s="9"/>
      <c r="D146" s="9"/>
      <c r="E146" s="9"/>
      <c r="F146" s="9"/>
      <c r="G146" s="7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7"/>
      <c r="AH146" s="7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</row>
    <row r="147" spans="1:51" x14ac:dyDescent="0.25">
      <c r="A147" s="9"/>
      <c r="B147" s="9"/>
      <c r="C147" s="9"/>
      <c r="D147" s="9"/>
      <c r="E147" s="9"/>
      <c r="F147" s="9"/>
      <c r="G147" s="7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7"/>
      <c r="AH147" s="7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</row>
    <row r="148" spans="1:51" x14ac:dyDescent="0.25">
      <c r="A148" s="9"/>
      <c r="B148" s="9"/>
      <c r="C148" s="9"/>
      <c r="D148" s="9"/>
      <c r="E148" s="9"/>
      <c r="F148" s="9"/>
      <c r="G148" s="7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7"/>
      <c r="AH148" s="7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</row>
    <row r="149" spans="1:51" x14ac:dyDescent="0.25">
      <c r="A149" s="9"/>
      <c r="B149" s="9"/>
      <c r="C149" s="9"/>
      <c r="D149" s="9"/>
      <c r="E149" s="9"/>
      <c r="F149" s="9"/>
      <c r="G149" s="7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7"/>
      <c r="AH149" s="7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</row>
    <row r="150" spans="1:51" x14ac:dyDescent="0.25">
      <c r="A150" s="9"/>
      <c r="B150" s="9"/>
      <c r="C150" s="9"/>
      <c r="D150" s="9"/>
      <c r="E150" s="9"/>
      <c r="F150" s="9"/>
      <c r="G150" s="7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7"/>
      <c r="AH150" s="7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</row>
    <row r="151" spans="1:51" x14ac:dyDescent="0.25">
      <c r="A151" s="9"/>
      <c r="B151" s="9"/>
      <c r="C151" s="9"/>
      <c r="D151" s="9"/>
      <c r="E151" s="9"/>
      <c r="F151" s="9"/>
      <c r="G151" s="7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7"/>
      <c r="AH151" s="7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</row>
    <row r="152" spans="1:51" x14ac:dyDescent="0.25">
      <c r="A152" s="9"/>
      <c r="B152" s="9"/>
      <c r="C152" s="9"/>
      <c r="D152" s="9"/>
      <c r="E152" s="9"/>
      <c r="F152" s="9"/>
      <c r="G152" s="7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7"/>
      <c r="AH152" s="7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</row>
    <row r="153" spans="1:51" x14ac:dyDescent="0.25">
      <c r="A153" s="9"/>
      <c r="B153" s="9"/>
      <c r="C153" s="9"/>
      <c r="D153" s="9"/>
      <c r="E153" s="9"/>
      <c r="F153" s="9"/>
      <c r="G153" s="7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7"/>
      <c r="AH153" s="7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</row>
    <row r="154" spans="1:51" x14ac:dyDescent="0.25">
      <c r="A154" s="9"/>
      <c r="B154" s="9"/>
      <c r="C154" s="9"/>
      <c r="D154" s="9"/>
      <c r="E154" s="9"/>
      <c r="F154" s="9"/>
      <c r="G154" s="7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7"/>
      <c r="AH154" s="7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</row>
    <row r="155" spans="1:51" x14ac:dyDescent="0.25">
      <c r="A155" s="9"/>
      <c r="B155" s="9"/>
      <c r="C155" s="9"/>
      <c r="D155" s="9"/>
      <c r="E155" s="9"/>
      <c r="F155" s="9"/>
      <c r="G155" s="7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7"/>
      <c r="AH155" s="7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</row>
    <row r="156" spans="1:51" x14ac:dyDescent="0.25">
      <c r="A156" s="9"/>
      <c r="B156" s="9"/>
      <c r="C156" s="9"/>
      <c r="D156" s="9"/>
      <c r="E156" s="9"/>
      <c r="F156" s="9"/>
      <c r="G156" s="7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7"/>
      <c r="AH156" s="7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</row>
    <row r="157" spans="1:51" x14ac:dyDescent="0.25">
      <c r="A157" s="9"/>
      <c r="B157" s="9"/>
      <c r="C157" s="9"/>
      <c r="D157" s="9"/>
      <c r="E157" s="9"/>
      <c r="F157" s="9"/>
      <c r="G157" s="7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7"/>
      <c r="AH157" s="7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</row>
    <row r="158" spans="1:51" x14ac:dyDescent="0.25">
      <c r="A158" s="9"/>
      <c r="B158" s="9"/>
      <c r="C158" s="9"/>
      <c r="D158" s="9"/>
      <c r="E158" s="9"/>
      <c r="F158" s="9"/>
      <c r="G158" s="7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7"/>
      <c r="AH158" s="7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</row>
    <row r="159" spans="1:51" x14ac:dyDescent="0.25">
      <c r="A159" s="9"/>
      <c r="B159" s="9"/>
      <c r="C159" s="9"/>
      <c r="D159" s="9"/>
      <c r="E159" s="9"/>
      <c r="F159" s="9"/>
      <c r="G159" s="7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7"/>
      <c r="AH159" s="7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</row>
    <row r="160" spans="1:51" x14ac:dyDescent="0.25">
      <c r="A160" s="9"/>
      <c r="B160" s="9"/>
      <c r="C160" s="9"/>
      <c r="D160" s="9"/>
      <c r="E160" s="9"/>
      <c r="F160" s="9"/>
      <c r="G160" s="7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7"/>
      <c r="AH160" s="7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</row>
    <row r="161" spans="1:51" x14ac:dyDescent="0.25">
      <c r="A161" s="9"/>
      <c r="B161" s="9"/>
      <c r="C161" s="9"/>
      <c r="D161" s="9"/>
      <c r="E161" s="9"/>
      <c r="F161" s="9"/>
      <c r="G161" s="7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7"/>
      <c r="AH161" s="7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</row>
    <row r="162" spans="1:51" x14ac:dyDescent="0.25">
      <c r="A162" s="9"/>
      <c r="B162" s="9"/>
      <c r="C162" s="9"/>
      <c r="D162" s="9"/>
      <c r="E162" s="9"/>
      <c r="F162" s="9"/>
      <c r="G162" s="7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7"/>
      <c r="AH162" s="7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</row>
    <row r="163" spans="1:51" x14ac:dyDescent="0.25">
      <c r="A163" s="9"/>
      <c r="B163" s="9"/>
      <c r="C163" s="9"/>
      <c r="D163" s="9"/>
      <c r="E163" s="9"/>
      <c r="F163" s="9"/>
      <c r="G163" s="7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7"/>
      <c r="AH163" s="7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</row>
    <row r="164" spans="1:51" x14ac:dyDescent="0.25">
      <c r="A164" s="9"/>
      <c r="B164" s="9"/>
      <c r="C164" s="9"/>
      <c r="D164" s="9"/>
      <c r="E164" s="9"/>
      <c r="F164" s="9"/>
      <c r="G164" s="7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7"/>
      <c r="AH164" s="7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</row>
    <row r="165" spans="1:51" x14ac:dyDescent="0.25">
      <c r="A165" s="9"/>
      <c r="B165" s="9"/>
      <c r="C165" s="9"/>
      <c r="D165" s="9"/>
      <c r="E165" s="9"/>
      <c r="F165" s="9"/>
      <c r="G165" s="7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7"/>
      <c r="AH165" s="7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</row>
    <row r="166" spans="1:51" x14ac:dyDescent="0.25">
      <c r="A166" s="9"/>
      <c r="B166" s="9"/>
      <c r="C166" s="9"/>
      <c r="D166" s="9"/>
      <c r="E166" s="9"/>
      <c r="F166" s="9"/>
      <c r="G166" s="7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7"/>
      <c r="AH166" s="7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</row>
    <row r="167" spans="1:51" x14ac:dyDescent="0.25">
      <c r="A167" s="9"/>
      <c r="B167" s="9"/>
      <c r="C167" s="9"/>
      <c r="D167" s="9"/>
      <c r="E167" s="9"/>
      <c r="F167" s="9"/>
      <c r="G167" s="7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7"/>
      <c r="AH167" s="7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</row>
    <row r="168" spans="1:51" x14ac:dyDescent="0.25">
      <c r="A168" s="9"/>
      <c r="B168" s="9"/>
      <c r="C168" s="9"/>
      <c r="D168" s="9"/>
      <c r="E168" s="9"/>
      <c r="F168" s="9"/>
      <c r="G168" s="7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7"/>
      <c r="AH168" s="7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</row>
    <row r="169" spans="1:51" x14ac:dyDescent="0.25">
      <c r="A169" s="9"/>
      <c r="B169" s="9"/>
      <c r="C169" s="9"/>
      <c r="D169" s="9"/>
      <c r="E169" s="9"/>
      <c r="F169" s="9"/>
      <c r="G169" s="7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7"/>
      <c r="AH169" s="7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</row>
    <row r="170" spans="1:51" x14ac:dyDescent="0.25">
      <c r="A170" s="9"/>
      <c r="B170" s="9"/>
      <c r="C170" s="9"/>
      <c r="D170" s="9"/>
      <c r="E170" s="9"/>
      <c r="F170" s="9"/>
      <c r="G170" s="7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7"/>
      <c r="AH170" s="7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</row>
    <row r="171" spans="1:51" x14ac:dyDescent="0.25">
      <c r="A171" s="9"/>
      <c r="B171" s="9"/>
      <c r="C171" s="9"/>
      <c r="D171" s="9"/>
      <c r="E171" s="9"/>
      <c r="F171" s="9"/>
      <c r="G171" s="7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7"/>
      <c r="AH171" s="7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</row>
    <row r="172" spans="1:51" x14ac:dyDescent="0.25">
      <c r="A172" s="9"/>
      <c r="B172" s="9"/>
      <c r="C172" s="9"/>
      <c r="D172" s="9"/>
      <c r="E172" s="9"/>
      <c r="F172" s="9"/>
      <c r="G172" s="7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7"/>
      <c r="AH172" s="7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</row>
    <row r="173" spans="1:51" x14ac:dyDescent="0.25">
      <c r="A173" s="9"/>
      <c r="B173" s="9"/>
      <c r="C173" s="9"/>
      <c r="D173" s="9"/>
      <c r="E173" s="9"/>
      <c r="F173" s="9"/>
      <c r="G173" s="7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7"/>
      <c r="AH173" s="7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</row>
    <row r="174" spans="1:51" x14ac:dyDescent="0.25">
      <c r="A174" s="9"/>
      <c r="B174" s="9"/>
      <c r="C174" s="9"/>
      <c r="D174" s="9"/>
      <c r="E174" s="9"/>
      <c r="F174" s="9"/>
      <c r="G174" s="7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7"/>
      <c r="AH174" s="7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</row>
    <row r="175" spans="1:51" x14ac:dyDescent="0.25">
      <c r="A175" s="9"/>
      <c r="B175" s="9"/>
      <c r="C175" s="9"/>
      <c r="D175" s="9"/>
      <c r="E175" s="9"/>
      <c r="F175" s="9"/>
      <c r="G175" s="7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7"/>
      <c r="AH175" s="7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</row>
    <row r="176" spans="1:51" x14ac:dyDescent="0.25">
      <c r="A176" s="9"/>
      <c r="B176" s="9"/>
      <c r="C176" s="9"/>
      <c r="D176" s="9"/>
      <c r="E176" s="9"/>
      <c r="F176" s="9"/>
      <c r="G176" s="7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7"/>
      <c r="AH176" s="7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</row>
    <row r="177" spans="1:51" x14ac:dyDescent="0.25">
      <c r="A177" s="9"/>
      <c r="B177" s="9"/>
      <c r="C177" s="9"/>
      <c r="D177" s="9"/>
      <c r="E177" s="9"/>
      <c r="F177" s="9"/>
      <c r="G177" s="7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7"/>
      <c r="AH177" s="7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</row>
    <row r="178" spans="1:51" x14ac:dyDescent="0.25">
      <c r="A178" s="9"/>
      <c r="B178" s="9"/>
      <c r="C178" s="9"/>
      <c r="D178" s="9"/>
      <c r="E178" s="9"/>
      <c r="F178" s="9"/>
      <c r="G178" s="7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7"/>
      <c r="AH178" s="7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</row>
    <row r="179" spans="1:51" x14ac:dyDescent="0.25">
      <c r="A179" s="9"/>
      <c r="B179" s="9"/>
      <c r="C179" s="9"/>
      <c r="D179" s="9"/>
      <c r="E179" s="9"/>
      <c r="F179" s="9"/>
      <c r="G179" s="7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7"/>
      <c r="AH179" s="7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</row>
    <row r="180" spans="1:51" x14ac:dyDescent="0.25">
      <c r="A180" s="9"/>
      <c r="B180" s="9"/>
      <c r="C180" s="9"/>
      <c r="D180" s="9"/>
      <c r="E180" s="9"/>
      <c r="F180" s="9"/>
      <c r="G180" s="7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7"/>
      <c r="AH180" s="7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</row>
    <row r="181" spans="1:51" x14ac:dyDescent="0.25">
      <c r="A181" s="9"/>
      <c r="B181" s="9"/>
      <c r="C181" s="9"/>
      <c r="D181" s="9"/>
      <c r="E181" s="9"/>
      <c r="F181" s="9"/>
      <c r="G181" s="7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7"/>
      <c r="AH181" s="7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</row>
    <row r="182" spans="1:51" x14ac:dyDescent="0.25">
      <c r="A182" s="9"/>
      <c r="B182" s="9"/>
      <c r="C182" s="9"/>
      <c r="D182" s="9"/>
      <c r="E182" s="9"/>
      <c r="F182" s="9"/>
      <c r="G182" s="7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7"/>
      <c r="AH182" s="7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</row>
    <row r="183" spans="1:51" x14ac:dyDescent="0.25">
      <c r="A183" s="9"/>
      <c r="B183" s="9"/>
      <c r="C183" s="9"/>
      <c r="D183" s="9"/>
      <c r="E183" s="9"/>
      <c r="F183" s="9"/>
      <c r="G183" s="7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7"/>
      <c r="AH183" s="7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</row>
    <row r="184" spans="1:51" x14ac:dyDescent="0.25">
      <c r="A184" s="9"/>
      <c r="B184" s="9"/>
      <c r="C184" s="9"/>
      <c r="D184" s="9"/>
      <c r="E184" s="9"/>
      <c r="F184" s="9"/>
      <c r="G184" s="7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7"/>
      <c r="AH184" s="7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</row>
    <row r="185" spans="1:51" x14ac:dyDescent="0.25">
      <c r="A185" s="9"/>
      <c r="B185" s="9"/>
      <c r="C185" s="9"/>
      <c r="D185" s="9"/>
      <c r="E185" s="9"/>
      <c r="F185" s="9"/>
      <c r="G185" s="7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7"/>
      <c r="AH185" s="7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</row>
    <row r="186" spans="1:51" x14ac:dyDescent="0.25">
      <c r="A186" s="9"/>
      <c r="B186" s="9"/>
      <c r="C186" s="9"/>
      <c r="D186" s="9"/>
      <c r="E186" s="9"/>
      <c r="F186" s="9"/>
      <c r="G186" s="7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7"/>
      <c r="AH186" s="7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</row>
    <row r="187" spans="1:51" x14ac:dyDescent="0.25">
      <c r="A187" s="9"/>
      <c r="B187" s="9"/>
      <c r="C187" s="9"/>
      <c r="D187" s="9"/>
      <c r="E187" s="9"/>
      <c r="F187" s="9"/>
      <c r="G187" s="7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7"/>
      <c r="AH187" s="7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</row>
    <row r="188" spans="1:51" x14ac:dyDescent="0.25">
      <c r="A188" s="9"/>
      <c r="B188" s="9"/>
      <c r="C188" s="9"/>
      <c r="D188" s="9"/>
      <c r="E188" s="9"/>
      <c r="F188" s="9"/>
      <c r="G188" s="7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7"/>
      <c r="AH188" s="7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</row>
    <row r="189" spans="1:51" x14ac:dyDescent="0.25">
      <c r="A189" s="9"/>
      <c r="B189" s="9"/>
      <c r="C189" s="9"/>
      <c r="D189" s="9"/>
      <c r="E189" s="9"/>
      <c r="F189" s="9"/>
      <c r="G189" s="7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7"/>
      <c r="AH189" s="7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</row>
    <row r="190" spans="1:51" x14ac:dyDescent="0.25">
      <c r="A190" s="9"/>
      <c r="B190" s="9"/>
      <c r="C190" s="9"/>
      <c r="D190" s="9"/>
      <c r="E190" s="9"/>
      <c r="F190" s="9"/>
      <c r="G190" s="7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7"/>
      <c r="AH190" s="7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</row>
    <row r="191" spans="1:51" x14ac:dyDescent="0.25">
      <c r="A191" s="9"/>
      <c r="B191" s="9"/>
      <c r="C191" s="9"/>
      <c r="D191" s="9"/>
      <c r="E191" s="9"/>
      <c r="F191" s="9"/>
      <c r="G191" s="7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7"/>
      <c r="AH191" s="7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</row>
    <row r="192" spans="1:51" x14ac:dyDescent="0.25">
      <c r="A192" s="9"/>
      <c r="B192" s="9"/>
      <c r="C192" s="9"/>
      <c r="D192" s="9"/>
      <c r="E192" s="9"/>
      <c r="F192" s="9"/>
      <c r="G192" s="7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7"/>
      <c r="AH192" s="7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</row>
    <row r="193" spans="1:51" x14ac:dyDescent="0.25">
      <c r="A193" s="9"/>
      <c r="B193" s="9"/>
      <c r="C193" s="9"/>
      <c r="D193" s="9"/>
      <c r="E193" s="9"/>
      <c r="F193" s="9"/>
      <c r="G193" s="7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7"/>
      <c r="AH193" s="7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</row>
    <row r="194" spans="1:51" x14ac:dyDescent="0.25">
      <c r="A194" s="9"/>
      <c r="B194" s="9"/>
      <c r="C194" s="9"/>
      <c r="D194" s="9"/>
      <c r="E194" s="9"/>
      <c r="F194" s="9"/>
      <c r="G194" s="7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7"/>
      <c r="AH194" s="7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</row>
    <row r="195" spans="1:51" x14ac:dyDescent="0.25">
      <c r="A195" s="9"/>
      <c r="B195" s="9"/>
      <c r="C195" s="9"/>
      <c r="D195" s="9"/>
      <c r="E195" s="9"/>
      <c r="F195" s="9"/>
      <c r="G195" s="7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7"/>
      <c r="AH195" s="7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</row>
    <row r="196" spans="1:51" x14ac:dyDescent="0.25">
      <c r="A196" s="9"/>
      <c r="B196" s="9"/>
      <c r="C196" s="9"/>
      <c r="D196" s="9"/>
      <c r="E196" s="9"/>
      <c r="F196" s="9"/>
      <c r="G196" s="7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7"/>
      <c r="AH196" s="7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</row>
    <row r="197" spans="1:51" x14ac:dyDescent="0.25">
      <c r="A197" s="9"/>
      <c r="B197" s="9"/>
      <c r="C197" s="9"/>
      <c r="D197" s="9"/>
      <c r="E197" s="9"/>
      <c r="F197" s="9"/>
      <c r="G197" s="7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7"/>
      <c r="AH197" s="7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</row>
    <row r="198" spans="1:51" x14ac:dyDescent="0.25">
      <c r="A198" s="9"/>
      <c r="B198" s="9"/>
      <c r="C198" s="9"/>
      <c r="D198" s="9"/>
      <c r="E198" s="9"/>
      <c r="F198" s="9"/>
      <c r="G198" s="7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7"/>
      <c r="AH198" s="7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</row>
    <row r="199" spans="1:51" x14ac:dyDescent="0.25">
      <c r="A199" s="9"/>
      <c r="B199" s="9"/>
      <c r="C199" s="9"/>
      <c r="D199" s="9"/>
      <c r="E199" s="9"/>
      <c r="F199" s="9"/>
      <c r="G199" s="7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7"/>
      <c r="AH199" s="7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</row>
    <row r="200" spans="1:51" x14ac:dyDescent="0.25">
      <c r="A200" s="9"/>
      <c r="B200" s="9"/>
      <c r="C200" s="9"/>
      <c r="D200" s="9"/>
      <c r="E200" s="9"/>
      <c r="F200" s="9"/>
      <c r="G200" s="7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7"/>
      <c r="AH200" s="7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</row>
    <row r="201" spans="1:51" x14ac:dyDescent="0.25">
      <c r="A201" s="9"/>
      <c r="B201" s="9"/>
      <c r="C201" s="9"/>
      <c r="D201" s="9"/>
      <c r="E201" s="9"/>
      <c r="F201" s="9"/>
      <c r="G201" s="7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7"/>
      <c r="AH201" s="7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</row>
    <row r="202" spans="1:51" x14ac:dyDescent="0.25">
      <c r="A202" s="9"/>
      <c r="B202" s="9"/>
      <c r="C202" s="9"/>
      <c r="D202" s="9"/>
      <c r="E202" s="9"/>
      <c r="F202" s="9"/>
      <c r="G202" s="7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7"/>
      <c r="AH202" s="7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</row>
    <row r="203" spans="1:51" x14ac:dyDescent="0.25">
      <c r="A203" s="9"/>
      <c r="B203" s="9"/>
      <c r="C203" s="9"/>
      <c r="D203" s="9"/>
      <c r="E203" s="9"/>
      <c r="F203" s="9"/>
      <c r="G203" s="7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7"/>
      <c r="AH203" s="7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</row>
    <row r="204" spans="1:51" x14ac:dyDescent="0.25">
      <c r="A204" s="9"/>
      <c r="B204" s="9"/>
      <c r="C204" s="9"/>
      <c r="D204" s="9"/>
      <c r="E204" s="9"/>
      <c r="F204" s="9"/>
      <c r="G204" s="7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7"/>
      <c r="AH204" s="7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</row>
    <row r="205" spans="1:51" x14ac:dyDescent="0.25">
      <c r="A205" s="9"/>
      <c r="B205" s="9"/>
      <c r="C205" s="9"/>
      <c r="D205" s="9"/>
      <c r="E205" s="9"/>
      <c r="F205" s="9"/>
      <c r="G205" s="7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7"/>
      <c r="AH205" s="7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</row>
    <row r="206" spans="1:51" x14ac:dyDescent="0.25">
      <c r="A206" s="9"/>
      <c r="B206" s="9"/>
      <c r="C206" s="9"/>
      <c r="D206" s="9"/>
      <c r="E206" s="9"/>
      <c r="F206" s="9"/>
      <c r="G206" s="7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7"/>
      <c r="AH206" s="7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</row>
    <row r="207" spans="1:51" x14ac:dyDescent="0.25">
      <c r="A207" s="9"/>
      <c r="B207" s="9"/>
      <c r="C207" s="9"/>
      <c r="D207" s="9"/>
      <c r="E207" s="9"/>
      <c r="F207" s="9"/>
      <c r="G207" s="7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7"/>
      <c r="AH207" s="7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</row>
    <row r="208" spans="1:51" x14ac:dyDescent="0.25">
      <c r="A208" s="9"/>
      <c r="B208" s="9"/>
      <c r="C208" s="9"/>
      <c r="D208" s="9"/>
      <c r="E208" s="9"/>
      <c r="F208" s="9"/>
      <c r="G208" s="7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7"/>
      <c r="AH208" s="7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</row>
    <row r="209" spans="1:51" x14ac:dyDescent="0.25">
      <c r="A209" s="9"/>
      <c r="B209" s="9"/>
      <c r="C209" s="9"/>
      <c r="D209" s="9"/>
      <c r="E209" s="9"/>
      <c r="F209" s="9"/>
      <c r="G209" s="7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7"/>
      <c r="AH209" s="7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</row>
    <row r="210" spans="1:51" x14ac:dyDescent="0.25">
      <c r="A210" s="9"/>
      <c r="B210" s="9"/>
      <c r="C210" s="9"/>
      <c r="D210" s="9"/>
      <c r="E210" s="9"/>
      <c r="F210" s="9"/>
      <c r="G210" s="7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7"/>
      <c r="AH210" s="7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</row>
    <row r="211" spans="1:51" x14ac:dyDescent="0.25">
      <c r="A211" s="9"/>
      <c r="B211" s="9"/>
      <c r="C211" s="9"/>
      <c r="D211" s="9"/>
      <c r="E211" s="9"/>
      <c r="F211" s="9"/>
      <c r="G211" s="7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7"/>
      <c r="AH211" s="7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</row>
    <row r="212" spans="1:51" x14ac:dyDescent="0.25">
      <c r="A212" s="9"/>
      <c r="B212" s="9"/>
      <c r="C212" s="9"/>
      <c r="D212" s="9"/>
      <c r="E212" s="9"/>
      <c r="F212" s="9"/>
      <c r="G212" s="7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7"/>
      <c r="AH212" s="7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</row>
    <row r="213" spans="1:51" x14ac:dyDescent="0.25">
      <c r="A213" s="9"/>
      <c r="B213" s="9"/>
      <c r="C213" s="9"/>
      <c r="D213" s="9"/>
      <c r="E213" s="9"/>
      <c r="F213" s="9"/>
      <c r="G213" s="7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7"/>
      <c r="AH213" s="7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</row>
    <row r="214" spans="1:51" x14ac:dyDescent="0.25">
      <c r="A214" s="9"/>
      <c r="B214" s="9"/>
      <c r="C214" s="9"/>
      <c r="D214" s="9"/>
      <c r="E214" s="9"/>
      <c r="F214" s="9"/>
      <c r="G214" s="7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7"/>
      <c r="AH214" s="7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</row>
    <row r="215" spans="1:51" x14ac:dyDescent="0.25">
      <c r="A215" s="9"/>
      <c r="B215" s="9"/>
      <c r="C215" s="9"/>
      <c r="D215" s="9"/>
      <c r="E215" s="9"/>
      <c r="F215" s="9"/>
      <c r="G215" s="7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7"/>
      <c r="AH215" s="7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</row>
    <row r="216" spans="1:51" x14ac:dyDescent="0.25">
      <c r="A216" s="9"/>
      <c r="B216" s="9"/>
      <c r="C216" s="9"/>
      <c r="D216" s="9"/>
      <c r="E216" s="9"/>
      <c r="F216" s="9"/>
      <c r="G216" s="7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7"/>
      <c r="AH216" s="7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</row>
    <row r="217" spans="1:51" x14ac:dyDescent="0.25">
      <c r="A217" s="9"/>
      <c r="B217" s="9"/>
      <c r="C217" s="9"/>
      <c r="D217" s="9"/>
      <c r="E217" s="9"/>
      <c r="F217" s="9"/>
      <c r="G217" s="7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7"/>
      <c r="AH217" s="7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</row>
    <row r="218" spans="1:51" x14ac:dyDescent="0.25">
      <c r="A218" s="9"/>
      <c r="B218" s="9"/>
      <c r="C218" s="9"/>
      <c r="D218" s="9"/>
      <c r="E218" s="9"/>
      <c r="F218" s="9"/>
      <c r="G218" s="7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7"/>
      <c r="AH218" s="7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</row>
    <row r="219" spans="1:51" x14ac:dyDescent="0.25">
      <c r="A219" s="9"/>
      <c r="B219" s="9"/>
      <c r="C219" s="9"/>
      <c r="D219" s="9"/>
      <c r="E219" s="9"/>
      <c r="F219" s="9"/>
      <c r="G219" s="7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7"/>
      <c r="AH219" s="7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</row>
    <row r="220" spans="1:51" x14ac:dyDescent="0.25">
      <c r="A220" s="9"/>
      <c r="B220" s="9"/>
      <c r="C220" s="9"/>
      <c r="D220" s="9"/>
      <c r="E220" s="9"/>
      <c r="F220" s="9"/>
      <c r="G220" s="7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7"/>
      <c r="AH220" s="7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</row>
    <row r="221" spans="1:51" x14ac:dyDescent="0.25">
      <c r="A221" s="9"/>
      <c r="B221" s="9"/>
      <c r="C221" s="9"/>
      <c r="D221" s="9"/>
      <c r="E221" s="9"/>
      <c r="F221" s="9"/>
      <c r="G221" s="7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7"/>
      <c r="AH221" s="7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</row>
    <row r="222" spans="1:51" x14ac:dyDescent="0.25">
      <c r="A222" s="9"/>
      <c r="B222" s="9"/>
      <c r="C222" s="9"/>
      <c r="D222" s="9"/>
      <c r="E222" s="9"/>
      <c r="F222" s="9"/>
      <c r="G222" s="7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7"/>
      <c r="AH222" s="7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</row>
    <row r="223" spans="1:51" x14ac:dyDescent="0.25">
      <c r="A223" s="9"/>
      <c r="B223" s="9"/>
      <c r="C223" s="9"/>
      <c r="D223" s="9"/>
      <c r="E223" s="9"/>
      <c r="F223" s="9"/>
      <c r="G223" s="7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7"/>
      <c r="AH223" s="7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</row>
    <row r="224" spans="1:51" x14ac:dyDescent="0.25">
      <c r="A224" s="9"/>
      <c r="B224" s="9"/>
      <c r="C224" s="9"/>
      <c r="D224" s="9"/>
      <c r="E224" s="9"/>
      <c r="F224" s="9"/>
      <c r="G224" s="7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7"/>
      <c r="AH224" s="7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</row>
    <row r="225" spans="1:51" x14ac:dyDescent="0.25">
      <c r="A225" s="9"/>
      <c r="B225" s="9"/>
      <c r="C225" s="9"/>
      <c r="D225" s="9"/>
      <c r="E225" s="9"/>
      <c r="F225" s="9"/>
      <c r="G225" s="7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7"/>
      <c r="AH225" s="7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</row>
    <row r="226" spans="1:51" x14ac:dyDescent="0.25">
      <c r="A226" s="9"/>
      <c r="B226" s="9"/>
      <c r="C226" s="9"/>
      <c r="D226" s="9"/>
      <c r="E226" s="9"/>
      <c r="F226" s="9"/>
      <c r="G226" s="7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7"/>
      <c r="AH226" s="7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</row>
    <row r="227" spans="1:51" x14ac:dyDescent="0.25">
      <c r="A227" s="9"/>
      <c r="B227" s="9"/>
      <c r="C227" s="9"/>
      <c r="D227" s="9"/>
      <c r="E227" s="9"/>
      <c r="F227" s="9"/>
      <c r="G227" s="7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7"/>
      <c r="AH227" s="7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</row>
    <row r="228" spans="1:51" x14ac:dyDescent="0.25">
      <c r="A228" s="9"/>
      <c r="B228" s="9"/>
      <c r="C228" s="9"/>
      <c r="D228" s="9"/>
      <c r="E228" s="9"/>
      <c r="F228" s="9"/>
      <c r="G228" s="7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7"/>
      <c r="AH228" s="7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</row>
    <row r="229" spans="1:51" x14ac:dyDescent="0.25">
      <c r="A229" s="9"/>
      <c r="B229" s="9"/>
      <c r="C229" s="9"/>
      <c r="D229" s="9"/>
      <c r="E229" s="9"/>
      <c r="F229" s="9"/>
      <c r="G229" s="7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7"/>
      <c r="AH229" s="7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</row>
    <row r="230" spans="1:51" x14ac:dyDescent="0.25">
      <c r="A230" s="9"/>
      <c r="B230" s="9"/>
      <c r="C230" s="9"/>
      <c r="D230" s="9"/>
      <c r="E230" s="9"/>
      <c r="F230" s="9"/>
      <c r="G230" s="7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7"/>
      <c r="AH230" s="7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</row>
    <row r="231" spans="1:51" x14ac:dyDescent="0.25">
      <c r="A231" s="9"/>
      <c r="B231" s="9"/>
      <c r="C231" s="9"/>
      <c r="D231" s="9"/>
      <c r="E231" s="9"/>
      <c r="F231" s="9"/>
      <c r="G231" s="7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7"/>
      <c r="AH231" s="7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</row>
    <row r="232" spans="1:51" x14ac:dyDescent="0.25">
      <c r="A232" s="9"/>
      <c r="B232" s="9"/>
      <c r="C232" s="9"/>
      <c r="D232" s="9"/>
      <c r="E232" s="9"/>
      <c r="F232" s="9"/>
      <c r="G232" s="7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7"/>
      <c r="AH232" s="7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</row>
    <row r="233" spans="1:51" x14ac:dyDescent="0.25">
      <c r="A233" s="9"/>
      <c r="B233" s="9"/>
      <c r="C233" s="9"/>
      <c r="D233" s="9"/>
      <c r="E233" s="9"/>
      <c r="F233" s="9"/>
      <c r="G233" s="7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7"/>
      <c r="AH233" s="7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</row>
    <row r="234" spans="1:51" x14ac:dyDescent="0.25">
      <c r="A234" s="9"/>
      <c r="B234" s="9"/>
      <c r="C234" s="9"/>
      <c r="D234" s="9"/>
      <c r="E234" s="9"/>
      <c r="F234" s="9"/>
      <c r="G234" s="7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7"/>
      <c r="AH234" s="7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</row>
    <row r="235" spans="1:51" x14ac:dyDescent="0.25">
      <c r="A235" s="9"/>
      <c r="B235" s="9"/>
      <c r="C235" s="9"/>
      <c r="D235" s="9"/>
      <c r="E235" s="9"/>
      <c r="F235" s="9"/>
      <c r="G235" s="7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7"/>
      <c r="AH235" s="7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</row>
    <row r="236" spans="1:51" x14ac:dyDescent="0.25">
      <c r="A236" s="9"/>
      <c r="B236" s="9"/>
      <c r="C236" s="9"/>
      <c r="D236" s="9"/>
      <c r="E236" s="9"/>
      <c r="F236" s="9"/>
      <c r="G236" s="7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7"/>
      <c r="AH236" s="7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</row>
    <row r="237" spans="1:51" x14ac:dyDescent="0.25">
      <c r="A237" s="9"/>
      <c r="B237" s="9"/>
      <c r="C237" s="9"/>
      <c r="D237" s="9"/>
      <c r="E237" s="9"/>
      <c r="F237" s="9"/>
      <c r="G237" s="7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7"/>
      <c r="AH237" s="7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</row>
    <row r="238" spans="1:51" x14ac:dyDescent="0.25">
      <c r="A238" s="9"/>
      <c r="B238" s="9"/>
      <c r="C238" s="9"/>
      <c r="D238" s="9"/>
      <c r="E238" s="9"/>
      <c r="F238" s="9"/>
      <c r="G238" s="7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7"/>
      <c r="AH238" s="7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</row>
    <row r="239" spans="1:51" x14ac:dyDescent="0.25">
      <c r="A239" s="9"/>
      <c r="B239" s="9"/>
      <c r="C239" s="9"/>
      <c r="D239" s="9"/>
      <c r="E239" s="9"/>
      <c r="F239" s="9"/>
      <c r="G239" s="7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7"/>
      <c r="AH239" s="7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</row>
    <row r="240" spans="1:51" x14ac:dyDescent="0.25">
      <c r="A240" s="9"/>
      <c r="B240" s="9"/>
      <c r="C240" s="9"/>
      <c r="D240" s="9"/>
      <c r="E240" s="9"/>
      <c r="F240" s="9"/>
      <c r="G240" s="7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7"/>
      <c r="AH240" s="7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</row>
    <row r="241" spans="1:51" x14ac:dyDescent="0.25">
      <c r="A241" s="9"/>
      <c r="B241" s="9"/>
      <c r="C241" s="9"/>
      <c r="D241" s="9"/>
      <c r="E241" s="9"/>
      <c r="F241" s="9"/>
      <c r="G241" s="7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7"/>
      <c r="AH241" s="7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</row>
    <row r="242" spans="1:51" x14ac:dyDescent="0.25">
      <c r="A242" s="9"/>
      <c r="B242" s="9"/>
      <c r="C242" s="9"/>
      <c r="D242" s="9"/>
      <c r="E242" s="9"/>
      <c r="F242" s="9"/>
      <c r="G242" s="7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7"/>
      <c r="AH242" s="7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</row>
    <row r="243" spans="1:51" x14ac:dyDescent="0.25">
      <c r="A243" s="9"/>
      <c r="B243" s="9"/>
      <c r="C243" s="9"/>
      <c r="D243" s="9"/>
      <c r="E243" s="9"/>
      <c r="F243" s="9"/>
      <c r="G243" s="7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7"/>
      <c r="AH243" s="7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</row>
    <row r="244" spans="1:51" x14ac:dyDescent="0.25">
      <c r="A244" s="9"/>
      <c r="B244" s="9"/>
      <c r="C244" s="9"/>
      <c r="D244" s="9"/>
      <c r="E244" s="9"/>
      <c r="F244" s="9"/>
      <c r="G244" s="7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7"/>
      <c r="AH244" s="7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</row>
    <row r="245" spans="1:51" x14ac:dyDescent="0.25">
      <c r="A245" s="9"/>
      <c r="B245" s="9"/>
      <c r="C245" s="9"/>
      <c r="D245" s="9"/>
      <c r="E245" s="9"/>
      <c r="F245" s="9"/>
      <c r="G245" s="7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7"/>
      <c r="AH245" s="7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</row>
    <row r="246" spans="1:51" x14ac:dyDescent="0.25">
      <c r="A246" s="9"/>
      <c r="B246" s="9"/>
      <c r="C246" s="9"/>
      <c r="D246" s="9"/>
      <c r="E246" s="9"/>
      <c r="F246" s="9"/>
      <c r="G246" s="7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7"/>
      <c r="AH246" s="7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</row>
    <row r="247" spans="1:51" x14ac:dyDescent="0.25">
      <c r="A247" s="9"/>
      <c r="B247" s="9"/>
      <c r="C247" s="9"/>
      <c r="D247" s="9"/>
      <c r="E247" s="9"/>
      <c r="F247" s="9"/>
      <c r="G247" s="7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7"/>
      <c r="AH247" s="7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</row>
    <row r="248" spans="1:51" x14ac:dyDescent="0.25">
      <c r="A248" s="9"/>
      <c r="B248" s="9"/>
      <c r="C248" s="9"/>
      <c r="D248" s="9"/>
      <c r="E248" s="9"/>
      <c r="F248" s="9"/>
      <c r="G248" s="7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7"/>
      <c r="AH248" s="7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</row>
    <row r="249" spans="1:51" x14ac:dyDescent="0.25">
      <c r="A249" s="9"/>
      <c r="B249" s="9"/>
      <c r="C249" s="9"/>
      <c r="D249" s="9"/>
      <c r="E249" s="9"/>
      <c r="F249" s="9"/>
      <c r="G249" s="7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7"/>
      <c r="AH249" s="7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</row>
    <row r="250" spans="1:51" x14ac:dyDescent="0.25">
      <c r="A250" s="9"/>
      <c r="B250" s="9"/>
      <c r="C250" s="9"/>
      <c r="D250" s="9"/>
      <c r="E250" s="9"/>
      <c r="F250" s="9"/>
      <c r="G250" s="7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7"/>
      <c r="AH250" s="7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</row>
    <row r="251" spans="1:51" x14ac:dyDescent="0.25">
      <c r="A251" s="9"/>
      <c r="B251" s="9"/>
      <c r="C251" s="9"/>
      <c r="D251" s="9"/>
      <c r="E251" s="9"/>
      <c r="F251" s="9"/>
      <c r="G251" s="7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7"/>
      <c r="AH251" s="7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</row>
    <row r="252" spans="1:51" x14ac:dyDescent="0.25">
      <c r="A252" s="9"/>
      <c r="B252" s="9"/>
      <c r="C252" s="9"/>
      <c r="D252" s="9"/>
      <c r="E252" s="9"/>
      <c r="F252" s="9"/>
      <c r="G252" s="7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7"/>
      <c r="AH252" s="7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</row>
    <row r="253" spans="1:51" x14ac:dyDescent="0.25">
      <c r="A253" s="9"/>
      <c r="B253" s="9"/>
      <c r="C253" s="9"/>
      <c r="D253" s="9"/>
      <c r="E253" s="9"/>
      <c r="F253" s="9"/>
      <c r="G253" s="7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7"/>
      <c r="AH253" s="7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</row>
    <row r="254" spans="1:51" x14ac:dyDescent="0.25">
      <c r="A254" s="9"/>
      <c r="B254" s="9"/>
      <c r="C254" s="9"/>
      <c r="D254" s="9"/>
      <c r="E254" s="9"/>
      <c r="F254" s="9"/>
      <c r="G254" s="7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7"/>
      <c r="AH254" s="7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</row>
    <row r="255" spans="1:51" x14ac:dyDescent="0.25">
      <c r="A255" s="9"/>
      <c r="B255" s="9"/>
      <c r="C255" s="9"/>
      <c r="D255" s="9"/>
      <c r="E255" s="9"/>
      <c r="F255" s="9"/>
      <c r="G255" s="7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7"/>
      <c r="AH255" s="7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</row>
    <row r="256" spans="1:51" x14ac:dyDescent="0.25">
      <c r="A256" s="9"/>
      <c r="B256" s="9"/>
      <c r="C256" s="9"/>
      <c r="D256" s="9"/>
      <c r="E256" s="9"/>
      <c r="F256" s="9"/>
      <c r="G256" s="7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7"/>
      <c r="AH256" s="7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</row>
    <row r="257" spans="1:51" x14ac:dyDescent="0.25">
      <c r="A257" s="9"/>
      <c r="B257" s="9"/>
      <c r="C257" s="9"/>
      <c r="D257" s="9"/>
      <c r="E257" s="9"/>
      <c r="F257" s="9"/>
      <c r="G257" s="7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7"/>
      <c r="AH257" s="7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</row>
    <row r="258" spans="1:51" x14ac:dyDescent="0.25">
      <c r="A258" s="9"/>
      <c r="B258" s="9"/>
      <c r="C258" s="9"/>
      <c r="D258" s="9"/>
      <c r="E258" s="9"/>
      <c r="F258" s="9"/>
      <c r="G258" s="7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7"/>
      <c r="AH258" s="7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</row>
    <row r="259" spans="1:51" x14ac:dyDescent="0.25">
      <c r="A259" s="9"/>
      <c r="B259" s="9"/>
      <c r="C259" s="9"/>
      <c r="D259" s="9"/>
      <c r="E259" s="9"/>
      <c r="F259" s="9"/>
      <c r="G259" s="7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7"/>
      <c r="AH259" s="7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</row>
    <row r="260" spans="1:51" x14ac:dyDescent="0.25">
      <c r="A260" s="9"/>
      <c r="B260" s="9"/>
      <c r="C260" s="9"/>
      <c r="D260" s="9"/>
      <c r="E260" s="9"/>
      <c r="F260" s="9"/>
      <c r="G260" s="7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7"/>
      <c r="AH260" s="7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</row>
    <row r="261" spans="1:51" x14ac:dyDescent="0.25">
      <c r="A261" s="9"/>
      <c r="B261" s="9"/>
      <c r="C261" s="9"/>
      <c r="D261" s="9"/>
      <c r="E261" s="9"/>
      <c r="F261" s="9"/>
      <c r="G261" s="7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7"/>
      <c r="AH261" s="7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</row>
    <row r="262" spans="1:51" x14ac:dyDescent="0.25">
      <c r="A262" s="9"/>
      <c r="B262" s="9"/>
      <c r="C262" s="9"/>
      <c r="D262" s="9"/>
      <c r="E262" s="9"/>
      <c r="F262" s="9"/>
      <c r="G262" s="7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7"/>
      <c r="AH262" s="7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</row>
    <row r="263" spans="1:51" x14ac:dyDescent="0.25">
      <c r="A263" s="9"/>
      <c r="B263" s="9"/>
      <c r="C263" s="9"/>
      <c r="D263" s="9"/>
      <c r="E263" s="9"/>
      <c r="F263" s="9"/>
      <c r="G263" s="7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7"/>
      <c r="AH263" s="7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</row>
    <row r="264" spans="1:51" x14ac:dyDescent="0.25">
      <c r="A264" s="9"/>
      <c r="B264" s="9"/>
      <c r="C264" s="9"/>
      <c r="D264" s="9"/>
      <c r="E264" s="9"/>
      <c r="F264" s="9"/>
      <c r="G264" s="7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7"/>
      <c r="AH264" s="7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</row>
    <row r="265" spans="1:51" x14ac:dyDescent="0.25">
      <c r="A265" s="9"/>
      <c r="B265" s="9"/>
      <c r="C265" s="9"/>
      <c r="D265" s="9"/>
      <c r="E265" s="9"/>
      <c r="F265" s="9"/>
      <c r="G265" s="7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7"/>
      <c r="AH265" s="7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</row>
    <row r="266" spans="1:51" x14ac:dyDescent="0.25">
      <c r="A266" s="9"/>
      <c r="B266" s="9"/>
      <c r="C266" s="9"/>
      <c r="D266" s="9"/>
      <c r="E266" s="9"/>
      <c r="F266" s="9"/>
      <c r="G266" s="7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7"/>
      <c r="AH266" s="7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</row>
    <row r="267" spans="1:51" x14ac:dyDescent="0.25">
      <c r="A267" s="9"/>
      <c r="B267" s="9"/>
      <c r="C267" s="9"/>
      <c r="D267" s="9"/>
      <c r="E267" s="9"/>
      <c r="F267" s="9"/>
      <c r="G267" s="7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7"/>
      <c r="AH267" s="7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</row>
    <row r="268" spans="1:51" x14ac:dyDescent="0.25">
      <c r="A268" s="9"/>
      <c r="B268" s="9"/>
      <c r="C268" s="9"/>
      <c r="D268" s="9"/>
      <c r="E268" s="9"/>
      <c r="F268" s="9"/>
      <c r="G268" s="7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7"/>
      <c r="AH268" s="7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</row>
    <row r="269" spans="1:51" x14ac:dyDescent="0.25">
      <c r="A269" s="9"/>
      <c r="B269" s="9"/>
      <c r="C269" s="9"/>
      <c r="D269" s="9"/>
      <c r="E269" s="9"/>
      <c r="F269" s="9"/>
      <c r="G269" s="7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7"/>
      <c r="AH269" s="7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</row>
    <row r="270" spans="1:51" x14ac:dyDescent="0.25">
      <c r="A270" s="9"/>
      <c r="B270" s="9"/>
      <c r="C270" s="9"/>
      <c r="D270" s="9"/>
      <c r="E270" s="9"/>
      <c r="F270" s="9"/>
      <c r="G270" s="7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7"/>
      <c r="AH270" s="7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</row>
    <row r="271" spans="1:51" x14ac:dyDescent="0.25">
      <c r="A271" s="9"/>
      <c r="B271" s="9"/>
      <c r="C271" s="9"/>
      <c r="D271" s="9"/>
      <c r="E271" s="9"/>
      <c r="F271" s="9"/>
      <c r="G271" s="7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7"/>
      <c r="AH271" s="7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</row>
    <row r="272" spans="1:51" x14ac:dyDescent="0.25">
      <c r="A272" s="9"/>
      <c r="B272" s="9"/>
      <c r="C272" s="9"/>
      <c r="D272" s="9"/>
      <c r="E272" s="9"/>
      <c r="F272" s="9"/>
      <c r="G272" s="7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7"/>
      <c r="AH272" s="7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</row>
    <row r="273" spans="1:51" x14ac:dyDescent="0.25">
      <c r="A273" s="9"/>
      <c r="B273" s="9"/>
      <c r="C273" s="9"/>
      <c r="D273" s="9"/>
      <c r="E273" s="9"/>
      <c r="F273" s="9"/>
      <c r="G273" s="7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7"/>
      <c r="AH273" s="7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</row>
    <row r="274" spans="1:51" x14ac:dyDescent="0.25">
      <c r="A274" s="9"/>
      <c r="B274" s="9"/>
      <c r="C274" s="9"/>
      <c r="D274" s="9"/>
      <c r="E274" s="9"/>
      <c r="F274" s="9"/>
      <c r="G274" s="7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7"/>
      <c r="AH274" s="7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</row>
    <row r="275" spans="1:51" x14ac:dyDescent="0.25">
      <c r="A275" s="9"/>
      <c r="B275" s="9"/>
      <c r="C275" s="9"/>
      <c r="D275" s="9"/>
      <c r="E275" s="9"/>
      <c r="F275" s="9"/>
      <c r="G275" s="7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7"/>
      <c r="AH275" s="7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</row>
    <row r="276" spans="1:51" x14ac:dyDescent="0.25">
      <c r="A276" s="9"/>
      <c r="B276" s="9"/>
      <c r="C276" s="9"/>
      <c r="D276" s="9"/>
      <c r="E276" s="9"/>
      <c r="F276" s="9"/>
      <c r="G276" s="7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7"/>
      <c r="AH276" s="7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</row>
    <row r="277" spans="1:51" x14ac:dyDescent="0.25">
      <c r="A277" s="9"/>
      <c r="B277" s="9"/>
      <c r="C277" s="9"/>
      <c r="D277" s="9"/>
      <c r="E277" s="9"/>
      <c r="F277" s="9"/>
      <c r="G277" s="7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7"/>
      <c r="AH277" s="7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</row>
    <row r="278" spans="1:51" x14ac:dyDescent="0.25">
      <c r="A278" s="9"/>
      <c r="B278" s="9"/>
      <c r="C278" s="9"/>
      <c r="D278" s="9"/>
      <c r="E278" s="9"/>
      <c r="F278" s="9"/>
      <c r="G278" s="7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7"/>
      <c r="AH278" s="7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</row>
    <row r="279" spans="1:51" x14ac:dyDescent="0.25">
      <c r="A279" s="9"/>
      <c r="B279" s="9"/>
      <c r="C279" s="9"/>
      <c r="D279" s="9"/>
      <c r="E279" s="9"/>
      <c r="F279" s="9"/>
      <c r="G279" s="7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7"/>
      <c r="AH279" s="7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</row>
    <row r="280" spans="1:51" x14ac:dyDescent="0.25">
      <c r="A280" s="9"/>
      <c r="B280" s="9"/>
      <c r="C280" s="9"/>
      <c r="D280" s="9"/>
      <c r="E280" s="9"/>
      <c r="F280" s="9"/>
      <c r="G280" s="7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7"/>
      <c r="AH280" s="7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</row>
    <row r="281" spans="1:51" x14ac:dyDescent="0.25">
      <c r="A281" s="9"/>
      <c r="B281" s="9"/>
      <c r="C281" s="9"/>
      <c r="D281" s="9"/>
      <c r="E281" s="9"/>
      <c r="F281" s="9"/>
      <c r="G281" s="7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7"/>
      <c r="AH281" s="7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</row>
    <row r="282" spans="1:51" x14ac:dyDescent="0.25">
      <c r="A282" s="9"/>
      <c r="B282" s="9"/>
      <c r="C282" s="9"/>
      <c r="D282" s="9"/>
      <c r="E282" s="9"/>
      <c r="F282" s="9"/>
      <c r="G282" s="7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7"/>
      <c r="AH282" s="7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</row>
    <row r="283" spans="1:51" x14ac:dyDescent="0.25">
      <c r="A283" s="9"/>
      <c r="B283" s="9"/>
      <c r="C283" s="9"/>
      <c r="D283" s="9"/>
      <c r="E283" s="9"/>
      <c r="F283" s="9"/>
      <c r="G283" s="7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7"/>
      <c r="AH283" s="7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</row>
    <row r="284" spans="1:51" x14ac:dyDescent="0.25">
      <c r="A284" s="9"/>
      <c r="B284" s="9"/>
      <c r="C284" s="9"/>
      <c r="D284" s="9"/>
      <c r="E284" s="9"/>
      <c r="F284" s="9"/>
      <c r="G284" s="7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7"/>
      <c r="AH284" s="7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</row>
    <row r="285" spans="1:51" x14ac:dyDescent="0.25">
      <c r="A285" s="9"/>
      <c r="B285" s="9"/>
      <c r="C285" s="9"/>
      <c r="D285" s="9"/>
      <c r="E285" s="9"/>
      <c r="F285" s="9"/>
      <c r="G285" s="7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7"/>
      <c r="AH285" s="7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</row>
    <row r="286" spans="1:51" x14ac:dyDescent="0.25">
      <c r="A286" s="9"/>
      <c r="B286" s="9"/>
      <c r="C286" s="9"/>
      <c r="D286" s="9"/>
      <c r="E286" s="9"/>
      <c r="F286" s="9"/>
      <c r="G286" s="7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7"/>
      <c r="AH286" s="7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</row>
    <row r="287" spans="1:51" x14ac:dyDescent="0.25">
      <c r="A287" s="9"/>
      <c r="B287" s="9"/>
      <c r="C287" s="9"/>
      <c r="D287" s="9"/>
      <c r="E287" s="9"/>
      <c r="F287" s="9"/>
      <c r="G287" s="7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7"/>
      <c r="AH287" s="7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</row>
    <row r="288" spans="1:51" x14ac:dyDescent="0.25">
      <c r="A288" s="9"/>
      <c r="B288" s="9"/>
      <c r="C288" s="9"/>
      <c r="D288" s="9"/>
      <c r="E288" s="9"/>
      <c r="F288" s="9"/>
      <c r="G288" s="7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7"/>
      <c r="AH288" s="7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</row>
    <row r="289" spans="1:51" x14ac:dyDescent="0.25">
      <c r="A289" s="9"/>
      <c r="B289" s="9"/>
      <c r="C289" s="9"/>
      <c r="D289" s="9"/>
      <c r="E289" s="9"/>
      <c r="F289" s="9"/>
      <c r="G289" s="7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7"/>
      <c r="AH289" s="7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</row>
    <row r="290" spans="1:51" x14ac:dyDescent="0.25">
      <c r="A290" s="9"/>
      <c r="B290" s="9"/>
      <c r="C290" s="9"/>
      <c r="D290" s="9"/>
      <c r="E290" s="9"/>
      <c r="F290" s="9"/>
      <c r="G290" s="7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7"/>
      <c r="AH290" s="7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</row>
    <row r="291" spans="1:51" x14ac:dyDescent="0.25">
      <c r="A291" s="9"/>
      <c r="B291" s="9"/>
      <c r="C291" s="9"/>
      <c r="D291" s="9"/>
      <c r="E291" s="9"/>
      <c r="F291" s="9"/>
      <c r="G291" s="7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7"/>
      <c r="AH291" s="7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</row>
    <row r="292" spans="1:51" x14ac:dyDescent="0.25">
      <c r="A292" s="9"/>
      <c r="B292" s="9"/>
      <c r="C292" s="9"/>
      <c r="D292" s="9"/>
      <c r="E292" s="9"/>
      <c r="F292" s="9"/>
      <c r="G292" s="7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7"/>
      <c r="AH292" s="7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</row>
    <row r="293" spans="1:51" x14ac:dyDescent="0.25">
      <c r="A293" s="9"/>
      <c r="B293" s="9"/>
      <c r="C293" s="9"/>
      <c r="D293" s="9"/>
      <c r="E293" s="9"/>
      <c r="F293" s="9"/>
      <c r="G293" s="7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7"/>
      <c r="AH293" s="7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</row>
    <row r="294" spans="1:51" x14ac:dyDescent="0.25">
      <c r="A294" s="9"/>
      <c r="B294" s="9"/>
      <c r="C294" s="9"/>
      <c r="D294" s="9"/>
      <c r="E294" s="9"/>
      <c r="F294" s="9"/>
      <c r="G294" s="7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7"/>
      <c r="AH294" s="7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</row>
    <row r="295" spans="1:51" x14ac:dyDescent="0.25">
      <c r="A295" s="9"/>
      <c r="B295" s="9"/>
      <c r="C295" s="9"/>
      <c r="D295" s="9"/>
      <c r="E295" s="9"/>
      <c r="F295" s="9"/>
      <c r="G295" s="7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7"/>
      <c r="AH295" s="7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</row>
    <row r="296" spans="1:51" x14ac:dyDescent="0.25">
      <c r="A296" s="9"/>
      <c r="B296" s="9"/>
      <c r="C296" s="9"/>
      <c r="D296" s="9"/>
      <c r="E296" s="9"/>
      <c r="F296" s="9"/>
      <c r="G296" s="7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7"/>
      <c r="AH296" s="7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</row>
    <row r="297" spans="1:51" x14ac:dyDescent="0.25">
      <c r="A297" s="9"/>
      <c r="B297" s="9"/>
      <c r="C297" s="9"/>
      <c r="D297" s="9"/>
      <c r="E297" s="9"/>
      <c r="F297" s="9"/>
      <c r="G297" s="7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7"/>
      <c r="AH297" s="7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</row>
    <row r="298" spans="1:51" x14ac:dyDescent="0.25">
      <c r="A298" s="9"/>
      <c r="B298" s="9"/>
      <c r="C298" s="9"/>
      <c r="D298" s="9"/>
      <c r="E298" s="9"/>
      <c r="F298" s="9"/>
      <c r="G298" s="7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7"/>
      <c r="AH298" s="7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</row>
    <row r="299" spans="1:51" x14ac:dyDescent="0.25">
      <c r="A299" s="9"/>
      <c r="B299" s="9"/>
      <c r="C299" s="9"/>
      <c r="D299" s="9"/>
      <c r="E299" s="9"/>
      <c r="F299" s="9"/>
      <c r="G299" s="7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7"/>
      <c r="AH299" s="7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</row>
    <row r="300" spans="1:51" x14ac:dyDescent="0.25">
      <c r="A300" s="9"/>
      <c r="B300" s="9"/>
      <c r="C300" s="9"/>
      <c r="D300" s="9"/>
      <c r="E300" s="9"/>
      <c r="F300" s="9"/>
      <c r="G300" s="7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7"/>
      <c r="AH300" s="7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</row>
    <row r="301" spans="1:51" x14ac:dyDescent="0.25">
      <c r="A301" s="9"/>
      <c r="B301" s="9"/>
      <c r="C301" s="9"/>
      <c r="D301" s="9"/>
      <c r="E301" s="9"/>
      <c r="F301" s="9"/>
      <c r="G301" s="7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7"/>
      <c r="AH301" s="7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</row>
    <row r="302" spans="1:51" x14ac:dyDescent="0.25">
      <c r="A302" s="9"/>
      <c r="B302" s="9"/>
      <c r="C302" s="9"/>
      <c r="D302" s="9"/>
      <c r="E302" s="9"/>
      <c r="F302" s="9"/>
      <c r="G302" s="7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7"/>
      <c r="AH302" s="7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</row>
    <row r="303" spans="1:51" x14ac:dyDescent="0.25">
      <c r="A303" s="9"/>
      <c r="B303" s="9"/>
      <c r="C303" s="9"/>
      <c r="D303" s="9"/>
      <c r="E303" s="9"/>
      <c r="F303" s="9"/>
      <c r="G303" s="7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7"/>
      <c r="AH303" s="7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</row>
    <row r="304" spans="1:51" x14ac:dyDescent="0.25">
      <c r="A304" s="9"/>
      <c r="B304" s="9"/>
      <c r="C304" s="9"/>
      <c r="D304" s="9"/>
      <c r="E304" s="9"/>
      <c r="F304" s="9"/>
      <c r="G304" s="7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7"/>
      <c r="AH304" s="7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</row>
    <row r="305" spans="1:51" x14ac:dyDescent="0.25">
      <c r="A305" s="9"/>
      <c r="B305" s="9"/>
      <c r="C305" s="9"/>
      <c r="D305" s="9"/>
      <c r="E305" s="9"/>
      <c r="F305" s="9"/>
      <c r="G305" s="7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7"/>
      <c r="AH305" s="7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</row>
    <row r="306" spans="1:51" x14ac:dyDescent="0.25">
      <c r="A306" s="9"/>
      <c r="B306" s="9"/>
      <c r="C306" s="9"/>
      <c r="D306" s="9"/>
      <c r="E306" s="9"/>
      <c r="F306" s="9"/>
      <c r="G306" s="7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7"/>
      <c r="AH306" s="7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</row>
    <row r="307" spans="1:51" x14ac:dyDescent="0.25">
      <c r="A307" s="9"/>
      <c r="B307" s="9"/>
      <c r="C307" s="9"/>
      <c r="D307" s="9"/>
      <c r="E307" s="9"/>
      <c r="F307" s="9"/>
      <c r="G307" s="7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7"/>
      <c r="AH307" s="7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</row>
    <row r="308" spans="1:51" x14ac:dyDescent="0.25">
      <c r="A308" s="9"/>
      <c r="B308" s="9"/>
      <c r="C308" s="9"/>
      <c r="D308" s="9"/>
      <c r="E308" s="9"/>
      <c r="F308" s="9"/>
      <c r="G308" s="7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7"/>
      <c r="AH308" s="7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</row>
    <row r="309" spans="1:51" x14ac:dyDescent="0.25">
      <c r="A309" s="9"/>
      <c r="B309" s="9"/>
      <c r="C309" s="9"/>
      <c r="D309" s="9"/>
      <c r="E309" s="9"/>
      <c r="F309" s="9"/>
      <c r="G309" s="7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7"/>
      <c r="AH309" s="7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</row>
    <row r="310" spans="1:51" x14ac:dyDescent="0.25">
      <c r="A310" s="9"/>
      <c r="B310" s="9"/>
      <c r="C310" s="9"/>
      <c r="D310" s="9"/>
      <c r="E310" s="9"/>
      <c r="F310" s="9"/>
      <c r="G310" s="7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7"/>
      <c r="AH310" s="7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</row>
    <row r="311" spans="1:51" x14ac:dyDescent="0.25">
      <c r="A311" s="9"/>
      <c r="B311" s="9"/>
      <c r="C311" s="9"/>
      <c r="D311" s="9"/>
      <c r="E311" s="9"/>
      <c r="F311" s="9"/>
      <c r="G311" s="7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7"/>
      <c r="AH311" s="7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</row>
    <row r="312" spans="1:51" x14ac:dyDescent="0.25">
      <c r="A312" s="9"/>
      <c r="B312" s="9"/>
      <c r="C312" s="9"/>
      <c r="D312" s="9"/>
      <c r="E312" s="9"/>
      <c r="F312" s="9"/>
      <c r="G312" s="7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7"/>
      <c r="AH312" s="7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</row>
    <row r="313" spans="1:51" x14ac:dyDescent="0.25">
      <c r="A313" s="9"/>
      <c r="B313" s="9"/>
      <c r="C313" s="9"/>
      <c r="D313" s="9"/>
      <c r="E313" s="9"/>
      <c r="F313" s="9"/>
      <c r="G313" s="7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7"/>
      <c r="AH313" s="7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</row>
    <row r="314" spans="1:51" x14ac:dyDescent="0.25">
      <c r="A314" s="9"/>
      <c r="B314" s="9"/>
      <c r="C314" s="9"/>
      <c r="D314" s="9"/>
      <c r="E314" s="9"/>
      <c r="F314" s="9"/>
      <c r="G314" s="7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7"/>
      <c r="AH314" s="7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</row>
    <row r="315" spans="1:51" x14ac:dyDescent="0.25">
      <c r="A315" s="9"/>
      <c r="B315" s="9"/>
      <c r="C315" s="9"/>
      <c r="D315" s="9"/>
      <c r="E315" s="9"/>
      <c r="F315" s="9"/>
      <c r="G315" s="7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7"/>
      <c r="AH315" s="7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</row>
    <row r="316" spans="1:51" x14ac:dyDescent="0.25">
      <c r="A316" s="9"/>
      <c r="B316" s="9"/>
      <c r="C316" s="9"/>
      <c r="D316" s="9"/>
      <c r="E316" s="9"/>
      <c r="F316" s="9"/>
      <c r="G316" s="7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7"/>
      <c r="AH316" s="7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</row>
    <row r="317" spans="1:51" x14ac:dyDescent="0.25">
      <c r="A317" s="9"/>
      <c r="B317" s="9"/>
      <c r="C317" s="9"/>
      <c r="D317" s="9"/>
      <c r="E317" s="9"/>
      <c r="F317" s="9"/>
      <c r="G317" s="7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7"/>
      <c r="AH317" s="7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</row>
    <row r="318" spans="1:51" x14ac:dyDescent="0.25">
      <c r="A318" s="9"/>
      <c r="B318" s="9"/>
      <c r="C318" s="9"/>
      <c r="D318" s="9"/>
      <c r="E318" s="9"/>
      <c r="F318" s="9"/>
      <c r="G318" s="7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7"/>
      <c r="AH318" s="7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</row>
    <row r="319" spans="1:51" x14ac:dyDescent="0.25">
      <c r="A319" s="9"/>
      <c r="B319" s="9"/>
      <c r="C319" s="9"/>
      <c r="D319" s="9"/>
      <c r="E319" s="9"/>
      <c r="F319" s="9"/>
      <c r="G319" s="7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7"/>
      <c r="AH319" s="7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</row>
    <row r="320" spans="1:51" x14ac:dyDescent="0.25">
      <c r="A320" s="9"/>
      <c r="B320" s="9"/>
      <c r="C320" s="9"/>
      <c r="D320" s="9"/>
      <c r="E320" s="9"/>
      <c r="F320" s="9"/>
      <c r="G320" s="7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7"/>
      <c r="AH320" s="7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</row>
    <row r="321" spans="1:51" x14ac:dyDescent="0.25">
      <c r="A321" s="9"/>
      <c r="B321" s="9"/>
      <c r="C321" s="9"/>
      <c r="D321" s="9"/>
      <c r="E321" s="9"/>
      <c r="F321" s="9"/>
      <c r="G321" s="7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7"/>
      <c r="AH321" s="7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</row>
    <row r="322" spans="1:51" x14ac:dyDescent="0.25">
      <c r="A322" s="9"/>
      <c r="B322" s="9"/>
      <c r="C322" s="9"/>
      <c r="D322" s="9"/>
      <c r="E322" s="9"/>
      <c r="F322" s="9"/>
      <c r="G322" s="7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7"/>
      <c r="AH322" s="7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</row>
    <row r="323" spans="1:51" x14ac:dyDescent="0.25">
      <c r="A323" s="9"/>
      <c r="B323" s="9"/>
      <c r="C323" s="9"/>
      <c r="D323" s="9"/>
      <c r="E323" s="9"/>
      <c r="F323" s="9"/>
      <c r="G323" s="7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7"/>
      <c r="AH323" s="7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</row>
    <row r="324" spans="1:51" x14ac:dyDescent="0.25">
      <c r="A324" s="9"/>
      <c r="B324" s="9"/>
      <c r="C324" s="9"/>
      <c r="D324" s="9"/>
      <c r="E324" s="9"/>
      <c r="F324" s="9"/>
      <c r="G324" s="7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7"/>
      <c r="AH324" s="7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</row>
    <row r="325" spans="1:51" x14ac:dyDescent="0.25">
      <c r="A325" s="9"/>
      <c r="B325" s="9"/>
      <c r="C325" s="9"/>
      <c r="D325" s="9"/>
      <c r="E325" s="9"/>
      <c r="F325" s="9"/>
      <c r="G325" s="7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7"/>
      <c r="AH325" s="7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</row>
    <row r="326" spans="1:51" x14ac:dyDescent="0.25">
      <c r="A326" s="9"/>
      <c r="B326" s="9"/>
      <c r="C326" s="9"/>
      <c r="D326" s="9"/>
      <c r="E326" s="9"/>
      <c r="F326" s="9"/>
      <c r="G326" s="7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7"/>
      <c r="AH326" s="7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</row>
    <row r="327" spans="1:51" x14ac:dyDescent="0.25">
      <c r="A327" s="9"/>
      <c r="B327" s="9"/>
      <c r="C327" s="9"/>
      <c r="D327" s="9"/>
      <c r="E327" s="9"/>
      <c r="F327" s="9"/>
      <c r="G327" s="7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7"/>
      <c r="AH327" s="7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</row>
    <row r="328" spans="1:51" x14ac:dyDescent="0.25">
      <c r="A328" s="9"/>
      <c r="B328" s="9"/>
      <c r="C328" s="9"/>
      <c r="D328" s="9"/>
      <c r="E328" s="9"/>
      <c r="F328" s="9"/>
      <c r="G328" s="7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7"/>
      <c r="AH328" s="7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</row>
    <row r="329" spans="1:51" x14ac:dyDescent="0.25">
      <c r="A329" s="9"/>
      <c r="B329" s="9"/>
      <c r="C329" s="9"/>
      <c r="D329" s="9"/>
      <c r="E329" s="9"/>
      <c r="F329" s="9"/>
      <c r="G329" s="7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7"/>
      <c r="AH329" s="7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</row>
    <row r="330" spans="1:51" x14ac:dyDescent="0.25">
      <c r="A330" s="9"/>
      <c r="B330" s="9"/>
      <c r="C330" s="9"/>
      <c r="D330" s="9"/>
      <c r="E330" s="9"/>
      <c r="F330" s="9"/>
      <c r="G330" s="7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7"/>
      <c r="AH330" s="7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</row>
    <row r="331" spans="1:51" x14ac:dyDescent="0.25">
      <c r="A331" s="9"/>
      <c r="B331" s="9"/>
      <c r="C331" s="9"/>
      <c r="D331" s="9"/>
      <c r="E331" s="9"/>
      <c r="F331" s="9"/>
      <c r="G331" s="7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7"/>
      <c r="AH331" s="7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</row>
    <row r="332" spans="1:51" x14ac:dyDescent="0.25">
      <c r="A332" s="9"/>
      <c r="B332" s="9"/>
      <c r="C332" s="9"/>
      <c r="D332" s="9"/>
      <c r="E332" s="9"/>
      <c r="F332" s="9"/>
      <c r="G332" s="7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7"/>
      <c r="AH332" s="7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</row>
    <row r="333" spans="1:51" x14ac:dyDescent="0.25">
      <c r="A333" s="9"/>
      <c r="B333" s="9"/>
      <c r="C333" s="9"/>
      <c r="D333" s="9"/>
      <c r="E333" s="9"/>
      <c r="F333" s="9"/>
      <c r="G333" s="7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7"/>
      <c r="AH333" s="7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</row>
    <row r="334" spans="1:51" x14ac:dyDescent="0.25">
      <c r="A334" s="9"/>
      <c r="B334" s="9"/>
      <c r="C334" s="9"/>
      <c r="D334" s="9"/>
      <c r="E334" s="9"/>
      <c r="F334" s="9"/>
      <c r="G334" s="7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7"/>
      <c r="AH334" s="7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</row>
    <row r="335" spans="1:51" x14ac:dyDescent="0.25">
      <c r="A335" s="9"/>
      <c r="B335" s="9"/>
      <c r="C335" s="9"/>
      <c r="D335" s="9"/>
      <c r="E335" s="9"/>
      <c r="F335" s="9"/>
      <c r="G335" s="7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7"/>
      <c r="AH335" s="7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</row>
    <row r="336" spans="1:51" x14ac:dyDescent="0.25">
      <c r="A336" s="9"/>
      <c r="B336" s="9"/>
      <c r="C336" s="9"/>
      <c r="D336" s="9"/>
      <c r="E336" s="9"/>
      <c r="F336" s="9"/>
      <c r="G336" s="7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7"/>
      <c r="AH336" s="7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</row>
    <row r="337" spans="1:51" x14ac:dyDescent="0.25">
      <c r="A337" s="9"/>
      <c r="B337" s="9"/>
      <c r="C337" s="9"/>
      <c r="D337" s="9"/>
      <c r="E337" s="9"/>
      <c r="F337" s="9"/>
      <c r="G337" s="7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7"/>
      <c r="AH337" s="7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</row>
    <row r="338" spans="1:51" x14ac:dyDescent="0.25">
      <c r="A338" s="9"/>
      <c r="B338" s="9"/>
      <c r="C338" s="9"/>
      <c r="D338" s="9"/>
      <c r="E338" s="9"/>
      <c r="F338" s="9"/>
      <c r="G338" s="7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7"/>
      <c r="AH338" s="7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</row>
    <row r="339" spans="1:51" x14ac:dyDescent="0.25">
      <c r="A339" s="9"/>
      <c r="B339" s="9"/>
      <c r="C339" s="9"/>
      <c r="D339" s="9"/>
      <c r="E339" s="9"/>
      <c r="F339" s="9"/>
      <c r="G339" s="7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7"/>
      <c r="AH339" s="7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</row>
    <row r="340" spans="1:51" x14ac:dyDescent="0.25">
      <c r="A340" s="9"/>
      <c r="B340" s="9"/>
      <c r="C340" s="9"/>
      <c r="D340" s="9"/>
      <c r="E340" s="9"/>
      <c r="F340" s="9"/>
      <c r="G340" s="7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7"/>
      <c r="AH340" s="7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</row>
    <row r="341" spans="1:51" x14ac:dyDescent="0.25">
      <c r="A341" s="9"/>
      <c r="B341" s="9"/>
      <c r="C341" s="9"/>
      <c r="D341" s="9"/>
      <c r="E341" s="9"/>
      <c r="F341" s="9"/>
      <c r="G341" s="7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7"/>
      <c r="AH341" s="7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</row>
    <row r="342" spans="1:51" x14ac:dyDescent="0.25">
      <c r="A342" s="9"/>
      <c r="B342" s="9"/>
      <c r="C342" s="9"/>
      <c r="D342" s="9"/>
      <c r="E342" s="9"/>
      <c r="F342" s="9"/>
      <c r="G342" s="7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7"/>
      <c r="AH342" s="7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</row>
    <row r="343" spans="1:51" x14ac:dyDescent="0.25">
      <c r="A343" s="9"/>
      <c r="B343" s="9"/>
      <c r="C343" s="9"/>
      <c r="D343" s="9"/>
      <c r="E343" s="9"/>
      <c r="F343" s="9"/>
      <c r="G343" s="7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7"/>
      <c r="AH343" s="7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</row>
    <row r="344" spans="1:51" x14ac:dyDescent="0.25">
      <c r="A344" s="9"/>
      <c r="B344" s="9"/>
      <c r="C344" s="9"/>
      <c r="D344" s="9"/>
      <c r="E344" s="9"/>
      <c r="F344" s="9"/>
      <c r="G344" s="7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7"/>
      <c r="AH344" s="7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</row>
    <row r="345" spans="1:51" x14ac:dyDescent="0.25">
      <c r="A345" s="9"/>
      <c r="B345" s="9"/>
      <c r="C345" s="9"/>
      <c r="D345" s="9"/>
      <c r="E345" s="9"/>
      <c r="F345" s="9"/>
      <c r="G345" s="7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7"/>
      <c r="AH345" s="7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</row>
    <row r="346" spans="1:51" x14ac:dyDescent="0.25">
      <c r="A346" s="9"/>
      <c r="B346" s="9"/>
      <c r="C346" s="9"/>
      <c r="D346" s="9"/>
      <c r="E346" s="9"/>
      <c r="F346" s="9"/>
      <c r="G346" s="7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7"/>
      <c r="AH346" s="7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</row>
    <row r="347" spans="1:51" x14ac:dyDescent="0.25">
      <c r="A347" s="9"/>
      <c r="B347" s="9"/>
      <c r="C347" s="9"/>
      <c r="D347" s="9"/>
      <c r="E347" s="9"/>
      <c r="F347" s="9"/>
      <c r="G347" s="7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7"/>
      <c r="AH347" s="7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</row>
    <row r="348" spans="1:51" x14ac:dyDescent="0.25">
      <c r="A348" s="9"/>
      <c r="B348" s="9"/>
      <c r="C348" s="9"/>
      <c r="D348" s="9"/>
      <c r="E348" s="9"/>
      <c r="F348" s="9"/>
      <c r="G348" s="7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7"/>
      <c r="AH348" s="7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</row>
    <row r="349" spans="1:51" x14ac:dyDescent="0.25">
      <c r="A349" s="9"/>
      <c r="B349" s="9"/>
      <c r="C349" s="9"/>
      <c r="D349" s="9"/>
      <c r="E349" s="9"/>
      <c r="F349" s="9"/>
      <c r="G349" s="7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7"/>
      <c r="AH349" s="7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</row>
    <row r="350" spans="1:51" x14ac:dyDescent="0.25">
      <c r="A350" s="9"/>
      <c r="B350" s="9"/>
      <c r="C350" s="9"/>
      <c r="D350" s="9"/>
      <c r="E350" s="9"/>
      <c r="F350" s="9"/>
      <c r="G350" s="7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7"/>
      <c r="AH350" s="7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</row>
    <row r="351" spans="1:51" x14ac:dyDescent="0.25">
      <c r="A351" s="9"/>
      <c r="B351" s="9"/>
      <c r="C351" s="9"/>
      <c r="D351" s="9"/>
      <c r="E351" s="9"/>
      <c r="F351" s="9"/>
      <c r="G351" s="7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7"/>
      <c r="AH351" s="7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</row>
    <row r="352" spans="1:51" x14ac:dyDescent="0.25">
      <c r="A352" s="9"/>
      <c r="B352" s="9"/>
      <c r="C352" s="9"/>
      <c r="D352" s="9"/>
      <c r="E352" s="9"/>
      <c r="F352" s="9"/>
      <c r="G352" s="7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7"/>
      <c r="AH352" s="7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</row>
    <row r="353" spans="1:51" x14ac:dyDescent="0.25">
      <c r="A353" s="9"/>
      <c r="B353" s="9"/>
      <c r="C353" s="9"/>
      <c r="D353" s="9"/>
      <c r="E353" s="9"/>
      <c r="F353" s="9"/>
      <c r="G353" s="7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7"/>
      <c r="AH353" s="7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</row>
    <row r="354" spans="1:51" x14ac:dyDescent="0.25">
      <c r="A354" s="9"/>
      <c r="B354" s="9"/>
      <c r="C354" s="9"/>
      <c r="D354" s="9"/>
      <c r="E354" s="9"/>
      <c r="F354" s="9"/>
      <c r="G354" s="7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7"/>
      <c r="AH354" s="7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</row>
    <row r="355" spans="1:51" x14ac:dyDescent="0.25">
      <c r="A355" s="9"/>
      <c r="B355" s="9"/>
      <c r="C355" s="9"/>
      <c r="D355" s="9"/>
      <c r="E355" s="9"/>
      <c r="F355" s="9"/>
      <c r="G355" s="7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7"/>
      <c r="AH355" s="7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</row>
    <row r="356" spans="1:51" x14ac:dyDescent="0.25">
      <c r="A356" s="9"/>
      <c r="B356" s="9"/>
      <c r="C356" s="9"/>
      <c r="D356" s="9"/>
      <c r="E356" s="9"/>
      <c r="F356" s="9"/>
      <c r="G356" s="7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7"/>
      <c r="AH356" s="7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</row>
    <row r="357" spans="1:51" x14ac:dyDescent="0.25">
      <c r="A357" s="9"/>
      <c r="B357" s="9"/>
      <c r="C357" s="9"/>
      <c r="D357" s="9"/>
      <c r="E357" s="9"/>
      <c r="F357" s="9"/>
      <c r="G357" s="7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7"/>
      <c r="AH357" s="7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</row>
    <row r="358" spans="1:51" x14ac:dyDescent="0.25">
      <c r="A358" s="9"/>
      <c r="B358" s="9"/>
      <c r="C358" s="9"/>
      <c r="D358" s="9"/>
      <c r="E358" s="9"/>
      <c r="F358" s="9"/>
      <c r="G358" s="7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7"/>
      <c r="AH358" s="7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</row>
    <row r="359" spans="1:51" x14ac:dyDescent="0.25">
      <c r="A359" s="9"/>
      <c r="B359" s="9"/>
      <c r="C359" s="9"/>
      <c r="D359" s="9"/>
      <c r="E359" s="9"/>
      <c r="F359" s="9"/>
      <c r="G359" s="7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7"/>
      <c r="AH359" s="7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</row>
    <row r="360" spans="1:51" x14ac:dyDescent="0.25">
      <c r="A360" s="9"/>
      <c r="B360" s="9"/>
      <c r="C360" s="9"/>
      <c r="D360" s="9"/>
      <c r="E360" s="9"/>
      <c r="F360" s="9"/>
      <c r="G360" s="7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7"/>
      <c r="AH360" s="7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</row>
    <row r="361" spans="1:51" x14ac:dyDescent="0.25">
      <c r="A361" s="9"/>
      <c r="B361" s="9"/>
      <c r="C361" s="9"/>
      <c r="D361" s="9"/>
      <c r="E361" s="9"/>
      <c r="F361" s="9"/>
      <c r="G361" s="7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7"/>
      <c r="AH361" s="7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</row>
    <row r="362" spans="1:51" x14ac:dyDescent="0.25">
      <c r="A362" s="9"/>
      <c r="B362" s="9"/>
      <c r="C362" s="9"/>
      <c r="D362" s="9"/>
      <c r="E362" s="9"/>
      <c r="F362" s="9"/>
      <c r="G362" s="7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7"/>
      <c r="AH362" s="7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</row>
    <row r="363" spans="1:51" x14ac:dyDescent="0.25">
      <c r="A363" s="9"/>
      <c r="B363" s="9"/>
      <c r="C363" s="9"/>
      <c r="D363" s="9"/>
      <c r="E363" s="9"/>
      <c r="F363" s="9"/>
      <c r="G363" s="7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7"/>
      <c r="AH363" s="7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</row>
    <row r="364" spans="1:51" x14ac:dyDescent="0.25">
      <c r="A364" s="9"/>
      <c r="B364" s="9"/>
      <c r="C364" s="9"/>
      <c r="D364" s="9"/>
      <c r="E364" s="9"/>
      <c r="F364" s="9"/>
      <c r="G364" s="7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7"/>
      <c r="AH364" s="7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</row>
    <row r="365" spans="1:51" x14ac:dyDescent="0.25">
      <c r="A365" s="9"/>
      <c r="B365" s="9"/>
      <c r="C365" s="9"/>
      <c r="D365" s="9"/>
      <c r="E365" s="9"/>
      <c r="F365" s="9"/>
      <c r="G365" s="7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7"/>
      <c r="AH365" s="7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</row>
    <row r="366" spans="1:51" x14ac:dyDescent="0.25">
      <c r="A366" s="9"/>
      <c r="B366" s="9"/>
      <c r="C366" s="9"/>
      <c r="D366" s="9"/>
      <c r="E366" s="9"/>
      <c r="F366" s="9"/>
      <c r="G366" s="7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7"/>
      <c r="AH366" s="7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</row>
    <row r="367" spans="1:51" x14ac:dyDescent="0.25">
      <c r="A367" s="9"/>
      <c r="B367" s="9"/>
      <c r="C367" s="9"/>
      <c r="D367" s="9"/>
      <c r="E367" s="9"/>
      <c r="F367" s="9"/>
      <c r="G367" s="7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7"/>
      <c r="AH367" s="7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</row>
    <row r="368" spans="1:51" x14ac:dyDescent="0.25">
      <c r="A368" s="9"/>
      <c r="B368" s="9"/>
      <c r="C368" s="9"/>
      <c r="D368" s="9"/>
      <c r="E368" s="9"/>
      <c r="F368" s="9"/>
      <c r="G368" s="7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7"/>
      <c r="AH368" s="7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</row>
    <row r="369" spans="1:51" x14ac:dyDescent="0.25">
      <c r="A369" s="9"/>
      <c r="B369" s="9"/>
      <c r="C369" s="9"/>
      <c r="D369" s="9"/>
      <c r="E369" s="9"/>
      <c r="F369" s="9"/>
      <c r="G369" s="7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7"/>
      <c r="AH369" s="7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</row>
    <row r="370" spans="1:51" x14ac:dyDescent="0.25">
      <c r="A370" s="9"/>
      <c r="B370" s="9"/>
      <c r="C370" s="9"/>
      <c r="D370" s="9"/>
      <c r="E370" s="9"/>
      <c r="F370" s="9"/>
      <c r="G370" s="7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7"/>
      <c r="AH370" s="7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</row>
    <row r="371" spans="1:51" x14ac:dyDescent="0.25">
      <c r="A371" s="9"/>
      <c r="B371" s="9"/>
      <c r="C371" s="9"/>
      <c r="D371" s="9"/>
      <c r="E371" s="9"/>
      <c r="F371" s="9"/>
      <c r="G371" s="7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7"/>
      <c r="AH371" s="7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</row>
    <row r="372" spans="1:51" x14ac:dyDescent="0.25">
      <c r="A372" s="9"/>
      <c r="B372" s="9"/>
      <c r="C372" s="9"/>
      <c r="D372" s="9"/>
      <c r="E372" s="9"/>
      <c r="F372" s="9"/>
      <c r="G372" s="7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7"/>
      <c r="AH372" s="7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</row>
    <row r="373" spans="1:51" x14ac:dyDescent="0.25">
      <c r="A373" s="9"/>
      <c r="B373" s="9"/>
      <c r="C373" s="9"/>
      <c r="D373" s="9"/>
      <c r="E373" s="9"/>
      <c r="F373" s="9"/>
      <c r="G373" s="7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7"/>
      <c r="AH373" s="7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</row>
    <row r="374" spans="1:51" x14ac:dyDescent="0.25">
      <c r="A374" s="9"/>
      <c r="B374" s="9"/>
      <c r="C374" s="9"/>
      <c r="D374" s="9"/>
      <c r="E374" s="9"/>
      <c r="F374" s="9"/>
      <c r="G374" s="7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7"/>
      <c r="AH374" s="7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</row>
    <row r="375" spans="1:51" x14ac:dyDescent="0.25">
      <c r="A375" s="9"/>
      <c r="B375" s="9"/>
      <c r="C375" s="9"/>
      <c r="D375" s="9"/>
      <c r="E375" s="9"/>
      <c r="F375" s="9"/>
      <c r="G375" s="7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7"/>
      <c r="AH375" s="7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</row>
    <row r="376" spans="1:51" x14ac:dyDescent="0.25">
      <c r="A376" s="9"/>
      <c r="B376" s="9"/>
      <c r="C376" s="9"/>
      <c r="D376" s="9"/>
      <c r="E376" s="9"/>
      <c r="F376" s="9"/>
      <c r="G376" s="7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7"/>
      <c r="AH376" s="7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</row>
    <row r="377" spans="1:51" x14ac:dyDescent="0.25">
      <c r="A377" s="9"/>
      <c r="B377" s="9"/>
      <c r="C377" s="9"/>
      <c r="D377" s="9"/>
      <c r="E377" s="9"/>
      <c r="F377" s="9"/>
      <c r="G377" s="7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7"/>
      <c r="AH377" s="7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</row>
    <row r="378" spans="1:51" x14ac:dyDescent="0.25">
      <c r="A378" s="9"/>
      <c r="B378" s="9"/>
      <c r="C378" s="9"/>
      <c r="D378" s="9"/>
      <c r="E378" s="9"/>
      <c r="F378" s="9"/>
      <c r="G378" s="7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7"/>
      <c r="AH378" s="7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</row>
    <row r="379" spans="1:51" x14ac:dyDescent="0.25">
      <c r="A379" s="9"/>
      <c r="B379" s="9"/>
      <c r="C379" s="9"/>
      <c r="D379" s="9"/>
      <c r="E379" s="9"/>
      <c r="F379" s="9"/>
      <c r="G379" s="7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7"/>
      <c r="AH379" s="7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</row>
    <row r="380" spans="1:51" x14ac:dyDescent="0.25">
      <c r="A380" s="9"/>
      <c r="B380" s="9"/>
      <c r="C380" s="9"/>
      <c r="D380" s="9"/>
      <c r="E380" s="9"/>
      <c r="F380" s="9"/>
      <c r="G380" s="7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7"/>
      <c r="AH380" s="7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</row>
    <row r="381" spans="1:51" x14ac:dyDescent="0.25">
      <c r="A381" s="9"/>
      <c r="B381" s="9"/>
      <c r="C381" s="9"/>
      <c r="D381" s="9"/>
      <c r="E381" s="9"/>
      <c r="F381" s="9"/>
      <c r="G381" s="7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7"/>
      <c r="AH381" s="7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</row>
    <row r="382" spans="1:51" x14ac:dyDescent="0.25">
      <c r="A382" s="9"/>
      <c r="B382" s="9"/>
      <c r="C382" s="9"/>
      <c r="D382" s="9"/>
      <c r="E382" s="9"/>
      <c r="F382" s="9"/>
      <c r="G382" s="7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7"/>
      <c r="AH382" s="7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</row>
    <row r="383" spans="1:51" x14ac:dyDescent="0.25">
      <c r="A383" s="9"/>
      <c r="B383" s="9"/>
      <c r="C383" s="9"/>
      <c r="D383" s="9"/>
      <c r="E383" s="9"/>
      <c r="F383" s="9"/>
      <c r="G383" s="7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7"/>
      <c r="AH383" s="7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</row>
    <row r="384" spans="1:51" x14ac:dyDescent="0.25">
      <c r="A384" s="9"/>
      <c r="B384" s="9"/>
      <c r="C384" s="9"/>
      <c r="D384" s="9"/>
      <c r="E384" s="9"/>
      <c r="F384" s="9"/>
      <c r="G384" s="7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7"/>
      <c r="AH384" s="7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</row>
    <row r="385" spans="1:51" x14ac:dyDescent="0.25">
      <c r="A385" s="9"/>
      <c r="B385" s="9"/>
      <c r="C385" s="9"/>
      <c r="D385" s="9"/>
      <c r="E385" s="9"/>
      <c r="F385" s="9"/>
      <c r="G385" s="7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7"/>
      <c r="AH385" s="7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</row>
    <row r="386" spans="1:51" x14ac:dyDescent="0.25">
      <c r="A386" s="9"/>
      <c r="B386" s="9"/>
      <c r="C386" s="9"/>
      <c r="D386" s="9"/>
      <c r="E386" s="9"/>
      <c r="F386" s="9"/>
      <c r="G386" s="7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7"/>
      <c r="AH386" s="7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</row>
    <row r="387" spans="1:51" x14ac:dyDescent="0.25">
      <c r="A387" s="9"/>
      <c r="B387" s="9"/>
      <c r="C387" s="9"/>
      <c r="D387" s="9"/>
      <c r="E387" s="9"/>
      <c r="F387" s="9"/>
      <c r="G387" s="7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7"/>
      <c r="AH387" s="7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</row>
    <row r="388" spans="1:51" x14ac:dyDescent="0.25">
      <c r="A388" s="9"/>
      <c r="B388" s="9"/>
      <c r="C388" s="9"/>
      <c r="D388" s="9"/>
      <c r="E388" s="9"/>
      <c r="F388" s="9"/>
      <c r="G388" s="7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7"/>
      <c r="AH388" s="7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</row>
    <row r="389" spans="1:51" x14ac:dyDescent="0.25">
      <c r="A389" s="9"/>
      <c r="B389" s="9"/>
      <c r="C389" s="9"/>
      <c r="D389" s="9"/>
      <c r="E389" s="9"/>
      <c r="F389" s="9"/>
      <c r="G389" s="7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7"/>
      <c r="AH389" s="7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</row>
    <row r="390" spans="1:51" x14ac:dyDescent="0.25">
      <c r="A390" s="9"/>
      <c r="B390" s="9"/>
      <c r="C390" s="9"/>
      <c r="D390" s="9"/>
      <c r="E390" s="9"/>
      <c r="F390" s="9"/>
      <c r="G390" s="7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7"/>
      <c r="AH390" s="7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</row>
    <row r="391" spans="1:51" x14ac:dyDescent="0.25">
      <c r="A391" s="9"/>
      <c r="B391" s="9"/>
      <c r="C391" s="9"/>
      <c r="D391" s="9"/>
      <c r="E391" s="9"/>
      <c r="F391" s="9"/>
      <c r="G391" s="7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7"/>
      <c r="AH391" s="7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</row>
    <row r="392" spans="1:51" x14ac:dyDescent="0.25">
      <c r="A392" s="9"/>
      <c r="B392" s="9"/>
      <c r="C392" s="9"/>
      <c r="D392" s="9"/>
      <c r="E392" s="9"/>
      <c r="F392" s="9"/>
      <c r="G392" s="7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7"/>
      <c r="AH392" s="7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</row>
    <row r="393" spans="1:51" x14ac:dyDescent="0.25">
      <c r="A393" s="9"/>
      <c r="B393" s="9"/>
      <c r="C393" s="9"/>
      <c r="D393" s="9"/>
      <c r="E393" s="9"/>
      <c r="F393" s="9"/>
      <c r="G393" s="7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7"/>
      <c r="AH393" s="7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</row>
    <row r="394" spans="1:51" x14ac:dyDescent="0.25">
      <c r="A394" s="9"/>
      <c r="B394" s="9"/>
      <c r="C394" s="9"/>
      <c r="D394" s="9"/>
      <c r="E394" s="9"/>
      <c r="F394" s="9"/>
      <c r="G394" s="7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7"/>
      <c r="AH394" s="7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</row>
    <row r="395" spans="1:51" x14ac:dyDescent="0.25">
      <c r="A395" s="9"/>
      <c r="B395" s="9"/>
      <c r="C395" s="9"/>
      <c r="D395" s="9"/>
      <c r="E395" s="9"/>
      <c r="F395" s="9"/>
      <c r="G395" s="7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7"/>
      <c r="AH395" s="7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</row>
    <row r="396" spans="1:51" x14ac:dyDescent="0.25">
      <c r="A396" s="9"/>
      <c r="B396" s="9"/>
      <c r="C396" s="9"/>
      <c r="D396" s="9"/>
      <c r="E396" s="9"/>
      <c r="F396" s="9"/>
      <c r="G396" s="7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7"/>
      <c r="AH396" s="7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</row>
    <row r="397" spans="1:51" x14ac:dyDescent="0.25">
      <c r="A397" s="9"/>
      <c r="B397" s="9"/>
      <c r="C397" s="9"/>
      <c r="D397" s="9"/>
      <c r="E397" s="9"/>
      <c r="F397" s="9"/>
      <c r="G397" s="7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7"/>
      <c r="AH397" s="7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</row>
    <row r="398" spans="1:51" x14ac:dyDescent="0.25">
      <c r="A398" s="9"/>
      <c r="B398" s="9"/>
      <c r="C398" s="9"/>
      <c r="D398" s="9"/>
      <c r="E398" s="9"/>
      <c r="F398" s="9"/>
      <c r="G398" s="7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7"/>
      <c r="AH398" s="7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</row>
    <row r="399" spans="1:51" x14ac:dyDescent="0.25">
      <c r="A399" s="9"/>
      <c r="B399" s="9"/>
      <c r="C399" s="9"/>
      <c r="D399" s="9"/>
      <c r="E399" s="9"/>
      <c r="F399" s="9"/>
      <c r="G399" s="7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7"/>
      <c r="AH399" s="7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</row>
    <row r="400" spans="1:51" x14ac:dyDescent="0.25">
      <c r="A400" s="9"/>
      <c r="B400" s="9"/>
      <c r="C400" s="9"/>
      <c r="D400" s="9"/>
      <c r="E400" s="9"/>
      <c r="F400" s="9"/>
      <c r="G400" s="7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7"/>
      <c r="AH400" s="7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</row>
    <row r="401" spans="1:51" x14ac:dyDescent="0.25">
      <c r="A401" s="9"/>
      <c r="B401" s="9"/>
      <c r="C401" s="9"/>
      <c r="D401" s="9"/>
      <c r="E401" s="9"/>
      <c r="F401" s="9"/>
      <c r="G401" s="7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7"/>
      <c r="AH401" s="7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</row>
    <row r="402" spans="1:51" x14ac:dyDescent="0.25">
      <c r="A402" s="9"/>
      <c r="B402" s="9"/>
      <c r="C402" s="9"/>
      <c r="D402" s="9"/>
      <c r="E402" s="9"/>
      <c r="F402" s="9"/>
      <c r="G402" s="7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7"/>
      <c r="AH402" s="7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</row>
    <row r="403" spans="1:51" x14ac:dyDescent="0.25">
      <c r="A403" s="9"/>
      <c r="B403" s="9"/>
      <c r="C403" s="9"/>
      <c r="D403" s="9"/>
      <c r="E403" s="9"/>
      <c r="F403" s="9"/>
      <c r="G403" s="7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7"/>
      <c r="AH403" s="7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</row>
    <row r="404" spans="1:51" x14ac:dyDescent="0.25">
      <c r="A404" s="9"/>
      <c r="B404" s="9"/>
      <c r="C404" s="9"/>
      <c r="D404" s="9"/>
      <c r="E404" s="9"/>
      <c r="F404" s="9"/>
      <c r="G404" s="7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7"/>
      <c r="AH404" s="7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</row>
    <row r="405" spans="1:51" x14ac:dyDescent="0.25">
      <c r="A405" s="9"/>
      <c r="B405" s="9"/>
      <c r="C405" s="9"/>
      <c r="D405" s="9"/>
      <c r="E405" s="9"/>
      <c r="F405" s="9"/>
      <c r="G405" s="7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7"/>
      <c r="AH405" s="7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</row>
    <row r="406" spans="1:51" x14ac:dyDescent="0.25">
      <c r="A406" s="9"/>
      <c r="B406" s="9"/>
      <c r="C406" s="9"/>
      <c r="D406" s="9"/>
      <c r="E406" s="9"/>
      <c r="F406" s="9"/>
      <c r="G406" s="7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7"/>
      <c r="AH406" s="7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</row>
    <row r="407" spans="1:51" x14ac:dyDescent="0.25">
      <c r="A407" s="9"/>
      <c r="B407" s="9"/>
      <c r="C407" s="9"/>
      <c r="D407" s="9"/>
      <c r="E407" s="9"/>
      <c r="F407" s="9"/>
      <c r="G407" s="7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7"/>
      <c r="AH407" s="7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</row>
    <row r="408" spans="1:51" x14ac:dyDescent="0.25">
      <c r="A408" s="9"/>
      <c r="B408" s="9"/>
      <c r="C408" s="9"/>
      <c r="D408" s="9"/>
      <c r="E408" s="9"/>
      <c r="F408" s="9"/>
      <c r="G408" s="7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7"/>
      <c r="AH408" s="7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</row>
    <row r="409" spans="1:51" x14ac:dyDescent="0.25">
      <c r="A409" s="9"/>
      <c r="B409" s="9"/>
      <c r="C409" s="9"/>
      <c r="D409" s="9"/>
      <c r="E409" s="9"/>
      <c r="F409" s="9"/>
      <c r="G409" s="7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7"/>
      <c r="AH409" s="7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</row>
    <row r="410" spans="1:51" x14ac:dyDescent="0.25">
      <c r="A410" s="9"/>
      <c r="B410" s="9"/>
      <c r="C410" s="9"/>
      <c r="D410" s="9"/>
      <c r="E410" s="9"/>
      <c r="F410" s="9"/>
      <c r="G410" s="7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7"/>
      <c r="AH410" s="7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</row>
    <row r="411" spans="1:51" x14ac:dyDescent="0.25">
      <c r="A411" s="9"/>
      <c r="B411" s="9"/>
      <c r="C411" s="9"/>
      <c r="D411" s="9"/>
      <c r="E411" s="9"/>
      <c r="F411" s="9"/>
      <c r="G411" s="7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7"/>
      <c r="AH411" s="7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</row>
    <row r="412" spans="1:51" x14ac:dyDescent="0.25">
      <c r="A412" s="9"/>
      <c r="B412" s="9"/>
      <c r="C412" s="9"/>
      <c r="D412" s="9"/>
      <c r="E412" s="9"/>
      <c r="F412" s="9"/>
      <c r="G412" s="7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7"/>
      <c r="AH412" s="7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</row>
    <row r="413" spans="1:51" x14ac:dyDescent="0.25">
      <c r="A413" s="9"/>
      <c r="B413" s="9"/>
      <c r="C413" s="9"/>
      <c r="D413" s="9"/>
      <c r="E413" s="9"/>
      <c r="F413" s="9"/>
      <c r="G413" s="7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7"/>
      <c r="AH413" s="7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</row>
    <row r="414" spans="1:51" x14ac:dyDescent="0.25">
      <c r="A414" s="9"/>
      <c r="B414" s="9"/>
      <c r="C414" s="9"/>
      <c r="D414" s="9"/>
      <c r="E414" s="9"/>
      <c r="F414" s="9"/>
      <c r="G414" s="7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7"/>
      <c r="AH414" s="7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</row>
    <row r="415" spans="1:51" x14ac:dyDescent="0.25">
      <c r="A415" s="9"/>
      <c r="B415" s="9"/>
      <c r="C415" s="9"/>
      <c r="D415" s="9"/>
      <c r="E415" s="9"/>
      <c r="F415" s="9"/>
      <c r="G415" s="7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7"/>
      <c r="AH415" s="7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</row>
    <row r="416" spans="1:51" x14ac:dyDescent="0.25">
      <c r="A416" s="9"/>
      <c r="B416" s="9"/>
      <c r="C416" s="9"/>
      <c r="D416" s="9"/>
      <c r="E416" s="9"/>
      <c r="F416" s="9"/>
      <c r="G416" s="7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7"/>
      <c r="AH416" s="7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</row>
    <row r="417" spans="1:51" x14ac:dyDescent="0.25">
      <c r="A417" s="9"/>
      <c r="B417" s="9"/>
      <c r="C417" s="9"/>
      <c r="D417" s="9"/>
      <c r="E417" s="9"/>
      <c r="F417" s="9"/>
      <c r="G417" s="7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7"/>
      <c r="AH417" s="7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</row>
    <row r="418" spans="1:51" x14ac:dyDescent="0.25">
      <c r="A418" s="9"/>
      <c r="B418" s="9"/>
      <c r="C418" s="9"/>
      <c r="D418" s="9"/>
      <c r="E418" s="9"/>
      <c r="F418" s="9"/>
      <c r="G418" s="7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7"/>
      <c r="AH418" s="7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</row>
    <row r="419" spans="1:51" x14ac:dyDescent="0.25">
      <c r="A419" s="9"/>
      <c r="B419" s="9"/>
      <c r="C419" s="9"/>
      <c r="D419" s="9"/>
      <c r="E419" s="9"/>
      <c r="F419" s="9"/>
      <c r="G419" s="7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7"/>
      <c r="AH419" s="7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</row>
    <row r="420" spans="1:51" x14ac:dyDescent="0.25">
      <c r="A420" s="9"/>
      <c r="B420" s="9"/>
      <c r="C420" s="9"/>
      <c r="D420" s="9"/>
      <c r="E420" s="9"/>
      <c r="F420" s="9"/>
      <c r="G420" s="7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7"/>
      <c r="AH420" s="7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</row>
    <row r="421" spans="1:51" x14ac:dyDescent="0.25">
      <c r="A421" s="9"/>
      <c r="B421" s="9"/>
      <c r="C421" s="9"/>
      <c r="D421" s="9"/>
      <c r="E421" s="9"/>
      <c r="F421" s="9"/>
      <c r="G421" s="7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7"/>
      <c r="AH421" s="7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</row>
    <row r="422" spans="1:51" x14ac:dyDescent="0.25">
      <c r="A422" s="9"/>
      <c r="B422" s="9"/>
      <c r="C422" s="9"/>
      <c r="D422" s="9"/>
      <c r="E422" s="9"/>
      <c r="F422" s="9"/>
      <c r="G422" s="7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7"/>
      <c r="AH422" s="7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</row>
    <row r="423" spans="1:51" x14ac:dyDescent="0.25">
      <c r="A423" s="9"/>
      <c r="B423" s="9"/>
      <c r="C423" s="9"/>
      <c r="D423" s="9"/>
      <c r="E423" s="9"/>
      <c r="F423" s="9"/>
      <c r="G423" s="7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7"/>
      <c r="AH423" s="7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</row>
    <row r="424" spans="1:51" x14ac:dyDescent="0.25">
      <c r="A424" s="9"/>
      <c r="B424" s="9"/>
      <c r="C424" s="9"/>
      <c r="D424" s="9"/>
      <c r="E424" s="9"/>
      <c r="F424" s="9"/>
      <c r="G424" s="7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7"/>
      <c r="AH424" s="7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</row>
    <row r="425" spans="1:51" x14ac:dyDescent="0.25">
      <c r="A425" s="9"/>
      <c r="B425" s="9"/>
      <c r="C425" s="9"/>
      <c r="D425" s="9"/>
      <c r="E425" s="9"/>
      <c r="F425" s="9"/>
      <c r="G425" s="7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7"/>
      <c r="AH425" s="7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</row>
    <row r="426" spans="1:51" x14ac:dyDescent="0.25">
      <c r="A426" s="9"/>
      <c r="B426" s="9"/>
      <c r="C426" s="9"/>
      <c r="D426" s="9"/>
      <c r="E426" s="9"/>
      <c r="F426" s="9"/>
      <c r="G426" s="7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7"/>
      <c r="AH426" s="7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</row>
    <row r="427" spans="1:51" x14ac:dyDescent="0.25">
      <c r="A427" s="9"/>
      <c r="B427" s="9"/>
      <c r="C427" s="9"/>
      <c r="D427" s="9"/>
      <c r="E427" s="9"/>
      <c r="F427" s="9"/>
      <c r="G427" s="7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7"/>
      <c r="AH427" s="7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</row>
    <row r="428" spans="1:51" x14ac:dyDescent="0.25">
      <c r="A428" s="9"/>
      <c r="B428" s="9"/>
      <c r="C428" s="9"/>
      <c r="D428" s="9"/>
      <c r="E428" s="9"/>
      <c r="F428" s="9"/>
      <c r="G428" s="7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7"/>
      <c r="AH428" s="7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</row>
    <row r="429" spans="1:51" x14ac:dyDescent="0.25">
      <c r="A429" s="9"/>
      <c r="B429" s="9"/>
      <c r="C429" s="9"/>
      <c r="D429" s="9"/>
      <c r="E429" s="9"/>
      <c r="F429" s="9"/>
      <c r="G429" s="7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7"/>
      <c r="AH429" s="7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</row>
    <row r="430" spans="1:51" x14ac:dyDescent="0.25">
      <c r="A430" s="9"/>
      <c r="B430" s="9"/>
      <c r="C430" s="9"/>
      <c r="D430" s="9"/>
      <c r="E430" s="9"/>
      <c r="F430" s="9"/>
      <c r="G430" s="7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7"/>
      <c r="AH430" s="7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</row>
    <row r="431" spans="1:51" x14ac:dyDescent="0.25">
      <c r="A431" s="9"/>
      <c r="B431" s="9"/>
      <c r="C431" s="9"/>
      <c r="D431" s="9"/>
      <c r="E431" s="9"/>
      <c r="F431" s="9"/>
      <c r="G431" s="7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7"/>
      <c r="AH431" s="7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</row>
    <row r="432" spans="1:51" x14ac:dyDescent="0.25">
      <c r="A432" s="9"/>
      <c r="B432" s="9"/>
      <c r="C432" s="9"/>
      <c r="D432" s="9"/>
      <c r="E432" s="9"/>
      <c r="F432" s="9"/>
      <c r="G432" s="7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7"/>
      <c r="AH432" s="7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</row>
    <row r="433" spans="1:51" x14ac:dyDescent="0.25">
      <c r="A433" s="9"/>
      <c r="B433" s="9"/>
      <c r="C433" s="9"/>
      <c r="D433" s="9"/>
      <c r="E433" s="9"/>
      <c r="F433" s="9"/>
      <c r="G433" s="7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7"/>
      <c r="AH433" s="7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</row>
    <row r="434" spans="1:51" x14ac:dyDescent="0.25">
      <c r="A434" s="9"/>
      <c r="B434" s="9"/>
      <c r="C434" s="9"/>
      <c r="D434" s="9"/>
      <c r="E434" s="9"/>
      <c r="F434" s="9"/>
      <c r="G434" s="7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7"/>
      <c r="AH434" s="7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</row>
    <row r="435" spans="1:51" x14ac:dyDescent="0.25">
      <c r="A435" s="9"/>
      <c r="B435" s="9"/>
      <c r="C435" s="9"/>
      <c r="D435" s="9"/>
      <c r="E435" s="9"/>
      <c r="F435" s="9"/>
      <c r="G435" s="7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7"/>
      <c r="AH435" s="7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</row>
    <row r="436" spans="1:51" x14ac:dyDescent="0.25">
      <c r="A436" s="9"/>
      <c r="B436" s="9"/>
      <c r="C436" s="9"/>
      <c r="D436" s="9"/>
      <c r="E436" s="9"/>
      <c r="F436" s="9"/>
      <c r="G436" s="7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7"/>
      <c r="AH436" s="7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</row>
    <row r="437" spans="1:51" x14ac:dyDescent="0.25">
      <c r="A437" s="9"/>
      <c r="B437" s="9"/>
      <c r="C437" s="9"/>
      <c r="D437" s="9"/>
      <c r="E437" s="9"/>
      <c r="F437" s="9"/>
      <c r="G437" s="7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7"/>
      <c r="AH437" s="7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</row>
    <row r="438" spans="1:51" x14ac:dyDescent="0.25">
      <c r="A438" s="9"/>
      <c r="B438" s="9"/>
      <c r="C438" s="9"/>
      <c r="D438" s="9"/>
      <c r="E438" s="9"/>
      <c r="F438" s="9"/>
      <c r="G438" s="7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7"/>
      <c r="AH438" s="7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</row>
    <row r="439" spans="1:51" x14ac:dyDescent="0.25">
      <c r="A439" s="9"/>
      <c r="B439" s="9"/>
      <c r="C439" s="9"/>
      <c r="D439" s="9"/>
      <c r="E439" s="9"/>
      <c r="F439" s="9"/>
      <c r="G439" s="7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7"/>
      <c r="AH439" s="7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</row>
    <row r="440" spans="1:51" x14ac:dyDescent="0.25">
      <c r="A440" s="9"/>
      <c r="B440" s="9"/>
      <c r="C440" s="9"/>
      <c r="D440" s="9"/>
      <c r="E440" s="9"/>
      <c r="F440" s="9"/>
      <c r="G440" s="7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7"/>
      <c r="AH440" s="7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</row>
    <row r="441" spans="1:51" x14ac:dyDescent="0.25">
      <c r="A441" s="9"/>
      <c r="B441" s="9"/>
      <c r="C441" s="9"/>
      <c r="D441" s="9"/>
      <c r="E441" s="9"/>
      <c r="F441" s="9"/>
      <c r="G441" s="7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7"/>
      <c r="AH441" s="7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</row>
    <row r="442" spans="1:51" x14ac:dyDescent="0.25">
      <c r="A442" s="9"/>
      <c r="B442" s="9"/>
      <c r="C442" s="9"/>
      <c r="D442" s="9"/>
      <c r="E442" s="9"/>
      <c r="F442" s="9"/>
      <c r="G442" s="7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7"/>
      <c r="AH442" s="7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</row>
    <row r="443" spans="1:51" x14ac:dyDescent="0.25">
      <c r="A443" s="9"/>
      <c r="B443" s="9"/>
      <c r="C443" s="9"/>
      <c r="D443" s="9"/>
      <c r="E443" s="9"/>
      <c r="F443" s="9"/>
      <c r="G443" s="7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7"/>
      <c r="AH443" s="7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</row>
    <row r="444" spans="1:51" x14ac:dyDescent="0.25">
      <c r="A444" s="9"/>
      <c r="B444" s="9"/>
      <c r="C444" s="9"/>
      <c r="D444" s="9"/>
      <c r="E444" s="9"/>
      <c r="F444" s="9"/>
      <c r="G444" s="7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7"/>
      <c r="AH444" s="7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</row>
    <row r="445" spans="1:51" x14ac:dyDescent="0.25">
      <c r="A445" s="9"/>
      <c r="B445" s="9"/>
      <c r="C445" s="9"/>
      <c r="D445" s="9"/>
      <c r="E445" s="9"/>
      <c r="F445" s="9"/>
      <c r="G445" s="7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7"/>
      <c r="AH445" s="7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</row>
    <row r="446" spans="1:51" x14ac:dyDescent="0.25">
      <c r="A446" s="9"/>
      <c r="B446" s="9"/>
      <c r="C446" s="9"/>
      <c r="D446" s="9"/>
      <c r="E446" s="9"/>
      <c r="F446" s="9"/>
      <c r="G446" s="7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7"/>
      <c r="AH446" s="7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</row>
    <row r="447" spans="1:51" x14ac:dyDescent="0.25">
      <c r="A447" s="9"/>
      <c r="B447" s="9"/>
      <c r="C447" s="9"/>
      <c r="D447" s="9"/>
      <c r="E447" s="9"/>
      <c r="F447" s="9"/>
      <c r="G447" s="7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7"/>
      <c r="AH447" s="7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</row>
    <row r="448" spans="1:51" x14ac:dyDescent="0.25">
      <c r="A448" s="9"/>
      <c r="B448" s="9"/>
      <c r="C448" s="9"/>
      <c r="D448" s="9"/>
      <c r="E448" s="9"/>
      <c r="F448" s="9"/>
      <c r="G448" s="7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7"/>
      <c r="AH448" s="7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</row>
    <row r="449" spans="1:51" x14ac:dyDescent="0.25">
      <c r="A449" s="9"/>
      <c r="B449" s="9"/>
      <c r="C449" s="9"/>
      <c r="D449" s="9"/>
      <c r="E449" s="9"/>
      <c r="F449" s="9"/>
      <c r="G449" s="7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7"/>
      <c r="AH449" s="7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</row>
    <row r="450" spans="1:51" x14ac:dyDescent="0.25">
      <c r="A450" s="9"/>
      <c r="B450" s="9"/>
      <c r="C450" s="9"/>
      <c r="D450" s="9"/>
      <c r="E450" s="9"/>
      <c r="F450" s="9"/>
      <c r="G450" s="7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7"/>
      <c r="AH450" s="7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</row>
    <row r="451" spans="1:51" x14ac:dyDescent="0.25">
      <c r="A451" s="9"/>
      <c r="B451" s="9"/>
      <c r="C451" s="9"/>
      <c r="D451" s="9"/>
      <c r="E451" s="9"/>
      <c r="F451" s="9"/>
      <c r="G451" s="7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7"/>
      <c r="AH451" s="7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</row>
    <row r="452" spans="1:51" x14ac:dyDescent="0.25">
      <c r="A452" s="9"/>
      <c r="B452" s="9"/>
      <c r="C452" s="9"/>
      <c r="D452" s="9"/>
      <c r="E452" s="9"/>
      <c r="F452" s="9"/>
      <c r="G452" s="7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7"/>
      <c r="AH452" s="7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</row>
    <row r="453" spans="1:51" x14ac:dyDescent="0.25">
      <c r="A453" s="9"/>
      <c r="B453" s="9"/>
      <c r="C453" s="9"/>
      <c r="D453" s="9"/>
      <c r="E453" s="9"/>
      <c r="F453" s="9"/>
      <c r="G453" s="7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7"/>
      <c r="AH453" s="7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</row>
    <row r="454" spans="1:51" x14ac:dyDescent="0.25">
      <c r="A454" s="9"/>
      <c r="B454" s="9"/>
      <c r="C454" s="9"/>
      <c r="D454" s="9"/>
      <c r="E454" s="9"/>
      <c r="F454" s="9"/>
      <c r="G454" s="7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7"/>
      <c r="AH454" s="7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</row>
    <row r="455" spans="1:51" x14ac:dyDescent="0.25">
      <c r="A455" s="9"/>
      <c r="B455" s="9"/>
      <c r="C455" s="9"/>
      <c r="D455" s="9"/>
      <c r="E455" s="9"/>
      <c r="F455" s="9"/>
      <c r="G455" s="7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7"/>
      <c r="AH455" s="7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</row>
    <row r="456" spans="1:51" x14ac:dyDescent="0.25">
      <c r="A456" s="9"/>
      <c r="B456" s="9"/>
      <c r="C456" s="9"/>
      <c r="D456" s="9"/>
      <c r="E456" s="9"/>
      <c r="F456" s="9"/>
      <c r="G456" s="7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7"/>
      <c r="AH456" s="7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</row>
    <row r="457" spans="1:51" x14ac:dyDescent="0.25">
      <c r="A457" s="9"/>
      <c r="B457" s="9"/>
      <c r="C457" s="9"/>
      <c r="D457" s="9"/>
      <c r="E457" s="9"/>
      <c r="F457" s="9"/>
      <c r="G457" s="7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7"/>
      <c r="AH457" s="7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</row>
    <row r="458" spans="1:51" x14ac:dyDescent="0.25">
      <c r="A458" s="9"/>
      <c r="B458" s="9"/>
      <c r="C458" s="9"/>
      <c r="D458" s="9"/>
      <c r="E458" s="9"/>
      <c r="F458" s="9"/>
      <c r="G458" s="7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7"/>
      <c r="AH458" s="7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</row>
    <row r="459" spans="1:51" x14ac:dyDescent="0.25">
      <c r="A459" s="9"/>
      <c r="B459" s="9"/>
      <c r="C459" s="9"/>
      <c r="D459" s="9"/>
      <c r="E459" s="9"/>
      <c r="F459" s="9"/>
      <c r="G459" s="7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7"/>
      <c r="AH459" s="7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</row>
    <row r="460" spans="1:51" x14ac:dyDescent="0.25">
      <c r="A460" s="9"/>
      <c r="B460" s="9"/>
      <c r="C460" s="9"/>
      <c r="D460" s="9"/>
      <c r="E460" s="9"/>
      <c r="F460" s="9"/>
      <c r="G460" s="7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7"/>
      <c r="AH460" s="7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</row>
    <row r="461" spans="1:51" x14ac:dyDescent="0.25">
      <c r="A461" s="9"/>
      <c r="B461" s="9"/>
      <c r="C461" s="9"/>
      <c r="D461" s="9"/>
      <c r="E461" s="9"/>
      <c r="F461" s="9"/>
      <c r="G461" s="7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7"/>
      <c r="AH461" s="7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</row>
    <row r="462" spans="1:51" x14ac:dyDescent="0.25">
      <c r="A462" s="9"/>
      <c r="B462" s="9"/>
      <c r="C462" s="9"/>
      <c r="D462" s="9"/>
      <c r="E462" s="9"/>
      <c r="F462" s="9"/>
      <c r="G462" s="7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7"/>
      <c r="AH462" s="7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</row>
    <row r="463" spans="1:51" x14ac:dyDescent="0.25">
      <c r="A463" s="9"/>
      <c r="B463" s="9"/>
      <c r="C463" s="9"/>
      <c r="D463" s="9"/>
      <c r="E463" s="9"/>
      <c r="F463" s="9"/>
      <c r="G463" s="7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7"/>
      <c r="AH463" s="7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</row>
    <row r="464" spans="1:51" x14ac:dyDescent="0.25">
      <c r="A464" s="9"/>
      <c r="B464" s="9"/>
      <c r="C464" s="9"/>
      <c r="D464" s="9"/>
      <c r="E464" s="9"/>
      <c r="F464" s="9"/>
      <c r="G464" s="7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7"/>
      <c r="AH464" s="7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</row>
    <row r="465" spans="1:51" x14ac:dyDescent="0.25">
      <c r="A465" s="9"/>
      <c r="B465" s="9"/>
      <c r="C465" s="9"/>
      <c r="D465" s="9"/>
      <c r="E465" s="9"/>
      <c r="F465" s="9"/>
      <c r="G465" s="7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7"/>
      <c r="AH465" s="7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</row>
    <row r="466" spans="1:51" x14ac:dyDescent="0.25">
      <c r="A466" s="9"/>
      <c r="B466" s="9"/>
      <c r="C466" s="9"/>
      <c r="D466" s="9"/>
      <c r="E466" s="9"/>
      <c r="F466" s="9"/>
      <c r="G466" s="7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7"/>
      <c r="AH466" s="7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</row>
    <row r="467" spans="1:51" x14ac:dyDescent="0.25">
      <c r="A467" s="9"/>
      <c r="B467" s="9"/>
      <c r="C467" s="9"/>
      <c r="D467" s="9"/>
      <c r="E467" s="9"/>
      <c r="F467" s="9"/>
      <c r="G467" s="7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7"/>
      <c r="AH467" s="7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</row>
    <row r="468" spans="1:51" x14ac:dyDescent="0.25">
      <c r="A468" s="9"/>
      <c r="B468" s="9"/>
      <c r="C468" s="9"/>
      <c r="D468" s="9"/>
      <c r="E468" s="9"/>
      <c r="F468" s="9"/>
      <c r="G468" s="7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7"/>
      <c r="AH468" s="7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</row>
    <row r="469" spans="1:51" x14ac:dyDescent="0.25">
      <c r="A469" s="9"/>
      <c r="B469" s="9"/>
      <c r="C469" s="9"/>
      <c r="D469" s="9"/>
      <c r="E469" s="9"/>
      <c r="F469" s="9"/>
      <c r="G469" s="7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7"/>
      <c r="AH469" s="7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</row>
    <row r="470" spans="1:51" x14ac:dyDescent="0.25">
      <c r="A470" s="9"/>
      <c r="B470" s="9"/>
      <c r="C470" s="9"/>
      <c r="D470" s="9"/>
      <c r="E470" s="9"/>
      <c r="F470" s="9"/>
      <c r="G470" s="7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7"/>
      <c r="AH470" s="7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</row>
    <row r="471" spans="1:51" x14ac:dyDescent="0.25">
      <c r="A471" s="9"/>
      <c r="B471" s="9"/>
      <c r="C471" s="9"/>
      <c r="D471" s="9"/>
      <c r="E471" s="9"/>
      <c r="F471" s="9"/>
      <c r="G471" s="7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7"/>
      <c r="AH471" s="7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</row>
    <row r="472" spans="1:51" x14ac:dyDescent="0.25">
      <c r="A472" s="9"/>
      <c r="B472" s="9"/>
      <c r="C472" s="9"/>
      <c r="D472" s="9"/>
      <c r="E472" s="9"/>
      <c r="F472" s="9"/>
      <c r="G472" s="7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7"/>
      <c r="AH472" s="7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</row>
    <row r="473" spans="1:51" x14ac:dyDescent="0.25">
      <c r="A473" s="9"/>
      <c r="B473" s="9"/>
      <c r="C473" s="9"/>
      <c r="D473" s="9"/>
      <c r="E473" s="9"/>
      <c r="F473" s="9"/>
      <c r="G473" s="7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7"/>
      <c r="AH473" s="7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</row>
    <row r="474" spans="1:51" x14ac:dyDescent="0.25">
      <c r="A474" s="9"/>
      <c r="B474" s="9"/>
      <c r="C474" s="9"/>
      <c r="D474" s="9"/>
      <c r="E474" s="9"/>
      <c r="F474" s="9"/>
      <c r="G474" s="7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7"/>
      <c r="AH474" s="7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</row>
    <row r="475" spans="1:51" x14ac:dyDescent="0.25">
      <c r="A475" s="9"/>
      <c r="B475" s="9"/>
      <c r="C475" s="9"/>
      <c r="D475" s="9"/>
      <c r="E475" s="9"/>
      <c r="F475" s="9"/>
      <c r="G475" s="7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7"/>
      <c r="AH475" s="7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</row>
    <row r="476" spans="1:51" x14ac:dyDescent="0.25">
      <c r="A476" s="9"/>
      <c r="B476" s="9"/>
      <c r="C476" s="9"/>
      <c r="D476" s="9"/>
      <c r="E476" s="9"/>
      <c r="F476" s="9"/>
      <c r="G476" s="7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7"/>
      <c r="AH476" s="7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</row>
    <row r="477" spans="1:51" x14ac:dyDescent="0.25">
      <c r="A477" s="9"/>
      <c r="B477" s="9"/>
      <c r="C477" s="9"/>
      <c r="D477" s="9"/>
      <c r="E477" s="9"/>
      <c r="F477" s="9"/>
      <c r="G477" s="7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7"/>
      <c r="AH477" s="7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</row>
    <row r="478" spans="1:51" x14ac:dyDescent="0.25">
      <c r="A478" s="9"/>
      <c r="B478" s="9"/>
      <c r="C478" s="9"/>
      <c r="D478" s="9"/>
      <c r="E478" s="9"/>
      <c r="F478" s="9"/>
      <c r="G478" s="7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7"/>
      <c r="AH478" s="7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</row>
    <row r="479" spans="1:51" x14ac:dyDescent="0.25">
      <c r="A479" s="9"/>
      <c r="B479" s="9"/>
      <c r="C479" s="9"/>
      <c r="D479" s="9"/>
      <c r="E479" s="9"/>
      <c r="F479" s="9"/>
      <c r="G479" s="7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7"/>
      <c r="AH479" s="7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</row>
    <row r="480" spans="1:51" x14ac:dyDescent="0.25">
      <c r="A480" s="9"/>
      <c r="B480" s="9"/>
      <c r="C480" s="9"/>
      <c r="D480" s="9"/>
      <c r="E480" s="9"/>
      <c r="F480" s="9"/>
      <c r="G480" s="7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7"/>
      <c r="AH480" s="7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</row>
    <row r="481" spans="1:51" x14ac:dyDescent="0.25">
      <c r="A481" s="9"/>
      <c r="B481" s="9"/>
      <c r="C481" s="9"/>
      <c r="D481" s="9"/>
      <c r="E481" s="9"/>
      <c r="F481" s="9"/>
      <c r="G481" s="7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7"/>
      <c r="AH481" s="7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</row>
    <row r="482" spans="1:51" x14ac:dyDescent="0.25">
      <c r="A482" s="9"/>
      <c r="B482" s="9"/>
      <c r="C482" s="9"/>
      <c r="D482" s="9"/>
      <c r="E482" s="9"/>
      <c r="F482" s="9"/>
      <c r="G482" s="7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7"/>
      <c r="AH482" s="7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</row>
    <row r="483" spans="1:51" x14ac:dyDescent="0.25">
      <c r="A483" s="9"/>
      <c r="B483" s="9"/>
      <c r="C483" s="9"/>
      <c r="D483" s="9"/>
      <c r="E483" s="9"/>
      <c r="F483" s="9"/>
      <c r="G483" s="7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7"/>
      <c r="AH483" s="7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</row>
    <row r="484" spans="1:51" x14ac:dyDescent="0.25">
      <c r="A484" s="9"/>
      <c r="B484" s="9"/>
      <c r="C484" s="9"/>
      <c r="D484" s="9"/>
      <c r="E484" s="9"/>
      <c r="F484" s="9"/>
      <c r="G484" s="7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7"/>
      <c r="AH484" s="7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</row>
    <row r="485" spans="1:51" x14ac:dyDescent="0.25">
      <c r="A485" s="9"/>
      <c r="B485" s="9"/>
      <c r="C485" s="9"/>
      <c r="D485" s="9"/>
      <c r="E485" s="9"/>
      <c r="F485" s="9"/>
      <c r="G485" s="7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7"/>
      <c r="AH485" s="7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</row>
    <row r="486" spans="1:51" x14ac:dyDescent="0.25">
      <c r="A486" s="9"/>
      <c r="B486" s="9"/>
      <c r="C486" s="9"/>
      <c r="D486" s="9"/>
      <c r="E486" s="9"/>
      <c r="F486" s="9"/>
      <c r="G486" s="7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7"/>
      <c r="AH486" s="7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</row>
    <row r="487" spans="1:51" x14ac:dyDescent="0.25">
      <c r="A487" s="9"/>
      <c r="B487" s="9"/>
      <c r="C487" s="9"/>
      <c r="D487" s="9"/>
      <c r="E487" s="9"/>
      <c r="F487" s="9"/>
      <c r="G487" s="7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7"/>
      <c r="AH487" s="7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</row>
    <row r="488" spans="1:51" x14ac:dyDescent="0.25">
      <c r="A488" s="9"/>
      <c r="B488" s="9"/>
      <c r="C488" s="9"/>
      <c r="D488" s="9"/>
      <c r="E488" s="9"/>
      <c r="F488" s="9"/>
      <c r="G488" s="7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7"/>
      <c r="AH488" s="7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</row>
    <row r="489" spans="1:51" x14ac:dyDescent="0.25">
      <c r="A489" s="9"/>
      <c r="B489" s="9"/>
      <c r="C489" s="9"/>
      <c r="D489" s="9"/>
      <c r="E489" s="9"/>
      <c r="F489" s="9"/>
      <c r="G489" s="7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7"/>
      <c r="AH489" s="7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</row>
    <row r="490" spans="1:51" x14ac:dyDescent="0.25">
      <c r="A490" s="9"/>
      <c r="B490" s="9"/>
      <c r="C490" s="9"/>
      <c r="D490" s="9"/>
      <c r="E490" s="9"/>
      <c r="F490" s="9"/>
      <c r="G490" s="7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7"/>
      <c r="AH490" s="7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</row>
    <row r="491" spans="1:51" x14ac:dyDescent="0.25">
      <c r="A491" s="9"/>
      <c r="B491" s="9"/>
      <c r="C491" s="9"/>
      <c r="D491" s="9"/>
      <c r="E491" s="9"/>
      <c r="F491" s="9"/>
      <c r="G491" s="7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7"/>
      <c r="AH491" s="7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</row>
    <row r="492" spans="1:51" x14ac:dyDescent="0.25">
      <c r="A492" s="9"/>
      <c r="B492" s="9"/>
      <c r="C492" s="9"/>
      <c r="D492" s="9"/>
      <c r="E492" s="9"/>
      <c r="F492" s="9"/>
      <c r="G492" s="7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7"/>
      <c r="AH492" s="7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</row>
    <row r="493" spans="1:51" x14ac:dyDescent="0.25">
      <c r="A493" s="9"/>
      <c r="B493" s="9"/>
      <c r="C493" s="9"/>
      <c r="D493" s="9"/>
      <c r="E493" s="9"/>
      <c r="F493" s="9"/>
      <c r="G493" s="7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7"/>
      <c r="AH493" s="7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</row>
    <row r="494" spans="1:51" x14ac:dyDescent="0.25">
      <c r="A494" s="9"/>
      <c r="B494" s="9"/>
      <c r="C494" s="9"/>
      <c r="D494" s="9"/>
      <c r="E494" s="9"/>
      <c r="F494" s="9"/>
      <c r="G494" s="7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7"/>
      <c r="AH494" s="7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</row>
    <row r="495" spans="1:51" x14ac:dyDescent="0.25">
      <c r="A495" s="9"/>
      <c r="B495" s="9"/>
      <c r="C495" s="9"/>
      <c r="D495" s="9"/>
      <c r="E495" s="9"/>
      <c r="F495" s="9"/>
      <c r="G495" s="7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7"/>
      <c r="AH495" s="7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</row>
    <row r="496" spans="1:51" x14ac:dyDescent="0.25">
      <c r="A496" s="9"/>
      <c r="B496" s="9"/>
      <c r="C496" s="9"/>
      <c r="D496" s="9"/>
      <c r="E496" s="9"/>
      <c r="F496" s="9"/>
      <c r="G496" s="7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7"/>
      <c r="AH496" s="7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</row>
    <row r="497" spans="1:51" x14ac:dyDescent="0.25">
      <c r="A497" s="9"/>
      <c r="B497" s="9"/>
      <c r="C497" s="9"/>
      <c r="D497" s="9"/>
      <c r="E497" s="9"/>
      <c r="F497" s="9"/>
      <c r="G497" s="7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7"/>
      <c r="AH497" s="7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</row>
    <row r="498" spans="1:51" x14ac:dyDescent="0.25">
      <c r="A498" s="9"/>
      <c r="B498" s="9"/>
      <c r="C498" s="9"/>
      <c r="D498" s="9"/>
      <c r="E498" s="9"/>
      <c r="F498" s="9"/>
      <c r="G498" s="7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7"/>
      <c r="AH498" s="7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</row>
    <row r="499" spans="1:51" x14ac:dyDescent="0.25">
      <c r="R499" s="9"/>
      <c r="AG499" s="7"/>
      <c r="AH499" s="7"/>
      <c r="AI499" s="9"/>
    </row>
    <row r="500" spans="1:51" x14ac:dyDescent="0.25">
      <c r="AG500" s="7"/>
      <c r="AH500" s="7"/>
      <c r="AI500" s="9"/>
    </row>
  </sheetData>
  <autoFilter ref="A3:AI37" xr:uid="{677901BE-CEAC-4FC4-9991-953C3AB1F94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2025-10-30T15:28:40Z</dcterms:created>
  <dcterms:modified xsi:type="dcterms:W3CDTF">2025-10-31T11:15:59Z</dcterms:modified>
</cp:coreProperties>
</file>