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МИРАТОРГ\2025\10,25\06,10,25 Мираторг КИ Ташкент\"/>
    </mc:Choice>
  </mc:AlternateContent>
  <xr:revisionPtr revIDLastSave="0" documentId="13_ncr:1_{1681CAEE-CC44-4E11-9687-743A3F4A82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Sheet!$A$3:$AG$25</definedName>
  </definedNames>
  <calcPr calcId="191029" refMode="R1C1"/>
</workbook>
</file>

<file path=xl/calcChain.xml><?xml version="1.0" encoding="utf-8"?>
<calcChain xmlns="http://schemas.openxmlformats.org/spreadsheetml/2006/main">
  <c r="AH25" i="1" l="1"/>
  <c r="AH23" i="1"/>
  <c r="AH22" i="1"/>
  <c r="AH21" i="1"/>
  <c r="AH19" i="1"/>
  <c r="AH18" i="1"/>
  <c r="AH17" i="1"/>
  <c r="AH16" i="1"/>
  <c r="AH15" i="1"/>
  <c r="AH14" i="1"/>
  <c r="AH13" i="1"/>
  <c r="AH11" i="1"/>
  <c r="AH10" i="1"/>
  <c r="AH9" i="1"/>
  <c r="AH8" i="1"/>
  <c r="AH7" i="1"/>
  <c r="AI25" i="1" l="1"/>
  <c r="AJ25" i="1" s="1"/>
  <c r="AI23" i="1"/>
  <c r="AJ23" i="1" s="1"/>
  <c r="AI22" i="1"/>
  <c r="AJ22" i="1" s="1"/>
  <c r="AI21" i="1"/>
  <c r="AJ21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1" i="1"/>
  <c r="AJ11" i="1" s="1"/>
  <c r="AI10" i="1"/>
  <c r="AJ10" i="1" s="1"/>
  <c r="AI9" i="1"/>
  <c r="AJ9" i="1" s="1"/>
  <c r="AI8" i="1"/>
  <c r="AJ8" i="1" s="1"/>
  <c r="AI7" i="1"/>
  <c r="AJ7" i="1" s="1"/>
  <c r="AI5" i="1" l="1"/>
  <c r="AJ5" i="1"/>
  <c r="AG16" i="1"/>
  <c r="AG14" i="1"/>
  <c r="P7" i="1"/>
  <c r="P8" i="1"/>
  <c r="U8" i="1" s="1"/>
  <c r="P9" i="1"/>
  <c r="P10" i="1"/>
  <c r="U10" i="1" s="1"/>
  <c r="P11" i="1"/>
  <c r="P12" i="1"/>
  <c r="U12" i="1" s="1"/>
  <c r="P13" i="1"/>
  <c r="P14" i="1"/>
  <c r="U14" i="1" s="1"/>
  <c r="P15" i="1"/>
  <c r="P16" i="1"/>
  <c r="U16" i="1" s="1"/>
  <c r="P17" i="1"/>
  <c r="P18" i="1"/>
  <c r="U18" i="1" s="1"/>
  <c r="P19" i="1"/>
  <c r="P20" i="1"/>
  <c r="U20" i="1" s="1"/>
  <c r="P21" i="1"/>
  <c r="P22" i="1"/>
  <c r="T22" i="1" s="1"/>
  <c r="P23" i="1"/>
  <c r="P24" i="1"/>
  <c r="U24" i="1" s="1"/>
  <c r="P25" i="1"/>
  <c r="P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AG10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V5" i="1" l="1"/>
  <c r="T10" i="1"/>
  <c r="T14" i="1"/>
  <c r="T20" i="1"/>
  <c r="T16" i="1"/>
  <c r="T12" i="1"/>
  <c r="T25" i="1"/>
  <c r="AG25" i="1"/>
  <c r="T23" i="1"/>
  <c r="AG23" i="1"/>
  <c r="T21" i="1"/>
  <c r="AG21" i="1"/>
  <c r="T19" i="1"/>
  <c r="AG19" i="1"/>
  <c r="T17" i="1"/>
  <c r="AG17" i="1"/>
  <c r="T15" i="1"/>
  <c r="AG15" i="1"/>
  <c r="T13" i="1"/>
  <c r="AG13" i="1"/>
  <c r="AG11" i="1"/>
  <c r="T11" i="1"/>
  <c r="AG9" i="1"/>
  <c r="T9" i="1"/>
  <c r="T7" i="1"/>
  <c r="AG7" i="1"/>
  <c r="U7" i="1"/>
  <c r="U25" i="1"/>
  <c r="U23" i="1"/>
  <c r="U21" i="1"/>
  <c r="U19" i="1"/>
  <c r="U17" i="1"/>
  <c r="U15" i="1"/>
  <c r="U13" i="1"/>
  <c r="U11" i="1"/>
  <c r="U9" i="1"/>
  <c r="P5" i="1"/>
  <c r="T6" i="1"/>
  <c r="T24" i="1"/>
  <c r="U6" i="1"/>
  <c r="U22" i="1"/>
  <c r="AG22" i="1"/>
  <c r="Q5" i="1"/>
  <c r="L5" i="1"/>
  <c r="T8" i="1" l="1"/>
  <c r="AG8" i="1"/>
  <c r="AG18" i="1"/>
  <c r="T18" i="1"/>
  <c r="AG5" i="1" l="1"/>
</calcChain>
</file>

<file path=xl/sharedStrings.xml><?xml version="1.0" encoding="utf-8"?>
<sst xmlns="http://schemas.openxmlformats.org/spreadsheetml/2006/main" count="112" uniqueCount="79">
  <si>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</si>
  <si>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</si>
  <si>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</si>
  <si>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</si>
  <si>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</si>
  <si>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</si>
  <si>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</si>
  <si>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</si>
  <si>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</si>
  <si>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</si>
  <si>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</si>
  <si>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</si>
  <si>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</si>
  <si>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</si>
  <si>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</si>
  <si>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</si>
  <si>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</si>
  <si>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</si>
  <si>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</si>
  <si>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</si>
  <si>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</si>
  <si>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</si>
  <si>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</si>
  <si>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</si>
  <si>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29,09,</t>
  </si>
  <si>
    <t>06,10,</t>
  </si>
  <si>
    <t>22,09,</t>
  </si>
  <si>
    <t>08,09,</t>
  </si>
  <si>
    <t>01,09,</t>
  </si>
  <si>
    <t>25,08,</t>
  </si>
  <si>
    <t>18,08,</t>
  </si>
  <si>
    <t>11,08,</t>
  </si>
  <si>
    <t>04,08,</t>
  </si>
  <si>
    <t>28,07,</t>
  </si>
  <si>
    <t>!!!НЕ ИСПОЛЬЗОВАТЬ!!! Сервелат полусухой с/к ВУ ОХЛ 300гр МИРАТОРГ</t>
  </si>
  <si>
    <t>КП Колбаса в/к Балыковая ВУ охл 300г*6  МИРАТОРГ</t>
  </si>
  <si>
    <t>шт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</si>
  <si>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</si>
  <si>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</si>
  <si>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</si>
  <si>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</si>
  <si>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</si>
  <si>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Колбаса с/к Сервелат ГОСТ ВУ ОХЛ 0,3кг*6(1,8кг)  МИРАТОРГ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</si>
  <si>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</si>
  <si>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</si>
  <si>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</si>
  <si>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</si>
  <si>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</si>
  <si>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</si>
  <si>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</si>
  <si>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</si>
  <si>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</si>
  <si>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</si>
  <si>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</si>
  <si>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</si>
  <si>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</si>
  <si>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</si>
  <si>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</si>
  <si>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17,09,25 списание 692шт. / на вывод / СРОКИ (17,03,25)</t>
  </si>
  <si>
    <t>МХБ Колбаса сырокопченая Брауншвейгская ШТ. ВУ ОХЛ 300гр*8 (2,4 кг) МИРАТОРГ</t>
  </si>
  <si>
    <t>новый артикул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</si>
  <si>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</si>
  <si>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</si>
  <si>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</si>
  <si>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на вывод (заменили на 300гр)</t>
  </si>
  <si>
    <t>завод перестал отгружать, заменив на 300гр. и снова отгрузил</t>
  </si>
  <si>
    <t>не в матрице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</si>
  <si>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375гр</t>
    </r>
  </si>
  <si>
    <t>нужно увеличить продажи / 22,05,25 списание 310шт.</t>
  </si>
  <si>
    <t>нужно увеличить продажи</t>
  </si>
  <si>
    <t>нужно увеличить продажи / 22,05,25 списание 215шт.</t>
  </si>
  <si>
    <t>?сроки, заказ</t>
  </si>
  <si>
    <t>?, заказ</t>
  </si>
  <si>
    <t>низкие продажи</t>
  </si>
  <si>
    <t>вес кор.</t>
  </si>
  <si>
    <t>КОЛ-ВО кор.</t>
  </si>
  <si>
    <t>ВЕС</t>
  </si>
  <si>
    <t>заказ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</si>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</sst>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5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7" fillId="0" borderId="1" xfId="1" applyNumberFormat="1" applyFont="1"/>
    <xf numFmtId="2" fontId="8" fillId="2" borderId="1" xfId="1" applyNumberFormat="1" applyFont="1" applyFill="1"/>
    <xf numFmtId="164" fontId="8" fillId="2" borderId="1" xfId="1" applyNumberFormat="1" applyFont="1" applyFill="1"/>
    <xf numFmtId="164" fontId="7" fillId="3" borderId="1" xfId="1" applyNumberFormat="1" applyFont="1" applyFill="1"/>
    <xf numFmtId="0" fontId="6" fillId="0" borderId="0" xfId="0" applyFont="1"/>
    <xf numFmtId="2" fontId="1" fillId="0" borderId="1" xfId="1" applyNumberFormat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23,09,25-29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79;&#1072;&#1082;&#1072;&#1079;&#1072;%20&#1052;&#1086;&#1089;&#1087;&#1088;&#1086;&#1076;&#1090;&#1086;&#1088;&#1075;%20(&#1079;&#1072;&#1082;&#1072;&#1079;%20&#1085;&#1072;%2013,10,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23.09.2025 - 29.09.2025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23.09.25</v>
          </cell>
          <cell r="E6" t="str">
            <v>24.09.25</v>
          </cell>
          <cell r="F6" t="str">
            <v>25.09.25</v>
          </cell>
        </row>
        <row r="8">
          <cell r="A8" t="str">
            <v>7187 ГРУДИНКА ПРЕМИУМ к/в мл/к в/у 0.3кг_50с  ОСТАНКИНО</v>
          </cell>
          <cell r="C8">
            <v>1099</v>
          </cell>
          <cell r="D8">
            <v>172</v>
          </cell>
          <cell r="E8">
            <v>3</v>
          </cell>
          <cell r="F8">
            <v>291</v>
          </cell>
        </row>
        <row r="9">
          <cell r="A9" t="str">
            <v>2074-Сосиски Молочные для завтрака Особый рецепт</v>
          </cell>
          <cell r="C9">
            <v>643.04</v>
          </cell>
          <cell r="D9">
            <v>208.078</v>
          </cell>
          <cell r="E9">
            <v>164.756</v>
          </cell>
          <cell r="F9">
            <v>55.957999999999998</v>
          </cell>
        </row>
        <row r="10">
          <cell r="A10" t="str">
            <v>1721-Сосиски Вязанка Сливочные ТМ Стародворские колбасы</v>
          </cell>
          <cell r="C10">
            <v>420.32499999999999</v>
          </cell>
          <cell r="D10">
            <v>207.14500000000001</v>
          </cell>
          <cell r="E10">
            <v>28.251000000000001</v>
          </cell>
          <cell r="F10">
            <v>43.365000000000002</v>
          </cell>
        </row>
        <row r="11">
          <cell r="A11" t="str">
            <v>Колбаса с/к Сервелат ГОСТ ВУ ОХЛ 0,3кг*6(1,8кг)  МИРАТОРГ</v>
          </cell>
          <cell r="C11">
            <v>397</v>
          </cell>
          <cell r="F11">
            <v>204</v>
          </cell>
        </row>
        <row r="12">
          <cell r="A12" t="str">
            <v>7070 СОЧНЫЕ ПМ сос п/о мгс 1.5*4_А_50с  ОСТАНКИНО</v>
          </cell>
          <cell r="C12">
            <v>360.84199999999998</v>
          </cell>
          <cell r="D12">
            <v>161.96299999999999</v>
          </cell>
          <cell r="E12">
            <v>18.241</v>
          </cell>
          <cell r="F12">
            <v>47.835999999999999</v>
          </cell>
        </row>
        <row r="13">
          <cell r="A13" t="str">
            <v>1869-Колбаса Молочная ТМ Особый рецепт в оболочке полиамид большой батон.  ПОКОМ</v>
          </cell>
          <cell r="C13">
            <v>440.327</v>
          </cell>
          <cell r="D13">
            <v>321.23899999999998</v>
          </cell>
          <cell r="F13">
            <v>22.38</v>
          </cell>
        </row>
        <row r="14">
          <cell r="A14" t="str">
            <v>1875-Колбаса Филейная оригинальная ТМ Особый рецепт в оболочке полиамид.  ПОКОМ</v>
          </cell>
          <cell r="C14">
            <v>351.86900000000003</v>
          </cell>
          <cell r="D14">
            <v>137.09200000000001</v>
          </cell>
          <cell r="E14">
            <v>163.191</v>
          </cell>
          <cell r="F14">
            <v>16.102</v>
          </cell>
        </row>
        <row r="15">
          <cell r="A15" t="str">
            <v>0178 Ветчины Нежная Особая Особая Весовые П/а Особый рецепт большой батон  ПОКОМ</v>
          </cell>
          <cell r="C15">
            <v>261.08600000000001</v>
          </cell>
          <cell r="D15">
            <v>118.861</v>
          </cell>
          <cell r="E15">
            <v>24.657</v>
          </cell>
          <cell r="F15">
            <v>27.535</v>
          </cell>
        </row>
        <row r="16">
          <cell r="A16" t="str">
            <v>4087   СЕРВЕЛАТ КОПЧЕНЫЙ НА БУКЕ в/к в/К 0,35</v>
          </cell>
          <cell r="C16">
            <v>572</v>
          </cell>
          <cell r="D16">
            <v>320</v>
          </cell>
          <cell r="E16">
            <v>43</v>
          </cell>
          <cell r="F16">
            <v>53</v>
          </cell>
        </row>
        <row r="17">
          <cell r="A17" t="str">
            <v>0222-Ветчины Дугушка Дугушка б/о Стародворье, 1кг</v>
          </cell>
          <cell r="C17">
            <v>209.482</v>
          </cell>
          <cell r="D17">
            <v>106.87</v>
          </cell>
          <cell r="E17">
            <v>15.93</v>
          </cell>
          <cell r="F17">
            <v>22.161999999999999</v>
          </cell>
        </row>
        <row r="18">
          <cell r="A18" t="str">
            <v>7058 ШПИКАЧКИ СОЧНЫЕ С БЕКОНОМ п/о мгс 1*3_60с  ОСТАНКИНО</v>
          </cell>
          <cell r="C18">
            <v>227.989</v>
          </cell>
          <cell r="D18">
            <v>97.704999999999998</v>
          </cell>
          <cell r="E18">
            <v>23.100999999999999</v>
          </cell>
          <cell r="F18">
            <v>26.268000000000001</v>
          </cell>
        </row>
        <row r="19">
          <cell r="A19" t="str">
            <v>2472 Сардельки Левантские Особая Без свинины Весовые NDX мгс Особый рецепт, вес 1кг</v>
          </cell>
          <cell r="C19">
            <v>189.58799999999999</v>
          </cell>
          <cell r="D19">
            <v>42.712000000000003</v>
          </cell>
          <cell r="E19">
            <v>85.43</v>
          </cell>
          <cell r="F19">
            <v>2.8450000000000002</v>
          </cell>
        </row>
        <row r="20">
          <cell r="A20" t="str">
            <v>Вареные колбасы Сливушка Вязанка Фикс.вес 0,45 П/а Вязанка  ПОКОМ</v>
          </cell>
          <cell r="C20">
            <v>333</v>
          </cell>
          <cell r="D20">
            <v>141</v>
          </cell>
          <cell r="E20">
            <v>7</v>
          </cell>
          <cell r="F20">
            <v>43</v>
          </cell>
        </row>
        <row r="21">
          <cell r="A21" t="str">
            <v>1870-Колбаса Со шпиком ТМ Особый рецепт в оболочке полиамид большой батон.  ПОКОМ</v>
          </cell>
          <cell r="C21">
            <v>264.38499999999999</v>
          </cell>
          <cell r="D21">
            <v>88.435000000000002</v>
          </cell>
          <cell r="E21">
            <v>43.325000000000003</v>
          </cell>
          <cell r="F21">
            <v>30.626000000000001</v>
          </cell>
        </row>
        <row r="22">
          <cell r="A22" t="str">
            <v>1867-Колбаса Филейная ТМ Особый рецепт в оболочке полиамид большой батон.  ПОКОМ</v>
          </cell>
          <cell r="C22">
            <v>261.52699999999999</v>
          </cell>
          <cell r="D22">
            <v>74.620999999999995</v>
          </cell>
          <cell r="E22">
            <v>57.066000000000003</v>
          </cell>
          <cell r="F22">
            <v>29.968</v>
          </cell>
        </row>
        <row r="23">
          <cell r="A23" t="str">
            <v>5608 СЕРВЕЛАТ ФИНСКИЙ в/к в/у срез 0.35кг_СНГ</v>
          </cell>
          <cell r="C23">
            <v>397</v>
          </cell>
          <cell r="D23">
            <v>195</v>
          </cell>
          <cell r="E23">
            <v>29</v>
          </cell>
          <cell r="F23">
            <v>39</v>
          </cell>
        </row>
        <row r="24">
          <cell r="A24" t="str">
            <v>1120 В/к колбасы Сервелат Запеченный Дугушка Вес Вектор Стародворье, вес 1кг</v>
          </cell>
          <cell r="C24">
            <v>143.23099999999999</v>
          </cell>
          <cell r="D24">
            <v>80.028000000000006</v>
          </cell>
          <cell r="E24">
            <v>19.349</v>
          </cell>
          <cell r="F24">
            <v>6.1580000000000004</v>
          </cell>
        </row>
        <row r="25">
          <cell r="A25" t="str">
            <v>4079 СЕРВЕЛАТ КОПЧЕНЫЙ НА БУКЕ в/к в/у_СНГ</v>
          </cell>
          <cell r="C25">
            <v>133.75299999999999</v>
          </cell>
          <cell r="D25">
            <v>66.533000000000001</v>
          </cell>
          <cell r="F25">
            <v>20.053999999999998</v>
          </cell>
        </row>
        <row r="26">
          <cell r="A26" t="str">
            <v>2205-Сосиски Молочные для завтрака ТМ Особый рецепт 0,4кг</v>
          </cell>
          <cell r="C26">
            <v>390</v>
          </cell>
          <cell r="D26">
            <v>99</v>
          </cell>
          <cell r="E26">
            <v>108</v>
          </cell>
          <cell r="F26">
            <v>46</v>
          </cell>
        </row>
        <row r="27">
          <cell r="A27" t="str">
            <v>6346 ФИЛЕЙНАЯ Папа может вар п/о 0.5кг_СНГ  ОСТАНКИНО</v>
          </cell>
          <cell r="C27">
            <v>344</v>
          </cell>
          <cell r="D27">
            <v>177</v>
          </cell>
          <cell r="E27">
            <v>20</v>
          </cell>
          <cell r="F27">
            <v>33</v>
          </cell>
        </row>
        <row r="28">
          <cell r="A28" t="str">
            <v>1202 В/к колбасы Сервелат Мясорубский с мелкорубленным окороком срез Бордо Фикс.вес 0,35 фиброуз Ста</v>
          </cell>
          <cell r="C28">
            <v>344</v>
          </cell>
          <cell r="D28">
            <v>132</v>
          </cell>
          <cell r="E28">
            <v>12</v>
          </cell>
          <cell r="F28">
            <v>45</v>
          </cell>
        </row>
        <row r="29">
          <cell r="A29" t="str">
            <v>6093 САЛЯМИ ИТАЛЬЯНСКАЯ с/к в/у 1/250 8шт_UZ</v>
          </cell>
          <cell r="C29">
            <v>237</v>
          </cell>
          <cell r="D29">
            <v>98</v>
          </cell>
          <cell r="E29">
            <v>3</v>
          </cell>
          <cell r="F29">
            <v>36</v>
          </cell>
        </row>
        <row r="30">
          <cell r="A30" t="str">
            <v>5096   СЕРВЕЛАТ КРЕМЛЕВСКИЙ в/к в/у_СНГ</v>
          </cell>
          <cell r="C30">
            <v>90.631</v>
          </cell>
          <cell r="D30">
            <v>42.936999999999998</v>
          </cell>
          <cell r="E30">
            <v>4.2510000000000003</v>
          </cell>
          <cell r="F30">
            <v>4.2069999999999999</v>
          </cell>
        </row>
        <row r="31">
          <cell r="A31" t="str">
            <v>1118 В/к колбасы Салями Запеченая Дугушка  Вектор Стародворье, 1кг</v>
          </cell>
          <cell r="C31">
            <v>110.773</v>
          </cell>
          <cell r="D31">
            <v>33.258000000000003</v>
          </cell>
          <cell r="E31">
            <v>30.108000000000001</v>
          </cell>
          <cell r="F31">
            <v>1.73</v>
          </cell>
        </row>
        <row r="32">
          <cell r="A32" t="str">
            <v>МХБ Колбаса сырокопченая Брауншвейгская ШТ. ВУ ОХЛ 300гр*8 (2,4 кг) МИРАТОРГ</v>
          </cell>
          <cell r="C32">
            <v>127</v>
          </cell>
          <cell r="D32">
            <v>-3</v>
          </cell>
          <cell r="E32">
            <v>-2</v>
          </cell>
          <cell r="F32">
            <v>31</v>
          </cell>
        </row>
        <row r="33">
          <cell r="A33" t="str">
            <v>1720-Сосиски Вязанка Сливочные ТМ Стародворские колбасы ТС Вязанка амицел в мод газов.среде 0,45кг</v>
          </cell>
          <cell r="C33">
            <v>188</v>
          </cell>
          <cell r="D33">
            <v>47</v>
          </cell>
          <cell r="E33">
            <v>18</v>
          </cell>
          <cell r="F33">
            <v>18</v>
          </cell>
        </row>
        <row r="34">
          <cell r="A34" t="str">
            <v>ВК СЕРВ ГОСТ СРЕЗ ФИБ ВУ ШТ 0.5КГ К2  ЧЕРКИЗОВО</v>
          </cell>
          <cell r="C34">
            <v>106</v>
          </cell>
          <cell r="D34">
            <v>17</v>
          </cell>
          <cell r="E34">
            <v>2</v>
          </cell>
          <cell r="F34">
            <v>1</v>
          </cell>
        </row>
        <row r="35">
          <cell r="A35" t="str">
            <v>1370-Сосиски Сочинки Бордо Весовой п/а Стародворье</v>
          </cell>
          <cell r="C35">
            <v>135.50299999999999</v>
          </cell>
          <cell r="D35">
            <v>58.951999999999998</v>
          </cell>
          <cell r="E35">
            <v>32.869999999999997</v>
          </cell>
          <cell r="F35">
            <v>20.416</v>
          </cell>
        </row>
        <row r="36">
          <cell r="A36" t="str">
            <v>7075 МОЛОЧ.ПРЕМИУМ ПМ сос п/о мгс 1.5*4_О_50с  ОСТАНКИНО</v>
          </cell>
          <cell r="C36">
            <v>124.633</v>
          </cell>
          <cell r="D36">
            <v>52.634999999999998</v>
          </cell>
          <cell r="E36">
            <v>4.6900000000000004</v>
          </cell>
          <cell r="F36">
            <v>18.89</v>
          </cell>
        </row>
        <row r="37">
          <cell r="A37" t="str">
            <v>2150 В/к колбасы Рубленая Запеченная Дугушка Весовые Вектор Стародворье, вес 1кг</v>
          </cell>
          <cell r="C37">
            <v>95.555999999999997</v>
          </cell>
          <cell r="D37">
            <v>26.387</v>
          </cell>
          <cell r="E37">
            <v>12.862</v>
          </cell>
          <cell r="F37">
            <v>7.1319999999999997</v>
          </cell>
        </row>
        <row r="38">
          <cell r="A38" t="str">
            <v>СК БОГОРОДСКАЯ ПРЕСС ФИБ ВУ ШТ0.3КГ К3.6  ЧЕРКИЗОВО</v>
          </cell>
          <cell r="C38">
            <v>146</v>
          </cell>
          <cell r="D38">
            <v>83</v>
          </cell>
          <cell r="E38">
            <v>5</v>
          </cell>
          <cell r="F38">
            <v>6</v>
          </cell>
        </row>
        <row r="39">
          <cell r="A39" t="str">
            <v>МХБ Колбаса варено-копченая Сервелат ШТ. Ф/О ОХЛ В/У 375г*6 (2,25кг) МИРАТОРГ</v>
          </cell>
          <cell r="C39">
            <v>143</v>
          </cell>
          <cell r="D39">
            <v>67</v>
          </cell>
          <cell r="E39">
            <v>6</v>
          </cell>
          <cell r="F39">
            <v>29</v>
          </cell>
        </row>
        <row r="40">
          <cell r="A40" t="str">
            <v>1205 Копченые колбасы Салями Мясорубская с рубленым шпиком срез Бордо ф/в 0,35 фиброуз Стародворье  ПОКОМ</v>
          </cell>
          <cell r="C40">
            <v>257</v>
          </cell>
          <cell r="D40">
            <v>90</v>
          </cell>
          <cell r="E40">
            <v>10</v>
          </cell>
          <cell r="F40">
            <v>33</v>
          </cell>
        </row>
        <row r="41">
          <cell r="A41" t="str">
            <v>МХБ Мясной продукт из свинины сырокопченый Бекон ШТ. ОХЛ ВУ 200г*10 (2 кг) МИРАТОРГ</v>
          </cell>
          <cell r="C41">
            <v>240</v>
          </cell>
          <cell r="D41">
            <v>158</v>
          </cell>
          <cell r="E41">
            <v>5</v>
          </cell>
          <cell r="F41">
            <v>46</v>
          </cell>
        </row>
        <row r="42">
          <cell r="A42" t="str">
            <v>МХБ Колбаса варено-копченая Сервелат Финский ШТ. Ф/О ОХЛ В/У 375г*6 (2,25кг) МИРАТОРГ</v>
          </cell>
          <cell r="C42">
            <v>161</v>
          </cell>
          <cell r="D42">
            <v>41</v>
          </cell>
          <cell r="E42">
            <v>5</v>
          </cell>
          <cell r="F42">
            <v>39</v>
          </cell>
        </row>
        <row r="43">
          <cell r="A43" t="str">
            <v>6076 МЯСНАЯ Папа может вар п/о 0.4кг_UZ</v>
          </cell>
          <cell r="C43">
            <v>316</v>
          </cell>
          <cell r="D43">
            <v>124</v>
          </cell>
          <cell r="E43">
            <v>33</v>
          </cell>
          <cell r="F43">
            <v>30</v>
          </cell>
        </row>
        <row r="44">
          <cell r="A44" t="str">
            <v>6072 ЭКСТРА Папа может вар п/о 0.4кг_UZ</v>
          </cell>
          <cell r="C44">
            <v>289</v>
          </cell>
          <cell r="D44">
            <v>167</v>
          </cell>
          <cell r="E44">
            <v>22</v>
          </cell>
          <cell r="F44">
            <v>22</v>
          </cell>
        </row>
        <row r="45">
          <cell r="A45" t="str">
            <v>МХБ Сервелат Мраморный ШТ. в/к ВУ ОХЛ 330г*6 (1,98кг)  МИРАТОРГ</v>
          </cell>
          <cell r="C45">
            <v>134</v>
          </cell>
          <cell r="D45">
            <v>53</v>
          </cell>
          <cell r="E45">
            <v>5</v>
          </cell>
          <cell r="F45">
            <v>34</v>
          </cell>
        </row>
        <row r="46">
          <cell r="A46" t="str">
            <v>2634 Колбаса Дугушка Стародворская ТМ Стародворье ТС Дугушка  ПОКОМ</v>
          </cell>
          <cell r="C46">
            <v>101.967</v>
          </cell>
          <cell r="D46">
            <v>40.680999999999997</v>
          </cell>
          <cell r="E46">
            <v>6.819</v>
          </cell>
          <cell r="F46">
            <v>13.596</v>
          </cell>
        </row>
        <row r="47">
          <cell r="A47" t="str">
            <v>Наггетсы куриные хрустящие 300г*12 (3,6кг) Мираторг Россия</v>
          </cell>
          <cell r="C47">
            <v>206</v>
          </cell>
          <cell r="D47">
            <v>91</v>
          </cell>
          <cell r="E47">
            <v>35</v>
          </cell>
          <cell r="F47">
            <v>48</v>
          </cell>
        </row>
        <row r="48">
          <cell r="A48" t="str">
            <v>ВАР МОЛОЧНАЯ ПО-ЧЕ НМО ШТ 0.4КГ К2.4  ЧЕРКИЗОВО</v>
          </cell>
          <cell r="C48">
            <v>195</v>
          </cell>
          <cell r="D48">
            <v>123</v>
          </cell>
          <cell r="E48">
            <v>6</v>
          </cell>
          <cell r="F48">
            <v>5</v>
          </cell>
        </row>
        <row r="49">
          <cell r="A49" t="str">
            <v>6787 СЕРВЕЛАТ КРЕМЛЕВСКИЙ в/к в/у 0.33кг 8шт.  ОСТАНКИНО</v>
          </cell>
          <cell r="C49">
            <v>157</v>
          </cell>
        </row>
        <row r="50">
          <cell r="A50" t="str">
            <v>ВАР КЛАССИЧЕСКАЯ ПО-Ч ЦО ЗА 1.6КГ K3.2 ЧЕРКИЗОВО</v>
          </cell>
          <cell r="C50">
            <v>59.881</v>
          </cell>
          <cell r="D50">
            <v>35.201000000000001</v>
          </cell>
          <cell r="E50">
            <v>8.0009999999999994</v>
          </cell>
          <cell r="F50">
            <v>8.077</v>
          </cell>
        </row>
        <row r="51">
          <cell r="A51" t="str">
            <v>Наггетсы куриные Классические 300г*12 (3,6кг) Мираторг Россия</v>
          </cell>
          <cell r="C51">
            <v>203</v>
          </cell>
          <cell r="D51">
            <v>93</v>
          </cell>
          <cell r="E51">
            <v>33</v>
          </cell>
          <cell r="F51">
            <v>48</v>
          </cell>
        </row>
        <row r="52">
          <cell r="A52" t="str">
            <v>КП Колбаса в/к Балыковая ВУ охл 300г*6  МИРАТОРГ</v>
          </cell>
          <cell r="C52">
            <v>157</v>
          </cell>
          <cell r="D52">
            <v>17</v>
          </cell>
          <cell r="E52">
            <v>5</v>
          </cell>
          <cell r="F52">
            <v>44</v>
          </cell>
        </row>
        <row r="53">
          <cell r="A53" t="str">
            <v>1523-Сосиски Вязанка Молочные ТМ Стародворские колбасы</v>
          </cell>
          <cell r="C53">
            <v>75.602999999999994</v>
          </cell>
          <cell r="E53">
            <v>-2.4249999999999998</v>
          </cell>
          <cell r="F53">
            <v>27.346</v>
          </cell>
        </row>
        <row r="54">
          <cell r="A54" t="str">
            <v>Колбаса п/к Краковская ОХЛ ВУ 330г*5 (1,65 кг)  МИРАТОРГ</v>
          </cell>
          <cell r="C54">
            <v>119</v>
          </cell>
          <cell r="E54">
            <v>-1</v>
          </cell>
          <cell r="F54">
            <v>20</v>
          </cell>
        </row>
        <row r="55">
          <cell r="A55" t="str">
            <v>6095 ЮБИЛЕЙНАЯ с/к в/у 1/250 8шт_UZ</v>
          </cell>
          <cell r="C55">
            <v>134</v>
          </cell>
          <cell r="D55">
            <v>74</v>
          </cell>
          <cell r="E55">
            <v>2</v>
          </cell>
          <cell r="F55">
            <v>8</v>
          </cell>
        </row>
        <row r="56">
          <cell r="A56" t="str">
            <v>СК БОРОДИНСКАЯ СРЕЗ ФИБ ВУ 0.3КГ ШТ К3.6  ЧЕРКИЗОВО</v>
          </cell>
          <cell r="C56">
            <v>99</v>
          </cell>
          <cell r="D56">
            <v>72</v>
          </cell>
          <cell r="E56">
            <v>4</v>
          </cell>
          <cell r="F56">
            <v>6</v>
          </cell>
        </row>
        <row r="57">
          <cell r="A57" t="str">
            <v>МХБ Колбаса полукопченая Чесночная ШТ. ф/о ОХЛ 375г*6 (2,25кг) МИРАТОРГ</v>
          </cell>
          <cell r="C57">
            <v>139</v>
          </cell>
          <cell r="D57">
            <v>41</v>
          </cell>
          <cell r="E57">
            <v>1</v>
          </cell>
          <cell r="F57">
            <v>34</v>
          </cell>
        </row>
        <row r="58">
          <cell r="A58" t="str">
            <v>ВЕТЧ МРАМОРНАЯ ПО-ЧЕРКИЗОВСКИ ШТ 0,4 КГ  ЧЕРКИЗОВО</v>
          </cell>
          <cell r="C58">
            <v>107</v>
          </cell>
          <cell r="D58">
            <v>74</v>
          </cell>
          <cell r="E58">
            <v>5</v>
          </cell>
          <cell r="F58">
            <v>6</v>
          </cell>
        </row>
        <row r="59">
          <cell r="A59" t="str">
            <v>СК САЛЬЧИЧОН СРЕЗ ФИБ ВУ ШТ 0,3 КГ ЧЕРКИЗОВО (ПРЕМИУМ)</v>
          </cell>
          <cell r="C59">
            <v>78</v>
          </cell>
          <cell r="D59">
            <v>32</v>
          </cell>
          <cell r="E59">
            <v>10</v>
          </cell>
          <cell r="F59">
            <v>12</v>
          </cell>
        </row>
        <row r="60">
          <cell r="A60" t="str">
            <v>1201 В/к колбасы Сервелат Мясорубский с мелкорубленным окороком Бордо Весовой фиброуз Стародворье  П</v>
          </cell>
          <cell r="C60">
            <v>59.279000000000003</v>
          </cell>
          <cell r="D60">
            <v>12.907</v>
          </cell>
          <cell r="E60">
            <v>4.0380000000000003</v>
          </cell>
          <cell r="F60">
            <v>16.564</v>
          </cell>
        </row>
        <row r="61">
          <cell r="A61" t="str">
            <v>7104 БЕКОН Останкино с/к с/н в/у 1/180_СНГ_50 ОСТАНКИНО</v>
          </cell>
          <cell r="C61">
            <v>136</v>
          </cell>
        </row>
        <row r="62">
          <cell r="A62" t="str">
            <v>1284-Сосиски Баварушки ТМ Баварушка в оболочке амицел в модифицированной газовой среде 0,6 кг.</v>
          </cell>
          <cell r="C62">
            <v>71</v>
          </cell>
          <cell r="D62">
            <v>21</v>
          </cell>
          <cell r="E62">
            <v>6</v>
          </cell>
          <cell r="F62">
            <v>3</v>
          </cell>
        </row>
        <row r="63">
          <cell r="A63" t="str">
            <v>Сервелат Коньячный в/к ВУ ОХЛ 375гр  МИРАТОРГ</v>
          </cell>
          <cell r="C63">
            <v>95</v>
          </cell>
          <cell r="D63">
            <v>34</v>
          </cell>
          <cell r="E63">
            <v>3</v>
          </cell>
          <cell r="F63">
            <v>25</v>
          </cell>
        </row>
        <row r="64">
          <cell r="A64" t="str">
            <v>ВАР МОЛОЧНАЯ ПО-Ч НМО 1 КГ К3  ЧЕРКИЗОВО</v>
          </cell>
          <cell r="C64">
            <v>50.51</v>
          </cell>
          <cell r="D64">
            <v>23.605</v>
          </cell>
          <cell r="F64">
            <v>5.1539999999999999</v>
          </cell>
        </row>
        <row r="65">
          <cell r="A65" t="str">
            <v>7333 СЕРВЕЛАТ ОХОТНИЧИЙ ПМ в/к в/у 0.28кг_СНГ  ОСТАНКИНО</v>
          </cell>
          <cell r="C65">
            <v>156</v>
          </cell>
        </row>
        <row r="66">
          <cell r="A66" t="str">
            <v>СОС КОПЧ ПО-Ч ЛОТ ПМО ЗА ШТ 0.4КГ K1.6  ЧЕРКИЗОВО</v>
          </cell>
          <cell r="C66">
            <v>120</v>
          </cell>
          <cell r="D66">
            <v>75</v>
          </cell>
          <cell r="E66">
            <v>4</v>
          </cell>
          <cell r="F66">
            <v>10</v>
          </cell>
        </row>
        <row r="67">
          <cell r="A67" t="str">
            <v>Вареные колбасы Молокуша Вязанка Вес п/а Вязанка  ПОКОМ</v>
          </cell>
          <cell r="C67">
            <v>54.783000000000001</v>
          </cell>
          <cell r="D67">
            <v>8.0150000000000006</v>
          </cell>
          <cell r="E67">
            <v>2.69</v>
          </cell>
          <cell r="F67">
            <v>9.327</v>
          </cell>
        </row>
        <row r="68">
          <cell r="A68" t="str">
            <v>КОПЧ БЕКОН НАР ВУ ШТ 0.18КГ К1.8  ЧЕРКИЗОВО</v>
          </cell>
          <cell r="C68">
            <v>105</v>
          </cell>
          <cell r="D68">
            <v>60</v>
          </cell>
          <cell r="E68">
            <v>8</v>
          </cell>
          <cell r="F68">
            <v>20</v>
          </cell>
        </row>
        <row r="69">
          <cell r="A69" t="str">
            <v>1851-Колбаса Филедворская по-стародворски ТМ Стародворье в оболочке полиамид 0,4 кг.  ПОКОМ</v>
          </cell>
          <cell r="C69">
            <v>152</v>
          </cell>
          <cell r="D69">
            <v>79</v>
          </cell>
          <cell r="E69">
            <v>12</v>
          </cell>
          <cell r="F69">
            <v>12</v>
          </cell>
        </row>
        <row r="70">
          <cell r="A70" t="str">
            <v>1372-Сосиски Сочинки с сочным окороком Бордо Фикс.вес 0,4 П/а мгс Стародворье</v>
          </cell>
          <cell r="C70">
            <v>149</v>
          </cell>
          <cell r="D70">
            <v>57</v>
          </cell>
          <cell r="E70">
            <v>11</v>
          </cell>
          <cell r="F70">
            <v>10</v>
          </cell>
        </row>
        <row r="71">
          <cell r="A71" t="str">
            <v>СВ ФУЭТ ЭКСТРА 0.15КГ К0.9  ЧЕРКИЗОВО</v>
          </cell>
          <cell r="C71">
            <v>63</v>
          </cell>
          <cell r="D71">
            <v>35</v>
          </cell>
          <cell r="E71">
            <v>4</v>
          </cell>
          <cell r="F71">
            <v>12</v>
          </cell>
        </row>
        <row r="72">
          <cell r="A72" t="str">
            <v>6094 ЮБИЛЕЙНАЯ с/к в/у_UZ</v>
          </cell>
          <cell r="C72">
            <v>23.888000000000002</v>
          </cell>
          <cell r="D72">
            <v>18.68</v>
          </cell>
          <cell r="E72">
            <v>0.97599999999999998</v>
          </cell>
          <cell r="F72">
            <v>2.36</v>
          </cell>
        </row>
        <row r="73">
          <cell r="A73" t="str">
            <v>6092 АРОМАТНАЯ с/к в/у 1/250 8шт_UZ</v>
          </cell>
          <cell r="C73">
            <v>91</v>
          </cell>
          <cell r="D73">
            <v>39</v>
          </cell>
          <cell r="E73">
            <v>14</v>
          </cell>
          <cell r="F73">
            <v>19</v>
          </cell>
        </row>
        <row r="74">
          <cell r="A74" t="str">
            <v>1871-Колбаса Филейная оригинальная ТМ Особый рецепт в оболочке полиамид 0,4 кг.  ПОКОМ</v>
          </cell>
          <cell r="C74">
            <v>145</v>
          </cell>
          <cell r="D74">
            <v>65</v>
          </cell>
          <cell r="E74">
            <v>36</v>
          </cell>
          <cell r="F74">
            <v>15</v>
          </cell>
        </row>
        <row r="75">
          <cell r="A75" t="str">
            <v>СОС МОЛОЧНЫЕ ПО-Ч ПМО ЗА ЛОТ ШТ 0.45КГ K1.8 ЧЕРКИЗОВО</v>
          </cell>
          <cell r="C75">
            <v>86</v>
          </cell>
          <cell r="D75">
            <v>55</v>
          </cell>
          <cell r="E75">
            <v>-1</v>
          </cell>
          <cell r="F75">
            <v>10</v>
          </cell>
        </row>
        <row r="76">
          <cell r="A76" t="str">
            <v>1224 В/к колбасы «Сочинка по-европейски с сочной грудинкой» Весовой фиброуз ТМ «Стародворье»  ПОКОМ</v>
          </cell>
          <cell r="C76">
            <v>50.555</v>
          </cell>
          <cell r="D76">
            <v>-0.93</v>
          </cell>
          <cell r="F76">
            <v>10.837</v>
          </cell>
        </row>
        <row r="77">
          <cell r="A77" t="str">
            <v>1371-Сосиски Сочинки с сочной грудинкой Бордо Фикс.вес 0,4 П/а мгс Стародворье</v>
          </cell>
          <cell r="C77">
            <v>134</v>
          </cell>
          <cell r="D77">
            <v>58</v>
          </cell>
          <cell r="E77">
            <v>4</v>
          </cell>
          <cell r="F77">
            <v>12</v>
          </cell>
        </row>
        <row r="78">
          <cell r="A78" t="str">
            <v>Вареные колбасы Докторская ГОСТ Вязанка Фикс.вес 0,4 Вектор Вязанка  ПОКОМ</v>
          </cell>
          <cell r="C78">
            <v>81</v>
          </cell>
          <cell r="D78">
            <v>-37</v>
          </cell>
          <cell r="E78">
            <v>12</v>
          </cell>
          <cell r="F78">
            <v>26</v>
          </cell>
        </row>
        <row r="79">
          <cell r="A79" t="str">
            <v>СОС ВЕНСКИЕ БО ЗА ПАК 1.25КГ K5 ЧЕРКИЗОВО</v>
          </cell>
          <cell r="C79">
            <v>36.914999999999999</v>
          </cell>
          <cell r="D79">
            <v>23.431999999999999</v>
          </cell>
          <cell r="E79">
            <v>-1.0349999999999999</v>
          </cell>
          <cell r="F79">
            <v>4.8550000000000004</v>
          </cell>
        </row>
        <row r="80">
          <cell r="A80" t="str">
            <v>СК СЕРВЕЛЕТТИ ПРЕСС СРЕЗ БО ВУ ШТ 0.25КГ  ЧЕРКИЗОВО</v>
          </cell>
          <cell r="C80">
            <v>55</v>
          </cell>
          <cell r="D80">
            <v>32</v>
          </cell>
          <cell r="E80">
            <v>1</v>
          </cell>
          <cell r="F80">
            <v>2</v>
          </cell>
        </row>
        <row r="81">
          <cell r="A81" t="str">
            <v>У_Ветчины «Филейская» Весовые Вектор ТМ «Вязанка»  ПОКОМ</v>
          </cell>
          <cell r="C81">
            <v>41.895000000000003</v>
          </cell>
        </row>
        <row r="82">
          <cell r="A82" t="str">
            <v>0262 Ветчина «Сочинка с сочным окороком» Весовой п/а ТМ «Стародворье»  ПОКОМ</v>
          </cell>
          <cell r="C82">
            <v>45.985999999999997</v>
          </cell>
          <cell r="D82">
            <v>13.54</v>
          </cell>
          <cell r="E82">
            <v>5.46</v>
          </cell>
          <cell r="F82">
            <v>8.1010000000000009</v>
          </cell>
        </row>
        <row r="83">
          <cell r="A83" t="str">
            <v>МХБ Колб полусухая «Салями» ВУ ОХЛ 280гр*6 (1,68кг)  МИРАТОРГ</v>
          </cell>
          <cell r="C83">
            <v>67</v>
          </cell>
          <cell r="E83">
            <v>-1</v>
          </cell>
          <cell r="F83">
            <v>68</v>
          </cell>
        </row>
        <row r="84">
          <cell r="A84" t="str">
            <v>СК САЛЯМИНИ ВУ ШТ 0.18 КГ  ЧЕРКИЗОВО</v>
          </cell>
          <cell r="C84">
            <v>101</v>
          </cell>
          <cell r="D84">
            <v>52</v>
          </cell>
          <cell r="E84">
            <v>4</v>
          </cell>
          <cell r="F84">
            <v>6</v>
          </cell>
        </row>
        <row r="85">
          <cell r="A85" t="str">
            <v>7067 СОЧНЫЕ ПМ сос п/о мгс 0.41кг_СНГ_50с  ОСТАНКИНО</v>
          </cell>
          <cell r="C85">
            <v>121</v>
          </cell>
        </row>
        <row r="86">
          <cell r="A86" t="str">
            <v>1204 Копченые колбасы Салями Мясорубская с рубленым шпиком Бордо Весовой фиброуз Стародворье  ПОКОМ</v>
          </cell>
          <cell r="C86">
            <v>39.777000000000001</v>
          </cell>
          <cell r="D86">
            <v>10.814</v>
          </cell>
          <cell r="E86">
            <v>1.468</v>
          </cell>
          <cell r="F86">
            <v>2.1800000000000002</v>
          </cell>
        </row>
        <row r="87">
          <cell r="A87" t="str">
            <v>С/к колбасы Швейцарская Бордо Фикс.вес 0,17 Фиброуз терм/п Стародворье</v>
          </cell>
          <cell r="C87">
            <v>89</v>
          </cell>
          <cell r="F87">
            <v>4</v>
          </cell>
        </row>
        <row r="88">
          <cell r="A88" t="str">
            <v>У_Сардельки «Стародворские с говядиной» Весовые NDX ТМ «Стародворье»  ПОКОМ</v>
          </cell>
          <cell r="C88">
            <v>46.304000000000002</v>
          </cell>
        </row>
        <row r="89">
          <cell r="A89" t="str">
            <v>6765 РУБЛЕНЫЕ сос ц/о мгс 0.36кг 6шт.  ОСТАНКИНО</v>
          </cell>
          <cell r="C89">
            <v>75</v>
          </cell>
        </row>
        <row r="90">
          <cell r="A90" t="str">
            <v>7077 МЯСНЫЕ С ГОВЯД.ПМ сос п/о мгс 0.4кг_50с ОСТАНКИНО</v>
          </cell>
          <cell r="C90">
            <v>111</v>
          </cell>
        </row>
        <row r="91">
          <cell r="A91" t="str">
            <v>СК БРАУНШВЕЙГСКАЯ ГОСТ БО СРЕЗ ШТ 0,2КГ  ЧЕРКИЗОВО</v>
          </cell>
          <cell r="C91">
            <v>57</v>
          </cell>
          <cell r="D91">
            <v>50</v>
          </cell>
          <cell r="E91">
            <v>5</v>
          </cell>
        </row>
        <row r="92">
          <cell r="A92" t="str">
            <v>1411 Сосиски «Сочинки Сливочные» Весовые ТМ «Стародворье» 1,35 кг  ПОКОМ</v>
          </cell>
          <cell r="C92">
            <v>41.97</v>
          </cell>
          <cell r="D92">
            <v>24.443999999999999</v>
          </cell>
          <cell r="E92">
            <v>-5.3999999999999999E-2</v>
          </cell>
          <cell r="F92">
            <v>2.863</v>
          </cell>
        </row>
        <row r="93">
          <cell r="A93" t="str">
            <v>У_В/к колбасы Столичный Вязанка Весовые Фиброуз в/у Вязанка  ПОКОМ</v>
          </cell>
          <cell r="C93">
            <v>25.286000000000001</v>
          </cell>
        </row>
        <row r="94">
          <cell r="A94" t="str">
            <v>1868-Колбаса Филейная ТМ Особый рецепт в оболочке полиамид 0,5 кг.  ПОКОМ</v>
          </cell>
          <cell r="C94">
            <v>78</v>
          </cell>
          <cell r="D94">
            <v>28</v>
          </cell>
          <cell r="F94">
            <v>7</v>
          </cell>
        </row>
        <row r="95">
          <cell r="A95" t="str">
            <v>МХБ Колбаса вареная Докторская ШТ. п/а ОХЛ 470г*6 (2,82 кг) МИРАТОРГ</v>
          </cell>
          <cell r="C95">
            <v>51</v>
          </cell>
          <cell r="D95">
            <v>21</v>
          </cell>
          <cell r="F95">
            <v>6</v>
          </cell>
        </row>
        <row r="96">
          <cell r="A96" t="str">
            <v>У_Вареные колбасы «Стародворская Традиционная со шпиком» Весовой п/а ТМ «Стародворье»  ПОКОМ</v>
          </cell>
          <cell r="C96">
            <v>38.091000000000001</v>
          </cell>
        </row>
        <row r="97">
          <cell r="A97" t="str">
            <v>7059 ШПИКАЧКИ СОЧНЫЕ С БЕК. п/о мгс 0.3кг_60с  ОСТАНКИНО</v>
          </cell>
          <cell r="C97">
            <v>108</v>
          </cell>
        </row>
        <row r="98">
          <cell r="A98" t="str">
            <v>ВК БАЛЫКОВАЯ ПО-ЧЕРКИЗ СРЕЗ ШТ0,3 К1,8  ЧЕРКИЗОВО</v>
          </cell>
          <cell r="C98">
            <v>47</v>
          </cell>
          <cell r="D98">
            <v>16</v>
          </cell>
          <cell r="E98">
            <v>6</v>
          </cell>
        </row>
        <row r="99">
          <cell r="A99" t="str">
            <v>У_Сардельки «Сочные» Весовой п/а ТМ «Особый рецепт»  ПОКОМ</v>
          </cell>
          <cell r="C99">
            <v>37.228999999999999</v>
          </cell>
        </row>
        <row r="100">
          <cell r="A100" t="str">
            <v>6837 ФИЛЕЙНЫЕ Папа Может сос ц/о мгс 0.4кг  ОСТАНКИНО</v>
          </cell>
          <cell r="C100">
            <v>74</v>
          </cell>
        </row>
        <row r="101">
          <cell r="A101" t="str">
            <v>1952-Колбаса Со шпиком ТМ Особый рецепт в оболочке полиамид 0,5 кг.  ПОКОМ</v>
          </cell>
          <cell r="C101">
            <v>62</v>
          </cell>
          <cell r="D101">
            <v>1</v>
          </cell>
          <cell r="E101">
            <v>-3</v>
          </cell>
          <cell r="F101">
            <v>20</v>
          </cell>
        </row>
        <row r="102">
          <cell r="A102" t="str">
            <v>Итальянская смесь с/м 400г*10 (4кг) Vитамин  МИРАТОРГ</v>
          </cell>
          <cell r="C102">
            <v>68</v>
          </cell>
          <cell r="D102">
            <v>14</v>
          </cell>
          <cell r="E102">
            <v>1</v>
          </cell>
        </row>
        <row r="103">
          <cell r="A103" t="str">
            <v>Стейк из мраморной говядины б/к с/м TF ~1кг BLACK ANGUS Мираторг (Брянск) Россия  МИРАТОРГ</v>
          </cell>
          <cell r="C103">
            <v>8.8979999999999997</v>
          </cell>
          <cell r="D103">
            <v>3</v>
          </cell>
        </row>
        <row r="104">
          <cell r="A104" t="str">
            <v>Мексиканская смесь с/м 400г*10 (4кг) Мираторг Россия</v>
          </cell>
          <cell r="C104">
            <v>65</v>
          </cell>
          <cell r="D104">
            <v>11</v>
          </cell>
          <cell r="E104">
            <v>1</v>
          </cell>
        </row>
        <row r="105">
          <cell r="A105" t="str">
            <v>6075 МЯСНАЯ Папа может вар п/о_UZ</v>
          </cell>
          <cell r="C105">
            <v>31.914999999999999</v>
          </cell>
          <cell r="D105">
            <v>7.9939999999999998</v>
          </cell>
          <cell r="E105">
            <v>5.0789999999999997</v>
          </cell>
          <cell r="F105">
            <v>4.0259999999999998</v>
          </cell>
        </row>
        <row r="106">
          <cell r="A106" t="str">
            <v>МХБ Ветчина для завтрака ШТ. ОХЛ п/а 400г*6 (2,4кг) МИРАТОРГ</v>
          </cell>
          <cell r="C106">
            <v>39</v>
          </cell>
          <cell r="D106">
            <v>8</v>
          </cell>
          <cell r="E106">
            <v>-1</v>
          </cell>
          <cell r="F106">
            <v>6</v>
          </cell>
        </row>
        <row r="107">
          <cell r="A107" t="str">
            <v>Карибская смесь с/м 400г*10 (4кг) Мираторг Россия</v>
          </cell>
          <cell r="C107">
            <v>57</v>
          </cell>
          <cell r="D107">
            <v>16</v>
          </cell>
          <cell r="E107">
            <v>1</v>
          </cell>
        </row>
        <row r="108">
          <cell r="A108" t="str">
            <v>СК САЛЬЧИЧОН С РОЗОВЫМ ПЕРЦ. СРЕЗ ШТ 0,3  ЧЕРКИЗОВО</v>
          </cell>
          <cell r="C108">
            <v>27</v>
          </cell>
          <cell r="D108">
            <v>12</v>
          </cell>
          <cell r="E108">
            <v>7</v>
          </cell>
          <cell r="F108">
            <v>3</v>
          </cell>
        </row>
        <row r="109">
          <cell r="A109" t="str">
            <v>МХБ Колбаса вареная Молочная ШТ. п/а ОХЛ 470*6 (2,82 кг) МИРАТОРГ</v>
          </cell>
          <cell r="C109">
            <v>36</v>
          </cell>
          <cell r="D109">
            <v>15</v>
          </cell>
        </row>
        <row r="110">
          <cell r="A110" t="str">
            <v>СОС СЛИВОЧНЫЕ ГОСТ ЦО ЗА ЛОТ ШТ 0.45КГ K1.8 ЧЕРКИЗОВО</v>
          </cell>
          <cell r="C110">
            <v>32</v>
          </cell>
          <cell r="D110">
            <v>81</v>
          </cell>
          <cell r="E110">
            <v>-27</v>
          </cell>
          <cell r="F110">
            <v>-13</v>
          </cell>
        </row>
        <row r="111">
          <cell r="A111" t="str">
            <v>У_Вареные колбасы «Сочинка» Весовой п/а ТМ «Стародворье»  ПОКОМ</v>
          </cell>
          <cell r="C111">
            <v>26.867000000000001</v>
          </cell>
        </row>
        <row r="112">
          <cell r="A112" t="str">
            <v>2027 Ветчина Нежная п/а ТМ Особый рецепт шт. 0,4кг</v>
          </cell>
          <cell r="C112">
            <v>40</v>
          </cell>
          <cell r="D112">
            <v>15</v>
          </cell>
          <cell r="E112">
            <v>-6</v>
          </cell>
          <cell r="F112">
            <v>6</v>
          </cell>
        </row>
        <row r="113">
          <cell r="A113" t="str">
            <v>Фасоль стручковая рез. с/м 30-40мм 400г*10 (4кг) Мираторг Россия</v>
          </cell>
          <cell r="C113">
            <v>57</v>
          </cell>
          <cell r="D113">
            <v>5</v>
          </cell>
        </row>
        <row r="114">
          <cell r="A114" t="str">
            <v>У_Вареные колбасы «Филедворская по-стародворски» Весовой п/а ТМ «Стародворье»  ПОКОМ</v>
          </cell>
          <cell r="C114">
            <v>24.08</v>
          </cell>
        </row>
        <row r="115">
          <cell r="A115" t="str">
            <v>Вареные колбасы «Филейская» Весовые Вектор ТМ «Вязанка»  ПОКОМ</v>
          </cell>
          <cell r="C115">
            <v>17.866</v>
          </cell>
          <cell r="D115">
            <v>13.64</v>
          </cell>
          <cell r="E115">
            <v>1.982</v>
          </cell>
          <cell r="F115">
            <v>-6.851</v>
          </cell>
        </row>
        <row r="116">
          <cell r="A116" t="str">
            <v>6078 ФИЛЕЙНАЯ Папа может вар п/о_UZ</v>
          </cell>
          <cell r="C116">
            <v>21.786000000000001</v>
          </cell>
          <cell r="D116">
            <v>9.532</v>
          </cell>
          <cell r="E116">
            <v>5.452</v>
          </cell>
          <cell r="F116">
            <v>4.0780000000000003</v>
          </cell>
        </row>
        <row r="117">
          <cell r="A117" t="str">
            <v>СК ОНЕЖСКАЯ СРЕЗ ФИБ ВУ ШТ 0.3КГ K1.8 ЧЕРКИЗОВО</v>
          </cell>
          <cell r="C117">
            <v>20</v>
          </cell>
          <cell r="D117">
            <v>12</v>
          </cell>
        </row>
        <row r="118">
          <cell r="A118" t="str">
            <v>С/к колбасы Баварская Бавария Фикс.вес 0,17 б/о терм/п Стародворье</v>
          </cell>
          <cell r="C118">
            <v>28</v>
          </cell>
          <cell r="D118">
            <v>13</v>
          </cell>
          <cell r="E118">
            <v>5</v>
          </cell>
          <cell r="F118">
            <v>4</v>
          </cell>
        </row>
        <row r="119">
          <cell r="A119" t="str">
            <v>Вишня б/косточки с/м 300г*20 (6кг) Мираторг Россия</v>
          </cell>
          <cell r="C119">
            <v>27</v>
          </cell>
          <cell r="D119">
            <v>5</v>
          </cell>
          <cell r="E119">
            <v>2</v>
          </cell>
        </row>
        <row r="120">
          <cell r="A120" t="str">
            <v>МХБ Колбаса вареная Классическая ШТ. ОХЛ п/а 470г*6 (2,82кг) МИРАТОРГ</v>
          </cell>
          <cell r="C120">
            <v>34</v>
          </cell>
          <cell r="D120">
            <v>9</v>
          </cell>
        </row>
        <row r="121">
          <cell r="A121" t="str">
            <v>Вареные колбасы «Филейская» Фикс.вес 0,45 Вектор ТМ «Вязанка»  ПОКОМ</v>
          </cell>
          <cell r="C121">
            <v>29</v>
          </cell>
          <cell r="D121">
            <v>8</v>
          </cell>
          <cell r="E121">
            <v>-1</v>
          </cell>
          <cell r="F121">
            <v>1</v>
          </cell>
        </row>
        <row r="122">
          <cell r="A122" t="str">
            <v>6091 АРОМАТНАЯ с/к в/у_UZ</v>
          </cell>
          <cell r="C122">
            <v>7.2530000000000001</v>
          </cell>
          <cell r="D122">
            <v>2.3820000000000001</v>
          </cell>
          <cell r="F122">
            <v>2.4</v>
          </cell>
        </row>
        <row r="123">
          <cell r="A123" t="str">
            <v>Сырники с вишневой начинкой ЗАМ 280гр*4 (1,12кг) Мираторг Трио Россия</v>
          </cell>
          <cell r="C123">
            <v>35</v>
          </cell>
          <cell r="D123">
            <v>4</v>
          </cell>
          <cell r="E123">
            <v>2</v>
          </cell>
          <cell r="F123">
            <v>8</v>
          </cell>
        </row>
        <row r="124">
          <cell r="A124" t="str">
            <v>Палочки рыбные из фарша тресковых пород 270г*12 (3,24кг) ООО "Мираторг Запад" РОССИЯ  МИРАТОРГ</v>
          </cell>
          <cell r="C124">
            <v>37</v>
          </cell>
          <cell r="D124">
            <v>5</v>
          </cell>
          <cell r="E124">
            <v>-3</v>
          </cell>
          <cell r="F124">
            <v>24</v>
          </cell>
        </row>
        <row r="125">
          <cell r="A125" t="str">
            <v>Сырники классические ЗАМ 280гр*4 (1,12кг) Мираторг Трио Россия</v>
          </cell>
          <cell r="C125">
            <v>30</v>
          </cell>
          <cell r="D125">
            <v>7</v>
          </cell>
          <cell r="E125">
            <v>2</v>
          </cell>
        </row>
        <row r="126">
          <cell r="A126" t="str">
            <v>1461 Сосиски «Баварские» Фикс.вес 0,35 П/а ТМ «Стародворье»  ПОКОМ</v>
          </cell>
          <cell r="C126">
            <v>35</v>
          </cell>
          <cell r="D126">
            <v>2</v>
          </cell>
          <cell r="E126">
            <v>1</v>
          </cell>
          <cell r="F126">
            <v>15</v>
          </cell>
        </row>
        <row r="127">
          <cell r="A127" t="str">
            <v>Пельмени "Из мраморной говядины" с/м пленка  400г*16(6,4кг) BLACK ANGUS Мираторг (Брянск) Россия</v>
          </cell>
          <cell r="C127">
            <v>25</v>
          </cell>
          <cell r="D127">
            <v>16</v>
          </cell>
          <cell r="E127">
            <v>3</v>
          </cell>
        </row>
        <row r="128">
          <cell r="A128" t="str">
            <v>1231 Сосиски Сливочные Дугушки Дугушка Весовые П/а Стародворье, вес 1кг</v>
          </cell>
          <cell r="C128">
            <v>8.5890000000000004</v>
          </cell>
          <cell r="D128">
            <v>-7.22</v>
          </cell>
          <cell r="E128">
            <v>-1.33</v>
          </cell>
          <cell r="F128">
            <v>6.2720000000000002</v>
          </cell>
        </row>
        <row r="129">
          <cell r="A129" t="str">
            <v>Пельмени «Сочные» ГВ зам пакет 700г*8  МИРАТОРГ</v>
          </cell>
          <cell r="C129">
            <v>20</v>
          </cell>
          <cell r="D129">
            <v>5</v>
          </cell>
        </row>
        <row r="130">
          <cell r="A130" t="str">
            <v>Картофель фри с/м 500г*10 (5кг) МИРАТОРГ Россия</v>
          </cell>
          <cell r="C130">
            <v>14</v>
          </cell>
          <cell r="E130">
            <v>1</v>
          </cell>
        </row>
        <row r="131">
          <cell r="A131" t="str">
            <v>Гавайская смесь 400г*20 (8кг) Vитамин Мираторг РОССИЯ  МИРАТОРГ</v>
          </cell>
          <cell r="C131">
            <v>18</v>
          </cell>
          <cell r="D131">
            <v>14</v>
          </cell>
          <cell r="E131">
            <v>1</v>
          </cell>
        </row>
        <row r="132">
          <cell r="A132" t="str">
            <v>Сырники с клубн.нач. 280гр ЗАМ  МИРАТОРГ</v>
          </cell>
          <cell r="C132">
            <v>15</v>
          </cell>
          <cell r="D132">
            <v>4</v>
          </cell>
          <cell r="E132">
            <v>2</v>
          </cell>
          <cell r="F132">
            <v>4</v>
          </cell>
        </row>
        <row r="133">
          <cell r="A133" t="str">
            <v>ВАР АРОМАТНАЯ ПО-Ч ЦО ЗА 1.6КГ K3.2 ЧЕРКИЗОВО</v>
          </cell>
          <cell r="C133">
            <v>3.9740000000000002</v>
          </cell>
          <cell r="D133">
            <v>-2.9449999999999998</v>
          </cell>
          <cell r="E133">
            <v>-1.603</v>
          </cell>
          <cell r="F133">
            <v>2.1480000000000001</v>
          </cell>
        </row>
        <row r="134">
          <cell r="A134" t="str">
            <v>Стейк Рибай Choice c/м TF 200г*60 (12 кг) Black Angus  МИРАТОРГ</v>
          </cell>
          <cell r="C134">
            <v>3</v>
          </cell>
        </row>
        <row r="135">
          <cell r="A135" t="str">
            <v>Стейк Стриплойн Choice с/м TF 200г*60(12 кг) Black Angus  МИРАТОРГ</v>
          </cell>
          <cell r="C135">
            <v>3</v>
          </cell>
        </row>
        <row r="136">
          <cell r="A136" t="str">
            <v>Брокколи капуста 400 ЗАМ  МИРАТОРГ</v>
          </cell>
          <cell r="C136">
            <v>5</v>
          </cell>
          <cell r="D136">
            <v>5</v>
          </cell>
        </row>
        <row r="137">
          <cell r="A137" t="str">
            <v>Микс полезных овощей 400 зам  МИРАТОРГ</v>
          </cell>
          <cell r="C137">
            <v>4</v>
          </cell>
          <cell r="E137">
            <v>1</v>
          </cell>
        </row>
        <row r="138">
          <cell r="A138" t="str">
            <v>1728-Сосиски сливочные по-стародворски в оболочке</v>
          </cell>
          <cell r="C138">
            <v>1.5209999999999999</v>
          </cell>
          <cell r="D138">
            <v>5.2869999999999999</v>
          </cell>
        </row>
        <row r="139">
          <cell r="A139" t="str">
            <v>Сотэ с прованскими травами 400г зам  МИРАТОРГ</v>
          </cell>
          <cell r="C139">
            <v>4</v>
          </cell>
          <cell r="E139">
            <v>1</v>
          </cell>
        </row>
        <row r="140">
          <cell r="A140" t="str">
            <v>6807 СЕРВЕЛАТ ЕВРОПЕЙСКИЙ в/к в/у 0.33кг 8шт.  ОСТАНКИНО</v>
          </cell>
          <cell r="C140">
            <v>3</v>
          </cell>
        </row>
        <row r="141">
          <cell r="A141" t="str">
            <v>Лечо по-венгерски 0,4кг ОФ зам кор  МИРАТОРГ</v>
          </cell>
          <cell r="C141">
            <v>4</v>
          </cell>
          <cell r="E141">
            <v>1</v>
          </cell>
        </row>
        <row r="142">
          <cell r="A142" t="str">
            <v>Черная смородина с/м 300г*10 (3кг) Россия Мираторг</v>
          </cell>
          <cell r="C142">
            <v>2</v>
          </cell>
          <cell r="E142">
            <v>2</v>
          </cell>
        </row>
        <row r="143">
          <cell r="A143" t="str">
            <v>МХБ Колбаса варено-копченая Сервелат Коньячный Ф/О ОХЛ В/У 300г*6 (1,8кг)  МИРАТОРГ</v>
          </cell>
          <cell r="C143">
            <v>1</v>
          </cell>
          <cell r="F143">
            <v>-1</v>
          </cell>
        </row>
        <row r="144">
          <cell r="A144" t="str">
            <v>БОНУС_2074-Сосиски Молочные для завтрака Особый рецепт</v>
          </cell>
          <cell r="C144">
            <v>133.399</v>
          </cell>
          <cell r="D144">
            <v>33.067</v>
          </cell>
          <cell r="E144">
            <v>60.954999999999998</v>
          </cell>
          <cell r="F144">
            <v>7.51</v>
          </cell>
        </row>
        <row r="145">
          <cell r="A145" t="str">
            <v>БОНУС_1867-Колбаса Филейная ТМ Особый рецепт в оболочке полиамид большой батон.  ПОКОМ</v>
          </cell>
          <cell r="C145">
            <v>119.747</v>
          </cell>
          <cell r="D145">
            <v>87.284000000000006</v>
          </cell>
          <cell r="E145">
            <v>10.022</v>
          </cell>
          <cell r="F145">
            <v>2.4929999999999999</v>
          </cell>
        </row>
        <row r="146">
          <cell r="A146" t="str">
            <v>БОНУС_2634 Колбаса Дугушка Стародворская ТМ Стародворье ТС Дугушка  ПОКОМ</v>
          </cell>
          <cell r="C146">
            <v>96.902000000000001</v>
          </cell>
          <cell r="D146">
            <v>45.128</v>
          </cell>
          <cell r="E146">
            <v>13.612</v>
          </cell>
          <cell r="F146">
            <v>3.4049999999999998</v>
          </cell>
        </row>
        <row r="147">
          <cell r="A147" t="str">
            <v>БОНУС_1205 Копченые колбасы Салями Мясорубская с рубленым шпиком срез Бордо ф/в 0,35 фиброуз Стародворье</v>
          </cell>
          <cell r="C147">
            <v>75</v>
          </cell>
          <cell r="D147">
            <v>30</v>
          </cell>
          <cell r="E147">
            <v>3</v>
          </cell>
          <cell r="F147">
            <v>8</v>
          </cell>
        </row>
        <row r="148">
          <cell r="A148" t="str">
            <v>БОНУС_1875-Колбаса Филейная оригинальная ТМ Особый рецепт в оболочке полиамид.  ПОКОМ</v>
          </cell>
          <cell r="C148">
            <v>68.349999999999994</v>
          </cell>
          <cell r="D148">
            <v>23.23</v>
          </cell>
          <cell r="E148">
            <v>37.856000000000002</v>
          </cell>
          <cell r="F148">
            <v>0.81299999999999994</v>
          </cell>
        </row>
        <row r="149">
          <cell r="A149" t="str">
            <v>БОНУС_2205-Сосиски Молочные для завтрака ТМ Особый рецепт 0,4кг</v>
          </cell>
          <cell r="C149">
            <v>65</v>
          </cell>
          <cell r="D149">
            <v>16</v>
          </cell>
          <cell r="E149">
            <v>28</v>
          </cell>
          <cell r="F149">
            <v>6</v>
          </cell>
        </row>
        <row r="150">
          <cell r="A150" t="str">
            <v>БОНУС_1870-Колбаса Со шпиком ТМ Особый рецепт в оболочке полиамид большой батон.  ПОКОМ</v>
          </cell>
          <cell r="C150">
            <v>43.145000000000003</v>
          </cell>
          <cell r="D150">
            <v>12.725</v>
          </cell>
          <cell r="E150">
            <v>10.138999999999999</v>
          </cell>
          <cell r="F150">
            <v>2.536</v>
          </cell>
        </row>
        <row r="151">
          <cell r="A151" t="str">
            <v>БОНУС_1411 Сосиски «Сочинки Сливочные» Весовые ТМ «Стародворье» 1,35 кг  ПОКОМ</v>
          </cell>
          <cell r="C151">
            <v>36.209000000000003</v>
          </cell>
          <cell r="D151">
            <v>26.795999999999999</v>
          </cell>
          <cell r="F151">
            <v>2.7050000000000001</v>
          </cell>
        </row>
        <row r="152">
          <cell r="A152" t="str">
            <v>БОНУС_КОПЧ БЕКОН НАР ВУ ШТ 0.18КГ К1.8  ЧЕРКИЗОВО</v>
          </cell>
          <cell r="C152">
            <v>36</v>
          </cell>
          <cell r="D152">
            <v>12</v>
          </cell>
          <cell r="E152">
            <v>5</v>
          </cell>
          <cell r="F152">
            <v>2</v>
          </cell>
        </row>
        <row r="153">
          <cell r="A153" t="str">
            <v>БОНУС_1869-Колбаса Молочная ТМ Особый рецепт в оболочке полиамид большой батон.  ПОКОМ</v>
          </cell>
          <cell r="C153">
            <v>33.122999999999998</v>
          </cell>
          <cell r="D153">
            <v>10.194000000000001</v>
          </cell>
          <cell r="F153">
            <v>4.9820000000000002</v>
          </cell>
        </row>
        <row r="154">
          <cell r="A154" t="str">
            <v>БОНУС_1371-Сосиски Сочинки с сочной грудинкой Бордо Фикс.вес 0,4 П/а мгс Стародворье</v>
          </cell>
          <cell r="C154">
            <v>32</v>
          </cell>
          <cell r="D154">
            <v>17</v>
          </cell>
          <cell r="E154">
            <v>2</v>
          </cell>
          <cell r="F154">
            <v>2</v>
          </cell>
        </row>
        <row r="155">
          <cell r="A155" t="str">
            <v>БОНУС_СК БОРОДИНСКАЯ СРЕЗ ФИБ ВУ 0.3КГ ШТ К3.6  ЧЕРКИЗОВО</v>
          </cell>
          <cell r="C155">
            <v>26</v>
          </cell>
          <cell r="D155">
            <v>8</v>
          </cell>
          <cell r="E155">
            <v>6</v>
          </cell>
          <cell r="F155">
            <v>1</v>
          </cell>
        </row>
        <row r="156">
          <cell r="A156" t="str">
            <v>БОНУС_1370-Сосиски Сочинки Бордо Весовой п/а Стародворье</v>
          </cell>
          <cell r="C156">
            <v>22.395</v>
          </cell>
          <cell r="D156">
            <v>10.441000000000001</v>
          </cell>
          <cell r="E156">
            <v>7.4509999999999996</v>
          </cell>
          <cell r="F156">
            <v>1.4670000000000001</v>
          </cell>
        </row>
        <row r="157">
          <cell r="A157" t="str">
            <v>БОНУС_1871-Колбаса Филейная оригинальная ТМ Особый рецепт в оболочке полиамид 0,4 кг.  ПОКОМ</v>
          </cell>
          <cell r="C157">
            <v>22</v>
          </cell>
          <cell r="D157">
            <v>8</v>
          </cell>
          <cell r="E157">
            <v>6</v>
          </cell>
          <cell r="F157">
            <v>3</v>
          </cell>
        </row>
        <row r="158">
          <cell r="A158" t="str">
            <v>БОНУС_СОС КОПЧ ПО-Ч ЛОТ ПМО ЗА ШТ 0.4КГ K1.6  ЧЕРКИЗОВО</v>
          </cell>
          <cell r="C158">
            <v>21</v>
          </cell>
          <cell r="D158">
            <v>17</v>
          </cell>
          <cell r="E158">
            <v>1</v>
          </cell>
        </row>
        <row r="159">
          <cell r="A159" t="str">
            <v>БОНУС_ВАР МОЛОЧНАЯ ПО-Ч НМО 1 КГ К3  ЧЕРКИЗОВО</v>
          </cell>
          <cell r="C159">
            <v>18.452000000000002</v>
          </cell>
          <cell r="D159">
            <v>5.1120000000000001</v>
          </cell>
          <cell r="E159">
            <v>2.048</v>
          </cell>
          <cell r="F159">
            <v>2.028</v>
          </cell>
        </row>
        <row r="160">
          <cell r="A160" t="str">
            <v>БОНУС_СК БОГОРОДСКАЯ ПРЕСС ФИБ ВУ ШТ0.3КГ К3.6  ЧЕРКИЗОВО</v>
          </cell>
          <cell r="C160">
            <v>18</v>
          </cell>
          <cell r="D160">
            <v>7</v>
          </cell>
          <cell r="E160">
            <v>2</v>
          </cell>
          <cell r="F160">
            <v>3</v>
          </cell>
        </row>
        <row r="161">
          <cell r="A161" t="str">
            <v>БОНУС_1204 Копченые колбасы Салями Мясорубская с рубленым шпиком Бордо Весовой фиброуз Стародворье  ПОКОМ</v>
          </cell>
          <cell r="C161">
            <v>13.875999999999999</v>
          </cell>
          <cell r="D161">
            <v>2.9350000000000001</v>
          </cell>
          <cell r="F161">
            <v>2.1829999999999998</v>
          </cell>
        </row>
        <row r="162">
          <cell r="A162" t="str">
            <v>БОНУС_ВЕТЧ МРАМОРНАЯ ПО-ЧЕРКИЗОВСКИ ШТ 0,4 КГ  ЧЕРКИЗОВО</v>
          </cell>
          <cell r="C162">
            <v>9</v>
          </cell>
          <cell r="D162">
            <v>5</v>
          </cell>
          <cell r="E162">
            <v>2</v>
          </cell>
        </row>
        <row r="163">
          <cell r="A163" t="str">
            <v>Чебупай сочное яблоко Чебупай Фикс.вес 0,2 Лоток Горячая штучка  ПОКОМ</v>
          </cell>
          <cell r="C163">
            <v>-3</v>
          </cell>
          <cell r="E163">
            <v>-3</v>
          </cell>
        </row>
        <row r="164">
          <cell r="A164" t="str">
            <v>МХБ Колб полусухая «Салями» ШТ. ВУ ОХЛ 300гр*8  МИРАТОРГ</v>
          </cell>
          <cell r="C164">
            <v>-1</v>
          </cell>
          <cell r="E164">
            <v>-1</v>
          </cell>
        </row>
        <row r="165">
          <cell r="A165" t="str">
            <v>0235 С/к колбасы Салями Охотничья Бордо Весовые б/о терм/п 180 Стародворье</v>
          </cell>
          <cell r="C165">
            <v>-0.36399999999999999</v>
          </cell>
          <cell r="F165">
            <v>-0.36399999999999999</v>
          </cell>
        </row>
        <row r="166">
          <cell r="A166" t="str">
            <v>217 Ветчины Сливушка с индейкой Вязанка Фикс.вес 0,4 П/а Вязанка  ПОКОМ</v>
          </cell>
          <cell r="C166">
            <v>-2</v>
          </cell>
          <cell r="F166">
            <v>-2</v>
          </cell>
        </row>
        <row r="167">
          <cell r="A167" t="str">
            <v>МХБ Колбаса с/к "Куршская" ВУ ОХЛ 280г*8 (2,24 кг)  МИРАТОРГ</v>
          </cell>
          <cell r="C167">
            <v>-2</v>
          </cell>
          <cell r="E167">
            <v>-2</v>
          </cell>
        </row>
        <row r="168">
          <cell r="A168" t="str">
            <v>Бургер Класс из мр гов зам ШТ 1,05кг TF *6  МИРАТОРГ</v>
          </cell>
          <cell r="C168">
            <v>-2</v>
          </cell>
        </row>
        <row r="169">
          <cell r="A169" t="str">
            <v>Колбаса с/к Сальчичон ВУ ОХЛ 280г*6 (1,68 кг)  МИРАТОРГ</v>
          </cell>
          <cell r="C169">
            <v>-4</v>
          </cell>
          <cell r="E169">
            <v>-3</v>
          </cell>
        </row>
        <row r="170">
          <cell r="A170" t="str">
            <v>Итого</v>
          </cell>
          <cell r="C170">
            <v>17633.441999999999</v>
          </cell>
          <cell r="D170">
            <v>6366.4219999999996</v>
          </cell>
          <cell r="E170">
            <v>1506.6790000000001</v>
          </cell>
          <cell r="F170">
            <v>2233.723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Артикул</v>
          </cell>
          <cell r="B1" t="str">
            <v>Наименование</v>
          </cell>
          <cell r="C1" t="str">
            <v>Сегмент</v>
          </cell>
          <cell r="D1" t="str">
            <v>Завод-производитель</v>
          </cell>
          <cell r="E1" t="str">
            <v>ЕИ</v>
          </cell>
          <cell r="F1" t="str">
            <v>Вес, ЕИ</v>
          </cell>
          <cell r="G1" t="str">
            <v>Вес коробки кг</v>
          </cell>
        </row>
        <row r="2">
          <cell r="A2">
            <v>1010015952</v>
          </cell>
          <cell r="B2" t="str">
            <v>Колбаса вареная Молочная п/а ОХЛ 470*6 (2,82 кг) ООО "Мираторг-Курск" РОССИЯ</v>
          </cell>
          <cell r="C2" t="str">
            <v>ВАРЕНАЯ КОЛБАСА</v>
          </cell>
          <cell r="D2" t="str">
            <v>МХБ Курск</v>
          </cell>
          <cell r="E2" t="str">
            <v>Шт</v>
          </cell>
          <cell r="F2">
            <v>0.47</v>
          </cell>
          <cell r="G2">
            <v>2.82</v>
          </cell>
        </row>
        <row r="3">
          <cell r="A3">
            <v>1010016094</v>
          </cell>
          <cell r="B3" t="str">
            <v>Колбаса вареная С молоком ОХЛ п/а 470г*6 (2,82кг) ООО "Мираторг-Курск" РОССИЯ</v>
          </cell>
          <cell r="C3" t="str">
            <v>ВАРЕНАЯ КОЛБАСА</v>
          </cell>
          <cell r="D3" t="str">
            <v>МХБ Курск</v>
          </cell>
          <cell r="E3" t="str">
            <v>Шт</v>
          </cell>
          <cell r="F3">
            <v>0.47</v>
          </cell>
          <cell r="G3">
            <v>2.82</v>
          </cell>
        </row>
        <row r="4">
          <cell r="A4">
            <v>1010015954</v>
          </cell>
          <cell r="B4" t="str">
            <v>Колбаса вареная Докторская п/а ОХЛ 470г*6 (2,82 кг) ООО "Мираторг-Курск" РОССИЯ</v>
          </cell>
          <cell r="C4" t="str">
            <v>ВАРЕНАЯ КОЛБАСА</v>
          </cell>
          <cell r="D4" t="str">
            <v>МХБ Курск</v>
          </cell>
          <cell r="E4" t="str">
            <v>Шт</v>
          </cell>
          <cell r="F4">
            <v>0.47</v>
          </cell>
          <cell r="G4">
            <v>2.82</v>
          </cell>
        </row>
        <row r="5">
          <cell r="A5">
            <v>1010016092</v>
          </cell>
          <cell r="B5" t="str">
            <v>Колбаса вареная Классическая ОХЛ п/а 470г*6 (2,82кг) ООО "Мираторг-Курск" РОССИЯ</v>
          </cell>
          <cell r="C5" t="str">
            <v>ВАРЕНАЯ КОЛБАСА</v>
          </cell>
          <cell r="D5" t="str">
            <v>МХБ Курск</v>
          </cell>
          <cell r="E5" t="str">
            <v>Шт</v>
          </cell>
          <cell r="F5">
            <v>0.47</v>
          </cell>
          <cell r="G5">
            <v>2.82</v>
          </cell>
        </row>
        <row r="6">
          <cell r="A6">
            <v>1010022846</v>
          </cell>
          <cell r="B6" t="str">
            <v>Продукт из свинины копчено-вареный Грудинка Классическая ОХЛ ВУ 360г*6 (2,16кг) ООО "Мираторг-Курск" РОССИЯ</v>
          </cell>
          <cell r="C6" t="str">
            <v>ВАРЕНО-КОПЧ. ДЕЛИКАТ</v>
          </cell>
          <cell r="D6" t="str">
            <v>МХБ Курск</v>
          </cell>
          <cell r="E6" t="str">
            <v>Шт</v>
          </cell>
          <cell r="F6">
            <v>0.36</v>
          </cell>
          <cell r="G6">
            <v>2.16</v>
          </cell>
        </row>
        <row r="7">
          <cell r="A7">
            <v>1010022854</v>
          </cell>
          <cell r="B7" t="str">
            <v>Продукт из свинины копчено-вареный Карбонад классический 360г*6 (2,16кг)ООО "Мираторг-Курск" РОССИЯ</v>
          </cell>
          <cell r="C7" t="str">
            <v>ВАРЕНО-КОПЧ. ДЕЛИКАТ</v>
          </cell>
          <cell r="D7" t="str">
            <v>МХБ Курск</v>
          </cell>
          <cell r="E7" t="str">
            <v>Шт</v>
          </cell>
          <cell r="F7">
            <v>0.36</v>
          </cell>
          <cell r="G7">
            <v>2.16</v>
          </cell>
        </row>
        <row r="8">
          <cell r="A8">
            <v>1010027650</v>
          </cell>
          <cell r="B8" t="str">
            <v>Колбаса в/к Балыковая ВУ охл 300г*6  МИРАТОРГ</v>
          </cell>
          <cell r="C8" t="str">
            <v>ВАРЕНО-КОПЧЕНАЯ</v>
          </cell>
          <cell r="D8" t="str">
            <v>МХБ Курск</v>
          </cell>
          <cell r="E8" t="str">
            <v>Шт</v>
          </cell>
          <cell r="F8">
            <v>0.3</v>
          </cell>
          <cell r="G8">
            <v>1.7999999999999998</v>
          </cell>
        </row>
        <row r="9">
          <cell r="A9">
            <v>1010016038</v>
          </cell>
          <cell r="B9" t="str">
            <v>Колбаса варено-копченая Московская Ф/О ОХЛ В/У 375г*6 (2,25кг) ООО "Мираторг-Курск" РОССИЯ</v>
          </cell>
          <cell r="C9" t="str">
            <v>ВАРЕНО-КОПЧЕНАЯ</v>
          </cell>
          <cell r="D9" t="str">
            <v>МХБ Курск</v>
          </cell>
          <cell r="E9" t="str">
            <v>Шт</v>
          </cell>
          <cell r="F9">
            <v>0.375</v>
          </cell>
          <cell r="G9">
            <v>2.25</v>
          </cell>
        </row>
        <row r="10">
          <cell r="A10">
            <v>1010032949</v>
          </cell>
          <cell r="B10" t="str">
            <v>Колбаса в/к Московская ОХЛ ВУ 300г*6</v>
          </cell>
          <cell r="C10" t="str">
            <v>ВАРЕНО-КОПЧЕНАЯ</v>
          </cell>
          <cell r="D10" t="str">
            <v>МХБ Курск</v>
          </cell>
          <cell r="E10" t="str">
            <v>Шт</v>
          </cell>
          <cell r="F10">
            <v>0.3</v>
          </cell>
          <cell r="G10">
            <v>1.8</v>
          </cell>
        </row>
        <row r="11">
          <cell r="A11">
            <v>1010016034</v>
          </cell>
          <cell r="B11" t="str">
            <v>Колбаса варено-копченая Сервелат Ф/О ОХЛ В/У 375г*6 (2,25кг) ООО "Мираторг-Курск" РОССИЯ</v>
          </cell>
          <cell r="C11" t="str">
            <v>ВАРЕНО-КОПЧЕНАЯ</v>
          </cell>
          <cell r="D11" t="str">
            <v>МХБ Курск</v>
          </cell>
          <cell r="E11" t="str">
            <v>Шт</v>
          </cell>
          <cell r="F11">
            <v>0.375</v>
          </cell>
          <cell r="G11">
            <v>2.25</v>
          </cell>
        </row>
        <row r="12">
          <cell r="A12">
            <v>1010022952</v>
          </cell>
          <cell r="B12" t="str">
            <v>Колбаса варено-копченая Сервелат Коньячный Ф/О ОХЛ В/У 375г*6 (2,25кг)ООО "Мираторг-Курск" РОССИЯ</v>
          </cell>
          <cell r="C12" t="str">
            <v>ВАРЕНО-КОПЧЕНАЯ</v>
          </cell>
          <cell r="D12" t="str">
            <v>МХБ Курск</v>
          </cell>
          <cell r="E12" t="str">
            <v>Шт</v>
          </cell>
          <cell r="F12">
            <v>0.375</v>
          </cell>
          <cell r="G12">
            <v>2.25</v>
          </cell>
        </row>
        <row r="13">
          <cell r="A13">
            <v>1010022954</v>
          </cell>
          <cell r="B13" t="str">
            <v>Колбаса варено-копченая Сервелат Финский Ф/О ОХЛ В/У 375г*6 (2,25кг) ООО "Мираторг-Курск" РОССИЯ</v>
          </cell>
          <cell r="C13" t="str">
            <v>ВАРЕНО-КОПЧЕНАЯ</v>
          </cell>
          <cell r="D13" t="str">
            <v>МХБ Курск</v>
          </cell>
          <cell r="E13" t="str">
            <v>Шт</v>
          </cell>
          <cell r="F13">
            <v>0.375</v>
          </cell>
          <cell r="G13">
            <v>2.25</v>
          </cell>
        </row>
        <row r="14">
          <cell r="A14">
            <v>1010029655</v>
          </cell>
          <cell r="B14" t="str">
            <v>Сервелат Мраморный в/к ВУ ОХЛ 330г*6</v>
          </cell>
          <cell r="C14" t="str">
            <v>ВАРЕНО-КОПЧЕНАЯ</v>
          </cell>
          <cell r="D14" t="str">
            <v>МХБ Курск</v>
          </cell>
          <cell r="E14" t="str">
            <v>Шт</v>
          </cell>
          <cell r="F14">
            <v>0.33</v>
          </cell>
          <cell r="G14">
            <v>1.98</v>
          </cell>
        </row>
        <row r="15">
          <cell r="A15">
            <v>1010027653</v>
          </cell>
          <cell r="B15" t="str">
            <v>Колбаса вк Сервелат ГОСТ охл 300г*6</v>
          </cell>
          <cell r="C15" t="str">
            <v>ВАРЕНО-КОПЧЕНАЯ</v>
          </cell>
          <cell r="D15" t="str">
            <v>МХБ Курск</v>
          </cell>
          <cell r="E15" t="str">
            <v>Шт</v>
          </cell>
          <cell r="F15">
            <v>0.3</v>
          </cell>
          <cell r="G15">
            <v>1.8</v>
          </cell>
        </row>
        <row r="16">
          <cell r="A16">
            <v>1010032953</v>
          </cell>
          <cell r="B16" t="str">
            <v>Cервелат в/к Коньячный ОХЛ ВУ 300г*6</v>
          </cell>
          <cell r="C16" t="str">
            <v>ВАРЕНО-КОПЧЕНАЯ</v>
          </cell>
          <cell r="D16" t="str">
            <v>МХБ Курск</v>
          </cell>
          <cell r="E16" t="str">
            <v>Шт</v>
          </cell>
          <cell r="F16">
            <v>0.3</v>
          </cell>
          <cell r="G16">
            <v>1.7999999999999998</v>
          </cell>
        </row>
        <row r="17">
          <cell r="A17">
            <v>1010016111</v>
          </cell>
          <cell r="B17" t="str">
            <v>Ветчина для завтрака ОХЛ п/а 400г*6 (2,4кг) ООО "Мираторг-Курск" РОССИЯ</v>
          </cell>
          <cell r="C17" t="str">
            <v>ВЕТЧИНЫ</v>
          </cell>
          <cell r="D17" t="str">
            <v>МХБ Курск</v>
          </cell>
          <cell r="E17" t="str">
            <v>Шт</v>
          </cell>
          <cell r="F17">
            <v>0.4</v>
          </cell>
          <cell r="G17">
            <v>2.4</v>
          </cell>
        </row>
        <row r="18">
          <cell r="A18">
            <v>1010025585</v>
          </cell>
          <cell r="B18" t="str">
            <v>Мясной продукт из свинины сырокопченый Бекон  ОХЛ ВУ 200г*10 (2 кг) ООО "Мираторг-Курск" РОССИЯ</v>
          </cell>
          <cell r="C18" t="str">
            <v>НАРЕЗКА</v>
          </cell>
          <cell r="D18" t="str">
            <v>МХБ Курск</v>
          </cell>
          <cell r="E18" t="str">
            <v>Шт</v>
          </cell>
          <cell r="F18">
            <v>0.2</v>
          </cell>
          <cell r="G18">
            <v>2</v>
          </cell>
        </row>
        <row r="19">
          <cell r="A19">
            <v>1010026651</v>
          </cell>
          <cell r="B19" t="str">
            <v>Карбонад классический нарезка охл ВУ 150г*10 (1,5кг) ООО "Мираторг-Курск" Россия</v>
          </cell>
          <cell r="C19" t="str">
            <v>НАРЕЗКА</v>
          </cell>
          <cell r="D19" t="str">
            <v>МХБ Курск</v>
          </cell>
          <cell r="E19" t="str">
            <v>Шт</v>
          </cell>
          <cell r="F19">
            <v>0.15</v>
          </cell>
          <cell r="G19">
            <v>1.5</v>
          </cell>
        </row>
        <row r="20">
          <cell r="A20">
            <v>1010033736</v>
          </cell>
          <cell r="B20" t="str">
            <v>Колбаса п/к Краковская ОХЛ ВУ 330г*5 (1,65 кг)  МИРАТОРГ</v>
          </cell>
          <cell r="C20" t="str">
            <v>ПОЛУКОПЧЁНАЯ</v>
          </cell>
          <cell r="D20" t="str">
            <v>МХБ Курск</v>
          </cell>
          <cell r="E20" t="str">
            <v>Шт</v>
          </cell>
          <cell r="F20">
            <v>0.33</v>
          </cell>
          <cell r="G20">
            <v>1.65</v>
          </cell>
        </row>
        <row r="21">
          <cell r="A21">
            <v>1010023122</v>
          </cell>
          <cell r="B21" t="str">
            <v>Колбаса полукопченая Чесночная ф/о ОХЛ 375г*6 (2,25кг)ООО "Мираторг-Курск" РОССИЯ</v>
          </cell>
          <cell r="C21" t="str">
            <v>ПОЛУКОПЧЁНАЯ</v>
          </cell>
          <cell r="D21" t="str">
            <v>МХБ Курск</v>
          </cell>
          <cell r="E21" t="str">
            <v>Шт</v>
          </cell>
          <cell r="F21">
            <v>0.375</v>
          </cell>
          <cell r="G21">
            <v>2.25</v>
          </cell>
        </row>
        <row r="22">
          <cell r="A22">
            <v>1010015950</v>
          </cell>
          <cell r="B22" t="str">
            <v>Cосиски Сливочные ц/о ОХЛ 400г*6 (2,4 кг) ООО "Мираторг-Курск" РОССИЯ</v>
          </cell>
          <cell r="C22" t="str">
            <v>СОСИСКИ</v>
          </cell>
          <cell r="D22" t="str">
            <v>МХБ Курск</v>
          </cell>
          <cell r="E22" t="str">
            <v>Шт</v>
          </cell>
          <cell r="F22">
            <v>0.4</v>
          </cell>
          <cell r="G22">
            <v>2.4000000000000004</v>
          </cell>
        </row>
        <row r="23">
          <cell r="A23">
            <v>1010015947</v>
          </cell>
          <cell r="B23" t="str">
            <v>Сосиски Молочные б/о ОХЛ 350г*6 (2,1кг) ООО "Мираторг-Курск" РОССИЯ</v>
          </cell>
          <cell r="C23" t="str">
            <v>СОСИСКИ</v>
          </cell>
          <cell r="D23" t="str">
            <v>МХБ Курск</v>
          </cell>
          <cell r="E23" t="str">
            <v>Шт</v>
          </cell>
          <cell r="F23">
            <v>0.35</v>
          </cell>
          <cell r="G23">
            <v>2.0999999999999996</v>
          </cell>
        </row>
        <row r="24">
          <cell r="A24">
            <v>1010015949</v>
          </cell>
          <cell r="B24" t="str">
            <v>Сосиски Молочные ц/о ОХЛ 400г*6 (2,4кг) ООО "Мираторг-Курск" РОССИЯ</v>
          </cell>
          <cell r="C24" t="str">
            <v>СОСИСКИ</v>
          </cell>
          <cell r="D24" t="str">
            <v>МХБ Курск</v>
          </cell>
          <cell r="E24" t="str">
            <v>Шт</v>
          </cell>
          <cell r="F24">
            <v>0.4</v>
          </cell>
          <cell r="G24">
            <v>2.4000000000000004</v>
          </cell>
        </row>
        <row r="25">
          <cell r="A25">
            <v>1010031948</v>
          </cell>
          <cell r="B25" t="str">
            <v>Сосис Венские ОХЛ ГЗМС 350г*6(2,1кг)</v>
          </cell>
          <cell r="C25" t="str">
            <v>СОСИСКИ</v>
          </cell>
          <cell r="D25" t="str">
            <v>МХБ Курск</v>
          </cell>
          <cell r="E25" t="str">
            <v>Шт</v>
          </cell>
          <cell r="F25">
            <v>0.35</v>
          </cell>
          <cell r="G25">
            <v>2.1</v>
          </cell>
        </row>
        <row r="26">
          <cell r="A26">
            <v>1010031947</v>
          </cell>
          <cell r="B26" t="str">
            <v>Сос Баварские ОХЛ ГЗМС 350г*6(2,1кг)</v>
          </cell>
          <cell r="C26" t="str">
            <v>СОСИСКИ</v>
          </cell>
          <cell r="D26" t="str">
            <v>МХБ Курск</v>
          </cell>
          <cell r="E26" t="str">
            <v>Шт</v>
          </cell>
          <cell r="F26">
            <v>0.35</v>
          </cell>
          <cell r="G26">
            <v>2.1</v>
          </cell>
        </row>
        <row r="27">
          <cell r="A27">
            <v>1010033324</v>
          </cell>
          <cell r="B27" t="str">
            <v>Колбаса с/к Брауншвейгская ВУ ОХЛ 300г*6 (1,8кг)  МИРАТОРГ</v>
          </cell>
          <cell r="C27" t="str">
            <v>СЫРОКОПЧЕНАЯ КОЛБАСА</v>
          </cell>
          <cell r="D27" t="str">
            <v>МХБ Курск</v>
          </cell>
          <cell r="E27" t="str">
            <v>Шт</v>
          </cell>
          <cell r="F27">
            <v>0.3</v>
          </cell>
          <cell r="G27">
            <v>1.8</v>
          </cell>
        </row>
        <row r="28">
          <cell r="A28">
            <v>1010033332</v>
          </cell>
          <cell r="B28" t="str">
            <v>Колбаса сырокопченая Сервелат полусухой ф/о охл 300г*6 (1,8кг) ООО "Мираторг-Курск" РОССИЯ</v>
          </cell>
          <cell r="C28" t="str">
            <v>СЫРОКОПЧЕНАЯ КОЛБАСА</v>
          </cell>
          <cell r="D28" t="str">
            <v>МХБ Курск</v>
          </cell>
          <cell r="E28" t="str">
            <v>Шт</v>
          </cell>
          <cell r="F28">
            <v>0.3</v>
          </cell>
          <cell r="G28">
            <v>1.7999999999999998</v>
          </cell>
        </row>
        <row r="29">
          <cell r="A29">
            <v>1010033333</v>
          </cell>
          <cell r="B29" t="str">
            <v>Колбаса сырокопченая Сервелат полусухой ф/о охл 280г*6 (1,8кг) ООО "Мираторг-Курск" РОССИЯ</v>
          </cell>
          <cell r="C29" t="str">
            <v>СЫРОКОПЧЕНАЯ КОЛБАСА</v>
          </cell>
          <cell r="D29" t="str">
            <v>МХБ Курск</v>
          </cell>
          <cell r="E29" t="str">
            <v>Шт</v>
          </cell>
          <cell r="F29">
            <v>0.28000000000000003</v>
          </cell>
          <cell r="G29">
            <v>1.6800000000000002</v>
          </cell>
        </row>
        <row r="30">
          <cell r="A30">
            <v>1010030118</v>
          </cell>
          <cell r="B30" t="str">
            <v>Колбаса "Брауншвейгская" 280гр*8</v>
          </cell>
          <cell r="C30" t="str">
            <v>СЫРОКОПЧЕНАЯ КОЛБАСА</v>
          </cell>
          <cell r="D30" t="str">
            <v>МХБ Курск</v>
          </cell>
          <cell r="E30" t="str">
            <v>Шт</v>
          </cell>
          <cell r="F30">
            <v>0.28000000000000003</v>
          </cell>
          <cell r="G30">
            <v>1.68</v>
          </cell>
        </row>
        <row r="31">
          <cell r="A31">
            <v>1010033329</v>
          </cell>
          <cell r="B31" t="str">
            <v>Колбаса пс Салями ВУ ОХЛ 280г*6</v>
          </cell>
          <cell r="C31" t="str">
            <v>СЫРОКОПЧЕНАЯ КОЛБАСА</v>
          </cell>
          <cell r="D31" t="str">
            <v>МХБ Курск</v>
          </cell>
          <cell r="E31" t="str">
            <v>Шт</v>
          </cell>
          <cell r="F31">
            <v>0.28000000000000003</v>
          </cell>
          <cell r="G31">
            <v>1.6800000000000002</v>
          </cell>
        </row>
        <row r="32">
          <cell r="A32">
            <v>1010033335</v>
          </cell>
          <cell r="B32" t="str">
            <v>Колбаса с/к Сальчичон ВУ ОХЛ 280г*6 (1,68 кг)  МИРАТОРГ</v>
          </cell>
          <cell r="C32" t="str">
            <v>СЫРОКОПЧЕНАЯ КОЛБАСА</v>
          </cell>
          <cell r="D32" t="str">
            <v>МХБ Курск</v>
          </cell>
          <cell r="E32" t="str">
            <v>Шт</v>
          </cell>
          <cell r="F32">
            <v>0.28000000000000003</v>
          </cell>
          <cell r="G32">
            <v>1.68</v>
          </cell>
        </row>
        <row r="33">
          <cell r="A33">
            <v>1010032371</v>
          </cell>
          <cell r="B33" t="str">
            <v>Колб ск Тапас ОХЛ ГЗМС 70г*10</v>
          </cell>
          <cell r="C33" t="str">
            <v>СЫРОКОПЧЕНАЯ КОЛБАСА</v>
          </cell>
          <cell r="D33" t="str">
            <v>МХБ Курск</v>
          </cell>
          <cell r="E33" t="str">
            <v>Шт</v>
          </cell>
          <cell r="F33">
            <v>7.0000000000000007E-2</v>
          </cell>
          <cell r="G33">
            <v>0.70000000000000007</v>
          </cell>
        </row>
        <row r="34">
          <cell r="A34">
            <v>1010032372</v>
          </cell>
          <cell r="B34" t="str">
            <v>Колб ск Тапас с чили ОХЛ ГЗМС 70г*10</v>
          </cell>
          <cell r="C34" t="str">
            <v>СЫРОКОПЧЕНАЯ КОЛБАСА</v>
          </cell>
          <cell r="D34" t="str">
            <v>МХБ Курск</v>
          </cell>
          <cell r="E34" t="str">
            <v>Шт</v>
          </cell>
          <cell r="F34">
            <v>7.0000000000000007E-2</v>
          </cell>
          <cell r="G34">
            <v>0.70000000000000007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8" width="7" customWidth="1"/>
    <col min="19" max="19" width="18.85546875" customWidth="1"/>
    <col min="20" max="21" width="5" customWidth="1"/>
    <col min="22" max="31" width="6" customWidth="1"/>
    <col min="32" max="32" width="46.85546875" customWidth="1"/>
    <col min="33" max="33" width="7" customWidth="1"/>
    <col min="34" max="34" width="8.28515625" style="23" bestFit="1" customWidth="1"/>
    <col min="35" max="35" width="8" style="21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2"/>
      <c r="AI1" s="17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2"/>
      <c r="AI2" s="17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77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8" t="s">
        <v>74</v>
      </c>
      <c r="AI3" s="18" t="s">
        <v>75</v>
      </c>
      <c r="AJ3" s="19" t="s">
        <v>76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78</v>
      </c>
      <c r="R4" s="1"/>
      <c r="S4" s="1"/>
      <c r="T4" s="1"/>
      <c r="U4" s="1"/>
      <c r="V4" s="10" t="s">
        <v>24</v>
      </c>
      <c r="W4" s="1" t="s">
        <v>26</v>
      </c>
      <c r="X4" s="1" t="s">
        <v>23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22"/>
      <c r="AI4" s="17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2213</v>
      </c>
      <c r="F5" s="4">
        <f>SUM(F6:F499)</f>
        <v>7595</v>
      </c>
      <c r="G5" s="8"/>
      <c r="H5" s="1"/>
      <c r="I5" s="1"/>
      <c r="J5" s="1"/>
      <c r="K5" s="4">
        <f t="shared" ref="K5:R5" si="0">SUM(K6:K499)</f>
        <v>0</v>
      </c>
      <c r="L5" s="4">
        <f t="shared" si="0"/>
        <v>2213</v>
      </c>
      <c r="M5" s="4">
        <f t="shared" si="0"/>
        <v>0</v>
      </c>
      <c r="N5" s="4">
        <f t="shared" si="0"/>
        <v>0</v>
      </c>
      <c r="O5" s="4">
        <f t="shared" si="0"/>
        <v>3070</v>
      </c>
      <c r="P5" s="4">
        <f t="shared" si="0"/>
        <v>442.59999999999997</v>
      </c>
      <c r="Q5" s="4">
        <f t="shared" si="0"/>
        <v>2450</v>
      </c>
      <c r="R5" s="4">
        <f t="shared" si="0"/>
        <v>2346</v>
      </c>
      <c r="S5" s="1"/>
      <c r="T5" s="1"/>
      <c r="U5" s="1"/>
      <c r="V5" s="4">
        <f t="shared" ref="V5:AE5" si="1">SUM(V6:V499)</f>
        <v>386.6</v>
      </c>
      <c r="W5" s="4">
        <f t="shared" si="1"/>
        <v>318.8</v>
      </c>
      <c r="X5" s="4">
        <f t="shared" si="1"/>
        <v>422.00000000000006</v>
      </c>
      <c r="Y5" s="4">
        <f t="shared" si="1"/>
        <v>347.79999999999995</v>
      </c>
      <c r="Z5" s="4">
        <f t="shared" si="1"/>
        <v>320.39999999999998</v>
      </c>
      <c r="AA5" s="4">
        <f t="shared" si="1"/>
        <v>278.20000000000005</v>
      </c>
      <c r="AB5" s="4">
        <f t="shared" si="1"/>
        <v>604.4</v>
      </c>
      <c r="AC5" s="4">
        <f t="shared" si="1"/>
        <v>158.6</v>
      </c>
      <c r="AD5" s="4">
        <f t="shared" si="1"/>
        <v>442</v>
      </c>
      <c r="AE5" s="4">
        <f t="shared" si="1"/>
        <v>188.60000000000002</v>
      </c>
      <c r="AF5" s="1"/>
      <c r="AG5" s="4">
        <f>SUM(AG6:AG499)</f>
        <v>703.75</v>
      </c>
      <c r="AH5" s="22"/>
      <c r="AI5" s="20">
        <f>SUM(AI6:AI499)</f>
        <v>361</v>
      </c>
      <c r="AJ5" s="4">
        <f t="shared" ref="AJ5" si="2">SUM(AJ6:AJ499)</f>
        <v>702.55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34</v>
      </c>
      <c r="B6" s="11"/>
      <c r="C6" s="11">
        <v>-9</v>
      </c>
      <c r="D6" s="11"/>
      <c r="E6" s="11"/>
      <c r="F6" s="11">
        <v>-9</v>
      </c>
      <c r="G6" s="12">
        <v>0</v>
      </c>
      <c r="H6" s="11"/>
      <c r="I6" s="13" t="s">
        <v>66</v>
      </c>
      <c r="J6" s="11"/>
      <c r="K6" s="11"/>
      <c r="L6" s="11">
        <f t="shared" ref="L6:L25" si="3">E6-K6</f>
        <v>0</v>
      </c>
      <c r="M6" s="11"/>
      <c r="N6" s="11"/>
      <c r="O6" s="11"/>
      <c r="P6" s="11">
        <f>E6/5</f>
        <v>0</v>
      </c>
      <c r="Q6" s="14"/>
      <c r="R6" s="14"/>
      <c r="S6" s="11"/>
      <c r="T6" s="11" t="e">
        <f>(F6+O6+Q6)/P6</f>
        <v>#DIV/0!</v>
      </c>
      <c r="U6" s="11" t="e">
        <f>(F6+O6)/P6</f>
        <v>#DIV/0!</v>
      </c>
      <c r="V6" s="11">
        <f>IFERROR(VLOOKUP(A6,[1]TDSheet!$A:$G,3,0),0)/5</f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/>
      <c r="AG6" s="11"/>
      <c r="AH6" s="11"/>
      <c r="AI6" s="11"/>
      <c r="AJ6" s="1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1157</v>
      </c>
      <c r="D7" s="1"/>
      <c r="E7" s="1">
        <v>203</v>
      </c>
      <c r="F7" s="1">
        <v>943</v>
      </c>
      <c r="G7" s="8">
        <v>0.3</v>
      </c>
      <c r="H7" s="1">
        <v>55</v>
      </c>
      <c r="I7" s="1">
        <v>1010027650</v>
      </c>
      <c r="J7" s="1"/>
      <c r="K7" s="1"/>
      <c r="L7" s="1">
        <f t="shared" si="3"/>
        <v>203</v>
      </c>
      <c r="M7" s="1"/>
      <c r="N7" s="1"/>
      <c r="O7" s="1"/>
      <c r="P7" s="1">
        <f t="shared" ref="P7:P25" si="4">E7/5</f>
        <v>40.6</v>
      </c>
      <c r="Q7" s="5">
        <v>200</v>
      </c>
      <c r="R7" s="5">
        <v>72</v>
      </c>
      <c r="S7" s="1"/>
      <c r="T7" s="1">
        <f>(F7+O7+Q7)/P7</f>
        <v>28.152709359605911</v>
      </c>
      <c r="U7" s="1">
        <f>(F7+O7)/P7</f>
        <v>23.226600985221673</v>
      </c>
      <c r="V7" s="1">
        <f>IFERROR(VLOOKUP(A7,[1]TDSheet!$A:$G,3,0),0)/5</f>
        <v>31.4</v>
      </c>
      <c r="W7" s="1">
        <v>39.4</v>
      </c>
      <c r="X7" s="1">
        <v>49.4</v>
      </c>
      <c r="Y7" s="1">
        <v>-1</v>
      </c>
      <c r="Z7" s="1">
        <v>6.6</v>
      </c>
      <c r="AA7" s="1">
        <v>42.8</v>
      </c>
      <c r="AB7" s="1">
        <v>72.8</v>
      </c>
      <c r="AC7" s="1">
        <v>0</v>
      </c>
      <c r="AD7" s="1">
        <v>0</v>
      </c>
      <c r="AE7" s="1">
        <v>0</v>
      </c>
      <c r="AF7" s="1" t="s">
        <v>37</v>
      </c>
      <c r="AG7" s="1">
        <f>G7*Q7</f>
        <v>60</v>
      </c>
      <c r="AH7" s="22">
        <f>VLOOKUP(I7,[2]Лист1!$A:$G,7,0)</f>
        <v>1.7999999999999998</v>
      </c>
      <c r="AI7" s="17">
        <f>MROUND(G7*Q7,AH7)/AH7</f>
        <v>33</v>
      </c>
      <c r="AJ7" s="1">
        <f>AI7*AH7</f>
        <v>59.399999999999991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36</v>
      </c>
      <c r="C8" s="1">
        <v>325</v>
      </c>
      <c r="D8" s="1"/>
      <c r="E8" s="1">
        <v>146</v>
      </c>
      <c r="F8" s="1">
        <v>177</v>
      </c>
      <c r="G8" s="8">
        <v>0.33</v>
      </c>
      <c r="H8" s="1">
        <v>55</v>
      </c>
      <c r="I8" s="1">
        <v>1010033736</v>
      </c>
      <c r="J8" s="1"/>
      <c r="K8" s="1"/>
      <c r="L8" s="1">
        <f t="shared" si="3"/>
        <v>146</v>
      </c>
      <c r="M8" s="1"/>
      <c r="N8" s="1"/>
      <c r="O8" s="1">
        <v>300</v>
      </c>
      <c r="P8" s="1">
        <f t="shared" si="4"/>
        <v>29.2</v>
      </c>
      <c r="Q8" s="5">
        <v>200</v>
      </c>
      <c r="R8" s="5">
        <v>253</v>
      </c>
      <c r="S8" s="1"/>
      <c r="T8" s="1">
        <f t="shared" ref="T8:T25" si="5">(F8+O8+Q8)/P8</f>
        <v>23.184931506849317</v>
      </c>
      <c r="U8" s="1">
        <f t="shared" ref="U8:U25" si="6">(F8+O8)/P8</f>
        <v>16.335616438356166</v>
      </c>
      <c r="V8" s="1">
        <f>IFERROR(VLOOKUP(A8,[1]TDSheet!$A:$G,3,0),0)/5</f>
        <v>23.8</v>
      </c>
      <c r="W8" s="1">
        <v>-0.8</v>
      </c>
      <c r="X8" s="1">
        <v>14</v>
      </c>
      <c r="Y8" s="1">
        <v>4.8</v>
      </c>
      <c r="Z8" s="1">
        <v>31.2</v>
      </c>
      <c r="AA8" s="1">
        <v>6.8</v>
      </c>
      <c r="AB8" s="1">
        <v>33.6</v>
      </c>
      <c r="AC8" s="1">
        <v>0</v>
      </c>
      <c r="AD8" s="1">
        <v>0</v>
      </c>
      <c r="AE8" s="1">
        <v>0</v>
      </c>
      <c r="AF8" s="1" t="s">
        <v>39</v>
      </c>
      <c r="AG8" s="1">
        <f>G8*Q8</f>
        <v>66</v>
      </c>
      <c r="AH8" s="22">
        <f>VLOOKUP(I8,[2]Лист1!$A:$G,7,0)</f>
        <v>1.65</v>
      </c>
      <c r="AI8" s="17">
        <f t="shared" ref="AI8:AI11" si="7">MROUND(G8*Q8,AH8)/AH8</f>
        <v>40</v>
      </c>
      <c r="AJ8" s="1">
        <f t="shared" ref="AJ8:AJ11" si="8">AI8*AH8</f>
        <v>66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36</v>
      </c>
      <c r="C9" s="1">
        <v>7</v>
      </c>
      <c r="D9" s="1"/>
      <c r="E9" s="1">
        <v>5</v>
      </c>
      <c r="F9" s="1">
        <v>1</v>
      </c>
      <c r="G9" s="8">
        <v>0.28000000000000003</v>
      </c>
      <c r="H9" s="1">
        <v>180</v>
      </c>
      <c r="I9" s="1">
        <v>1010033335</v>
      </c>
      <c r="J9" s="1"/>
      <c r="K9" s="1"/>
      <c r="L9" s="1">
        <f t="shared" si="3"/>
        <v>5</v>
      </c>
      <c r="M9" s="1"/>
      <c r="N9" s="1"/>
      <c r="O9" s="1">
        <v>400</v>
      </c>
      <c r="P9" s="1">
        <f t="shared" si="4"/>
        <v>1</v>
      </c>
      <c r="Q9" s="5"/>
      <c r="R9" s="5"/>
      <c r="S9" s="1" t="s">
        <v>72</v>
      </c>
      <c r="T9" s="1">
        <f t="shared" si="5"/>
        <v>401</v>
      </c>
      <c r="U9" s="1">
        <f t="shared" si="6"/>
        <v>401</v>
      </c>
      <c r="V9" s="1">
        <f>IFERROR(VLOOKUP(A9,[1]TDSheet!$A:$G,3,0),0)/5</f>
        <v>-0.8</v>
      </c>
      <c r="W9" s="1">
        <v>3.6</v>
      </c>
      <c r="X9" s="1">
        <v>10.4</v>
      </c>
      <c r="Y9" s="1">
        <v>14.4</v>
      </c>
      <c r="Z9" s="1">
        <v>5.2</v>
      </c>
      <c r="AA9" s="1">
        <v>8</v>
      </c>
      <c r="AB9" s="1">
        <v>3</v>
      </c>
      <c r="AC9" s="1">
        <v>0</v>
      </c>
      <c r="AD9" s="1">
        <v>0</v>
      </c>
      <c r="AE9" s="1">
        <v>0</v>
      </c>
      <c r="AF9" s="1" t="s">
        <v>41</v>
      </c>
      <c r="AG9" s="1">
        <f>G9*Q9</f>
        <v>0</v>
      </c>
      <c r="AH9" s="22">
        <f>VLOOKUP(I9,[2]Лист1!$A:$G,7,0)</f>
        <v>1.68</v>
      </c>
      <c r="AI9" s="17">
        <f t="shared" si="7"/>
        <v>0</v>
      </c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36</v>
      </c>
      <c r="C10" s="1">
        <v>382</v>
      </c>
      <c r="D10" s="1"/>
      <c r="E10" s="1">
        <v>42</v>
      </c>
      <c r="F10" s="1">
        <v>332</v>
      </c>
      <c r="G10" s="8">
        <v>0.4</v>
      </c>
      <c r="H10" s="1">
        <v>75</v>
      </c>
      <c r="I10" s="1">
        <v>1010016111</v>
      </c>
      <c r="J10" s="1"/>
      <c r="K10" s="1"/>
      <c r="L10" s="1">
        <f t="shared" si="3"/>
        <v>42</v>
      </c>
      <c r="M10" s="1"/>
      <c r="N10" s="1"/>
      <c r="O10" s="1">
        <v>150</v>
      </c>
      <c r="P10" s="1">
        <f t="shared" si="4"/>
        <v>8.4</v>
      </c>
      <c r="Q10" s="5"/>
      <c r="R10" s="5"/>
      <c r="S10" s="1"/>
      <c r="T10" s="1">
        <f t="shared" si="5"/>
        <v>57.38095238095238</v>
      </c>
      <c r="U10" s="1">
        <f t="shared" si="6"/>
        <v>57.38095238095238</v>
      </c>
      <c r="V10" s="1">
        <f>IFERROR(VLOOKUP(A10,[1]TDSheet!$A:$G,3,0),0)/5</f>
        <v>7.8</v>
      </c>
      <c r="W10" s="1">
        <v>10</v>
      </c>
      <c r="X10" s="1">
        <v>12</v>
      </c>
      <c r="Y10" s="1">
        <v>10</v>
      </c>
      <c r="Z10" s="1">
        <v>11.8</v>
      </c>
      <c r="AA10" s="1">
        <v>13</v>
      </c>
      <c r="AB10" s="1">
        <v>15.6</v>
      </c>
      <c r="AC10" s="1">
        <v>6.6</v>
      </c>
      <c r="AD10" s="1">
        <v>9.8000000000000007</v>
      </c>
      <c r="AE10" s="1">
        <v>8.6</v>
      </c>
      <c r="AF10" s="15" t="s">
        <v>44</v>
      </c>
      <c r="AG10" s="1">
        <f>G10*Q10</f>
        <v>0</v>
      </c>
      <c r="AH10" s="22">
        <f>VLOOKUP(I10,[2]Лист1!$A:$G,7,0)</f>
        <v>2.4</v>
      </c>
      <c r="AI10" s="17">
        <f t="shared" si="7"/>
        <v>0</v>
      </c>
      <c r="AJ10" s="1">
        <f t="shared" si="8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36</v>
      </c>
      <c r="C11" s="1"/>
      <c r="D11" s="1"/>
      <c r="E11" s="1">
        <v>-2</v>
      </c>
      <c r="F11" s="1"/>
      <c r="G11" s="8">
        <v>0.28000000000000003</v>
      </c>
      <c r="H11" s="1">
        <v>120</v>
      </c>
      <c r="I11" s="1">
        <v>1010033329</v>
      </c>
      <c r="J11" s="1"/>
      <c r="K11" s="1"/>
      <c r="L11" s="1">
        <f t="shared" si="3"/>
        <v>-2</v>
      </c>
      <c r="M11" s="1"/>
      <c r="N11" s="1"/>
      <c r="O11" s="1">
        <v>1200</v>
      </c>
      <c r="P11" s="1">
        <f t="shared" si="4"/>
        <v>-0.4</v>
      </c>
      <c r="Q11" s="5"/>
      <c r="R11" s="5"/>
      <c r="S11" s="1" t="s">
        <v>71</v>
      </c>
      <c r="T11" s="1">
        <f t="shared" si="5"/>
        <v>-3000</v>
      </c>
      <c r="U11" s="1">
        <f t="shared" si="6"/>
        <v>-3000</v>
      </c>
      <c r="V11" s="1">
        <f>IFERROR(VLOOKUP(A11,[1]TDSheet!$A:$G,3,0),0)/5</f>
        <v>13.4</v>
      </c>
      <c r="W11" s="1">
        <v>56.2</v>
      </c>
      <c r="X11" s="1">
        <v>82.4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41</v>
      </c>
      <c r="AG11" s="1">
        <f>G11*Q11</f>
        <v>0</v>
      </c>
      <c r="AH11" s="22">
        <f>VLOOKUP(I11,[2]Лист1!$A:$G,7,0)</f>
        <v>1.6800000000000002</v>
      </c>
      <c r="AI11" s="17">
        <f t="shared" si="7"/>
        <v>0</v>
      </c>
      <c r="AJ11" s="1">
        <f t="shared" si="8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46</v>
      </c>
      <c r="B12" s="11" t="s">
        <v>36</v>
      </c>
      <c r="C12" s="11"/>
      <c r="D12" s="11"/>
      <c r="E12" s="11"/>
      <c r="F12" s="11"/>
      <c r="G12" s="12">
        <v>0</v>
      </c>
      <c r="H12" s="11">
        <v>120</v>
      </c>
      <c r="I12" s="11">
        <v>1010028068</v>
      </c>
      <c r="J12" s="11"/>
      <c r="K12" s="11"/>
      <c r="L12" s="11">
        <f t="shared" si="3"/>
        <v>0</v>
      </c>
      <c r="M12" s="11"/>
      <c r="N12" s="11"/>
      <c r="O12" s="11"/>
      <c r="P12" s="11">
        <f t="shared" si="4"/>
        <v>0</v>
      </c>
      <c r="Q12" s="5"/>
      <c r="R12" s="14"/>
      <c r="S12" s="11"/>
      <c r="T12" s="11" t="e">
        <f t="shared" si="5"/>
        <v>#DIV/0!</v>
      </c>
      <c r="U12" s="11" t="e">
        <f t="shared" si="6"/>
        <v>#DIV/0!</v>
      </c>
      <c r="V12" s="11">
        <f>IFERROR(VLOOKUP(A12,[1]TDSheet!$A:$G,3,0),0)/5</f>
        <v>-0.2</v>
      </c>
      <c r="W12" s="11">
        <v>0</v>
      </c>
      <c r="X12" s="11">
        <v>0</v>
      </c>
      <c r="Y12" s="11">
        <v>0</v>
      </c>
      <c r="Z12" s="11">
        <v>-0.2</v>
      </c>
      <c r="AA12" s="11">
        <v>-1.2</v>
      </c>
      <c r="AB12" s="11">
        <v>64.2</v>
      </c>
      <c r="AC12" s="11">
        <v>72.599999999999994</v>
      </c>
      <c r="AD12" s="11">
        <v>100.6</v>
      </c>
      <c r="AE12" s="11">
        <v>-0.4</v>
      </c>
      <c r="AF12" s="11" t="s">
        <v>47</v>
      </c>
      <c r="AG12" s="11"/>
      <c r="AH12" s="11"/>
      <c r="AI12" s="11"/>
      <c r="AJ12" s="1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36</v>
      </c>
      <c r="C13" s="1">
        <v>253</v>
      </c>
      <c r="D13" s="1"/>
      <c r="E13" s="1">
        <v>45</v>
      </c>
      <c r="F13" s="1">
        <v>205</v>
      </c>
      <c r="G13" s="8">
        <v>0.47</v>
      </c>
      <c r="H13" s="1">
        <v>75</v>
      </c>
      <c r="I13" s="1">
        <v>1010015954</v>
      </c>
      <c r="J13" s="1"/>
      <c r="K13" s="1"/>
      <c r="L13" s="1">
        <f t="shared" si="3"/>
        <v>45</v>
      </c>
      <c r="M13" s="1"/>
      <c r="N13" s="1"/>
      <c r="O13" s="1">
        <v>80</v>
      </c>
      <c r="P13" s="1">
        <f t="shared" si="4"/>
        <v>9</v>
      </c>
      <c r="Q13" s="5"/>
      <c r="R13" s="5"/>
      <c r="S13" s="1"/>
      <c r="T13" s="1">
        <f t="shared" si="5"/>
        <v>31.666666666666668</v>
      </c>
      <c r="U13" s="1">
        <f t="shared" si="6"/>
        <v>31.666666666666668</v>
      </c>
      <c r="V13" s="1">
        <f>IFERROR(VLOOKUP(A13,[1]TDSheet!$A:$G,3,0),0)/5</f>
        <v>10.199999999999999</v>
      </c>
      <c r="W13" s="1">
        <v>7.4</v>
      </c>
      <c r="X13" s="1">
        <v>10.8</v>
      </c>
      <c r="Y13" s="1">
        <v>14.6</v>
      </c>
      <c r="Z13" s="1">
        <v>13</v>
      </c>
      <c r="AA13" s="1">
        <v>9</v>
      </c>
      <c r="AB13" s="1">
        <v>16</v>
      </c>
      <c r="AC13" s="1">
        <v>11.4</v>
      </c>
      <c r="AD13" s="1">
        <v>10.199999999999999</v>
      </c>
      <c r="AE13" s="1">
        <v>14</v>
      </c>
      <c r="AF13" s="15" t="s">
        <v>44</v>
      </c>
      <c r="AG13" s="1">
        <f t="shared" ref="AG13:AG19" si="9">G13*Q13</f>
        <v>0</v>
      </c>
      <c r="AH13" s="22">
        <f>VLOOKUP(I13,[2]Лист1!$A:$G,7,0)</f>
        <v>2.82</v>
      </c>
      <c r="AI13" s="17">
        <f t="shared" ref="AI13:AI19" si="10">MROUND(G13*Q13,AH13)/AH13</f>
        <v>0</v>
      </c>
      <c r="AJ13" s="1">
        <f t="shared" ref="AJ13:AJ19" si="11">AI13*AH13</f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36</v>
      </c>
      <c r="C14" s="1">
        <v>166</v>
      </c>
      <c r="D14" s="1"/>
      <c r="E14" s="1">
        <v>14</v>
      </c>
      <c r="F14" s="1">
        <v>152</v>
      </c>
      <c r="G14" s="8">
        <v>0.47</v>
      </c>
      <c r="H14" s="1">
        <v>75</v>
      </c>
      <c r="I14" s="1">
        <v>1010016092</v>
      </c>
      <c r="J14" s="1"/>
      <c r="K14" s="1"/>
      <c r="L14" s="1">
        <f t="shared" si="3"/>
        <v>14</v>
      </c>
      <c r="M14" s="1"/>
      <c r="N14" s="1"/>
      <c r="O14" s="1">
        <v>40</v>
      </c>
      <c r="P14" s="1">
        <f t="shared" si="4"/>
        <v>2.8</v>
      </c>
      <c r="Q14" s="5"/>
      <c r="R14" s="5"/>
      <c r="S14" s="1"/>
      <c r="T14" s="1">
        <f t="shared" si="5"/>
        <v>68.571428571428569</v>
      </c>
      <c r="U14" s="1">
        <f t="shared" si="6"/>
        <v>68.571428571428569</v>
      </c>
      <c r="V14" s="1">
        <f>IFERROR(VLOOKUP(A14,[1]TDSheet!$A:$G,3,0),0)/5</f>
        <v>6.8</v>
      </c>
      <c r="W14" s="1">
        <v>4</v>
      </c>
      <c r="X14" s="1">
        <v>5.6</v>
      </c>
      <c r="Y14" s="1">
        <v>4.2</v>
      </c>
      <c r="Z14" s="1">
        <v>3.6</v>
      </c>
      <c r="AA14" s="1">
        <v>4</v>
      </c>
      <c r="AB14" s="1">
        <v>8.6</v>
      </c>
      <c r="AC14" s="1">
        <v>7.6</v>
      </c>
      <c r="AD14" s="1">
        <v>7.8</v>
      </c>
      <c r="AE14" s="1">
        <v>10</v>
      </c>
      <c r="AF14" s="15" t="s">
        <v>44</v>
      </c>
      <c r="AG14" s="1">
        <f t="shared" si="9"/>
        <v>0</v>
      </c>
      <c r="AH14" s="22">
        <f>VLOOKUP(I14,[2]Лист1!$A:$G,7,0)</f>
        <v>2.82</v>
      </c>
      <c r="AI14" s="17">
        <f t="shared" si="10"/>
        <v>0</v>
      </c>
      <c r="AJ14" s="1">
        <f t="shared" si="11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36</v>
      </c>
      <c r="C15" s="1">
        <v>228</v>
      </c>
      <c r="D15" s="1"/>
      <c r="E15" s="1">
        <v>34</v>
      </c>
      <c r="F15" s="1">
        <v>186</v>
      </c>
      <c r="G15" s="8">
        <v>0.47</v>
      </c>
      <c r="H15" s="1">
        <v>75</v>
      </c>
      <c r="I15" s="1">
        <v>1010015952</v>
      </c>
      <c r="J15" s="1"/>
      <c r="K15" s="1"/>
      <c r="L15" s="1">
        <f t="shared" si="3"/>
        <v>34</v>
      </c>
      <c r="M15" s="1"/>
      <c r="N15" s="1"/>
      <c r="O15" s="1"/>
      <c r="P15" s="1">
        <f t="shared" si="4"/>
        <v>6.8</v>
      </c>
      <c r="Q15" s="5"/>
      <c r="R15" s="5"/>
      <c r="S15" s="1"/>
      <c r="T15" s="1">
        <f t="shared" si="5"/>
        <v>27.352941176470591</v>
      </c>
      <c r="U15" s="1">
        <f t="shared" si="6"/>
        <v>27.352941176470591</v>
      </c>
      <c r="V15" s="1">
        <f>IFERROR(VLOOKUP(A15,[1]TDSheet!$A:$G,3,0),0)/5</f>
        <v>7.2</v>
      </c>
      <c r="W15" s="1">
        <v>3.8</v>
      </c>
      <c r="X15" s="1">
        <v>6.2</v>
      </c>
      <c r="Y15" s="1">
        <v>12</v>
      </c>
      <c r="Z15" s="1">
        <v>8.4</v>
      </c>
      <c r="AA15" s="1">
        <v>5.2</v>
      </c>
      <c r="AB15" s="1">
        <v>8.6</v>
      </c>
      <c r="AC15" s="1">
        <v>3.2</v>
      </c>
      <c r="AD15" s="1">
        <v>5.6</v>
      </c>
      <c r="AE15" s="1">
        <v>8.6</v>
      </c>
      <c r="AF15" s="15" t="s">
        <v>44</v>
      </c>
      <c r="AG15" s="1">
        <f t="shared" si="9"/>
        <v>0</v>
      </c>
      <c r="AH15" s="22">
        <f>VLOOKUP(I15,[2]Лист1!$A:$G,7,0)</f>
        <v>2.82</v>
      </c>
      <c r="AI15" s="17">
        <f t="shared" si="10"/>
        <v>0</v>
      </c>
      <c r="AJ15" s="1">
        <f t="shared" si="11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36</v>
      </c>
      <c r="C16" s="1">
        <v>1000</v>
      </c>
      <c r="D16" s="1"/>
      <c r="E16" s="1">
        <v>30</v>
      </c>
      <c r="F16" s="1">
        <v>969</v>
      </c>
      <c r="G16" s="8">
        <v>0.3</v>
      </c>
      <c r="H16" s="1">
        <v>55</v>
      </c>
      <c r="I16" s="1">
        <v>1010032953</v>
      </c>
      <c r="J16" s="1"/>
      <c r="K16" s="1"/>
      <c r="L16" s="1">
        <f t="shared" si="3"/>
        <v>30</v>
      </c>
      <c r="M16" s="1"/>
      <c r="N16" s="1"/>
      <c r="O16" s="1"/>
      <c r="P16" s="1">
        <f t="shared" si="4"/>
        <v>6</v>
      </c>
      <c r="Q16" s="5"/>
      <c r="R16" s="5"/>
      <c r="S16" s="1" t="s">
        <v>73</v>
      </c>
      <c r="T16" s="1">
        <f t="shared" si="5"/>
        <v>161.5</v>
      </c>
      <c r="U16" s="1">
        <f t="shared" si="6"/>
        <v>161.5</v>
      </c>
      <c r="V16" s="1">
        <f>IFERROR(VLOOKUP(A16,[1]TDSheet!$A:$G,3,0),0)/5</f>
        <v>0.2</v>
      </c>
      <c r="W16" s="1">
        <v>0</v>
      </c>
      <c r="X16" s="1">
        <v>4</v>
      </c>
      <c r="Y16" s="1">
        <v>51.2</v>
      </c>
      <c r="Z16" s="1">
        <v>29.6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6" t="s">
        <v>67</v>
      </c>
      <c r="AG16" s="1">
        <f t="shared" si="9"/>
        <v>0</v>
      </c>
      <c r="AH16" s="22">
        <f>VLOOKUP(I16,[2]Лист1!$A:$G,7,0)</f>
        <v>1.7999999999999998</v>
      </c>
      <c r="AI16" s="17">
        <f t="shared" si="10"/>
        <v>0</v>
      </c>
      <c r="AJ16" s="1">
        <f t="shared" si="11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36</v>
      </c>
      <c r="C17" s="1">
        <v>1149</v>
      </c>
      <c r="D17" s="1"/>
      <c r="E17" s="1">
        <v>230</v>
      </c>
      <c r="F17" s="1">
        <v>914</v>
      </c>
      <c r="G17" s="8">
        <v>0.375</v>
      </c>
      <c r="H17" s="1">
        <v>55</v>
      </c>
      <c r="I17" s="1">
        <v>1010022954</v>
      </c>
      <c r="J17" s="1"/>
      <c r="K17" s="1"/>
      <c r="L17" s="1">
        <f t="shared" si="3"/>
        <v>230</v>
      </c>
      <c r="M17" s="1"/>
      <c r="N17" s="1"/>
      <c r="O17" s="1"/>
      <c r="P17" s="1">
        <f t="shared" si="4"/>
        <v>46</v>
      </c>
      <c r="Q17" s="5">
        <v>200</v>
      </c>
      <c r="R17" s="5">
        <v>236</v>
      </c>
      <c r="S17" s="1"/>
      <c r="T17" s="1">
        <f t="shared" si="5"/>
        <v>24.217391304347824</v>
      </c>
      <c r="U17" s="1">
        <f t="shared" si="6"/>
        <v>19.869565217391305</v>
      </c>
      <c r="V17" s="1">
        <f>IFERROR(VLOOKUP(A17,[1]TDSheet!$A:$G,3,0),0)/5</f>
        <v>32.200000000000003</v>
      </c>
      <c r="W17" s="1">
        <v>36.6</v>
      </c>
      <c r="X17" s="1">
        <v>46.4</v>
      </c>
      <c r="Y17" s="1">
        <v>55.2</v>
      </c>
      <c r="Z17" s="1">
        <v>38.200000000000003</v>
      </c>
      <c r="AA17" s="1">
        <v>39.6</v>
      </c>
      <c r="AB17" s="1">
        <v>67.599999999999994</v>
      </c>
      <c r="AC17" s="1">
        <v>-7.2</v>
      </c>
      <c r="AD17" s="1">
        <v>41.4</v>
      </c>
      <c r="AE17" s="1">
        <v>37.6</v>
      </c>
      <c r="AF17" s="1" t="s">
        <v>53</v>
      </c>
      <c r="AG17" s="1">
        <f t="shared" si="9"/>
        <v>75</v>
      </c>
      <c r="AH17" s="22">
        <f>VLOOKUP(I17,[2]Лист1!$A:$G,7,0)</f>
        <v>2.25</v>
      </c>
      <c r="AI17" s="17">
        <f t="shared" si="10"/>
        <v>33</v>
      </c>
      <c r="AJ17" s="1">
        <f t="shared" si="11"/>
        <v>74.25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1006</v>
      </c>
      <c r="D18" s="1"/>
      <c r="E18" s="1">
        <v>190</v>
      </c>
      <c r="F18" s="1">
        <v>810</v>
      </c>
      <c r="G18" s="8">
        <v>0.375</v>
      </c>
      <c r="H18" s="1">
        <v>55</v>
      </c>
      <c r="I18" s="1">
        <v>1010016034</v>
      </c>
      <c r="J18" s="1"/>
      <c r="K18" s="1"/>
      <c r="L18" s="1">
        <f t="shared" si="3"/>
        <v>190</v>
      </c>
      <c r="M18" s="1"/>
      <c r="N18" s="1"/>
      <c r="O18" s="1"/>
      <c r="P18" s="1">
        <f t="shared" si="4"/>
        <v>38</v>
      </c>
      <c r="Q18" s="5">
        <v>250</v>
      </c>
      <c r="R18" s="5">
        <v>140</v>
      </c>
      <c r="S18" s="1"/>
      <c r="T18" s="1">
        <f t="shared" si="5"/>
        <v>27.894736842105264</v>
      </c>
      <c r="U18" s="1">
        <f t="shared" si="6"/>
        <v>21.315789473684209</v>
      </c>
      <c r="V18" s="1">
        <f>IFERROR(VLOOKUP(A18,[1]TDSheet!$A:$G,3,0),0)/5</f>
        <v>28.6</v>
      </c>
      <c r="W18" s="1">
        <v>27.2</v>
      </c>
      <c r="X18" s="1">
        <v>43.8</v>
      </c>
      <c r="Y18" s="1">
        <v>48.8</v>
      </c>
      <c r="Z18" s="1">
        <v>24.8</v>
      </c>
      <c r="AA18" s="1">
        <v>34.4</v>
      </c>
      <c r="AB18" s="1">
        <v>55</v>
      </c>
      <c r="AC18" s="1">
        <v>-2.4</v>
      </c>
      <c r="AD18" s="1">
        <v>38.200000000000003</v>
      </c>
      <c r="AE18" s="1">
        <v>9.1999999999999993</v>
      </c>
      <c r="AF18" s="16" t="s">
        <v>68</v>
      </c>
      <c r="AG18" s="1">
        <f t="shared" si="9"/>
        <v>93.75</v>
      </c>
      <c r="AH18" s="22">
        <f>VLOOKUP(I18,[2]Лист1!$A:$G,7,0)</f>
        <v>2.25</v>
      </c>
      <c r="AI18" s="17">
        <f t="shared" si="10"/>
        <v>42</v>
      </c>
      <c r="AJ18" s="1">
        <f t="shared" si="11"/>
        <v>94.5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1252</v>
      </c>
      <c r="D19" s="1"/>
      <c r="E19" s="1">
        <v>219</v>
      </c>
      <c r="F19" s="1">
        <v>1026</v>
      </c>
      <c r="G19" s="8">
        <v>0.375</v>
      </c>
      <c r="H19" s="1">
        <v>55</v>
      </c>
      <c r="I19" s="1">
        <v>1010023122</v>
      </c>
      <c r="J19" s="1"/>
      <c r="K19" s="1"/>
      <c r="L19" s="1">
        <f t="shared" si="3"/>
        <v>219</v>
      </c>
      <c r="M19" s="1"/>
      <c r="N19" s="1"/>
      <c r="O19" s="1"/>
      <c r="P19" s="1">
        <f t="shared" si="4"/>
        <v>43.8</v>
      </c>
      <c r="Q19" s="5"/>
      <c r="R19" s="5">
        <v>69</v>
      </c>
      <c r="S19" s="1"/>
      <c r="T19" s="1">
        <f t="shared" si="5"/>
        <v>23.424657534246577</v>
      </c>
      <c r="U19" s="1">
        <f t="shared" si="6"/>
        <v>23.424657534246577</v>
      </c>
      <c r="V19" s="1">
        <f>IFERROR(VLOOKUP(A19,[1]TDSheet!$A:$G,3,0),0)/5</f>
        <v>27.8</v>
      </c>
      <c r="W19" s="1">
        <v>30.2</v>
      </c>
      <c r="X19" s="1">
        <v>34.6</v>
      </c>
      <c r="Y19" s="1">
        <v>18.2</v>
      </c>
      <c r="Z19" s="1">
        <v>38.799999999999997</v>
      </c>
      <c r="AA19" s="1">
        <v>-1.2</v>
      </c>
      <c r="AB19" s="1">
        <v>57</v>
      </c>
      <c r="AC19" s="1">
        <v>10.199999999999999</v>
      </c>
      <c r="AD19" s="1">
        <v>38.200000000000003</v>
      </c>
      <c r="AE19" s="1">
        <v>16.8</v>
      </c>
      <c r="AF19" s="16" t="s">
        <v>69</v>
      </c>
      <c r="AG19" s="1">
        <f t="shared" si="9"/>
        <v>0</v>
      </c>
      <c r="AH19" s="22">
        <f>VLOOKUP(I19,[2]Лист1!$A:$G,7,0)</f>
        <v>2.25</v>
      </c>
      <c r="AI19" s="17">
        <f t="shared" si="10"/>
        <v>0</v>
      </c>
      <c r="AJ19" s="1">
        <f t="shared" si="11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56</v>
      </c>
      <c r="B20" s="11" t="s">
        <v>36</v>
      </c>
      <c r="C20" s="11">
        <v>-8</v>
      </c>
      <c r="D20" s="11"/>
      <c r="E20" s="11"/>
      <c r="F20" s="11">
        <v>-8</v>
      </c>
      <c r="G20" s="12">
        <v>0</v>
      </c>
      <c r="H20" s="11">
        <v>120</v>
      </c>
      <c r="I20" s="11" t="s">
        <v>57</v>
      </c>
      <c r="J20" s="11"/>
      <c r="K20" s="11"/>
      <c r="L20" s="11">
        <f t="shared" si="3"/>
        <v>0</v>
      </c>
      <c r="M20" s="11"/>
      <c r="N20" s="11"/>
      <c r="O20" s="11"/>
      <c r="P20" s="11">
        <f t="shared" si="4"/>
        <v>0</v>
      </c>
      <c r="Q20" s="5"/>
      <c r="R20" s="14"/>
      <c r="S20" s="11"/>
      <c r="T20" s="11" t="e">
        <f t="shared" si="5"/>
        <v>#DIV/0!</v>
      </c>
      <c r="U20" s="11" t="e">
        <f t="shared" si="6"/>
        <v>#DIV/0!</v>
      </c>
      <c r="V20" s="11">
        <f>IFERROR(VLOOKUP(A20,[1]TDSheet!$A:$G,3,0),0)/5</f>
        <v>-0.4</v>
      </c>
      <c r="W20" s="11">
        <v>0.2</v>
      </c>
      <c r="X20" s="11">
        <v>-0.2</v>
      </c>
      <c r="Y20" s="11">
        <v>-0.8</v>
      </c>
      <c r="Z20" s="11">
        <v>-1.2</v>
      </c>
      <c r="AA20" s="11">
        <v>0.6</v>
      </c>
      <c r="AB20" s="11">
        <v>2.4</v>
      </c>
      <c r="AC20" s="11">
        <v>7.2</v>
      </c>
      <c r="AD20" s="11">
        <v>5</v>
      </c>
      <c r="AE20" s="11">
        <v>1.2</v>
      </c>
      <c r="AF20" s="11" t="s">
        <v>58</v>
      </c>
      <c r="AG20" s="11"/>
      <c r="AH20" s="11"/>
      <c r="AI20" s="11"/>
      <c r="AJ20" s="1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36</v>
      </c>
      <c r="C21" s="1">
        <v>583</v>
      </c>
      <c r="D21" s="1">
        <v>2</v>
      </c>
      <c r="E21" s="1">
        <v>181</v>
      </c>
      <c r="F21" s="1">
        <v>394</v>
      </c>
      <c r="G21" s="8">
        <v>0.3</v>
      </c>
      <c r="H21" s="1">
        <v>150</v>
      </c>
      <c r="I21" s="1">
        <v>1010033324</v>
      </c>
      <c r="J21" s="1"/>
      <c r="K21" s="1"/>
      <c r="L21" s="1">
        <f t="shared" si="3"/>
        <v>181</v>
      </c>
      <c r="M21" s="1"/>
      <c r="N21" s="1"/>
      <c r="O21" s="1">
        <v>400</v>
      </c>
      <c r="P21" s="1">
        <f t="shared" si="4"/>
        <v>36.200000000000003</v>
      </c>
      <c r="Q21" s="5">
        <v>200</v>
      </c>
      <c r="R21" s="5">
        <v>111.00000000000011</v>
      </c>
      <c r="S21" s="1"/>
      <c r="T21" s="1">
        <f t="shared" si="5"/>
        <v>27.458563535911601</v>
      </c>
      <c r="U21" s="1">
        <f t="shared" si="6"/>
        <v>21.933701657458563</v>
      </c>
      <c r="V21" s="1">
        <f>IFERROR(VLOOKUP(A21,[1]TDSheet!$A:$G,3,0),0)/5</f>
        <v>25.4</v>
      </c>
      <c r="W21" s="1">
        <v>1</v>
      </c>
      <c r="X21" s="1">
        <v>4.8</v>
      </c>
      <c r="Y21" s="1">
        <v>16</v>
      </c>
      <c r="Z21" s="1">
        <v>20</v>
      </c>
      <c r="AA21" s="1">
        <v>11.8</v>
      </c>
      <c r="AB21" s="1">
        <v>20.399999999999999</v>
      </c>
      <c r="AC21" s="1">
        <v>18.600000000000001</v>
      </c>
      <c r="AD21" s="1">
        <v>31.4</v>
      </c>
      <c r="AE21" s="1">
        <v>14.4</v>
      </c>
      <c r="AF21" s="1" t="s">
        <v>60</v>
      </c>
      <c r="AG21" s="1">
        <f>G21*Q21</f>
        <v>60</v>
      </c>
      <c r="AH21" s="22">
        <f>VLOOKUP(I21,[2]Лист1!$A:$G,7,0)</f>
        <v>1.8</v>
      </c>
      <c r="AI21" s="17">
        <f t="shared" ref="AI21:AI23" si="12">MROUND(G21*Q21,AH21)/AH21</f>
        <v>33</v>
      </c>
      <c r="AJ21" s="1">
        <f t="shared" ref="AJ21:AJ23" si="13">AI21*AH21</f>
        <v>59.4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36</v>
      </c>
      <c r="C22" s="1">
        <v>343</v>
      </c>
      <c r="D22" s="1"/>
      <c r="E22" s="1">
        <v>260</v>
      </c>
      <c r="F22" s="1">
        <v>82</v>
      </c>
      <c r="G22" s="8">
        <v>0.2</v>
      </c>
      <c r="H22" s="1">
        <v>90</v>
      </c>
      <c r="I22" s="1">
        <v>1010025585</v>
      </c>
      <c r="J22" s="1"/>
      <c r="K22" s="1"/>
      <c r="L22" s="1">
        <f t="shared" si="3"/>
        <v>260</v>
      </c>
      <c r="M22" s="1"/>
      <c r="N22" s="1"/>
      <c r="O22" s="1">
        <v>500</v>
      </c>
      <c r="P22" s="1">
        <f t="shared" si="4"/>
        <v>52</v>
      </c>
      <c r="Q22" s="5">
        <v>800</v>
      </c>
      <c r="R22" s="5">
        <v>718</v>
      </c>
      <c r="S22" s="1"/>
      <c r="T22" s="1">
        <f t="shared" si="5"/>
        <v>26.576923076923077</v>
      </c>
      <c r="U22" s="1">
        <f t="shared" si="6"/>
        <v>11.192307692307692</v>
      </c>
      <c r="V22" s="1">
        <f>IFERROR(VLOOKUP(A22,[1]TDSheet!$A:$G,3,0),0)/5</f>
        <v>48</v>
      </c>
      <c r="W22" s="1">
        <v>53.2</v>
      </c>
      <c r="X22" s="1">
        <v>52</v>
      </c>
      <c r="Y22" s="1">
        <v>57.2</v>
      </c>
      <c r="Z22" s="1">
        <v>56.8</v>
      </c>
      <c r="AA22" s="1">
        <v>51</v>
      </c>
      <c r="AB22" s="1">
        <v>63.4</v>
      </c>
      <c r="AC22" s="1">
        <v>42.2</v>
      </c>
      <c r="AD22" s="1">
        <v>54.8</v>
      </c>
      <c r="AE22" s="1">
        <v>53.4</v>
      </c>
      <c r="AF22" s="1"/>
      <c r="AG22" s="1">
        <f>G22*Q22</f>
        <v>160</v>
      </c>
      <c r="AH22" s="22">
        <f>VLOOKUP(I22,[2]Лист1!$A:$G,7,0)</f>
        <v>2</v>
      </c>
      <c r="AI22" s="17">
        <f t="shared" si="12"/>
        <v>80</v>
      </c>
      <c r="AJ22" s="1">
        <f t="shared" si="13"/>
        <v>160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36</v>
      </c>
      <c r="C23" s="1">
        <v>911</v>
      </c>
      <c r="D23" s="1"/>
      <c r="E23" s="1">
        <v>198</v>
      </c>
      <c r="F23" s="1">
        <v>709</v>
      </c>
      <c r="G23" s="8">
        <v>0.33</v>
      </c>
      <c r="H23" s="1">
        <v>55</v>
      </c>
      <c r="I23" s="1">
        <v>1010029655</v>
      </c>
      <c r="J23" s="1"/>
      <c r="K23" s="1"/>
      <c r="L23" s="1">
        <f t="shared" si="3"/>
        <v>198</v>
      </c>
      <c r="M23" s="1"/>
      <c r="N23" s="1"/>
      <c r="O23" s="1"/>
      <c r="P23" s="1">
        <f t="shared" si="4"/>
        <v>39.6</v>
      </c>
      <c r="Q23" s="5">
        <v>300</v>
      </c>
      <c r="R23" s="5">
        <v>281</v>
      </c>
      <c r="S23" s="1"/>
      <c r="T23" s="1">
        <f t="shared" si="5"/>
        <v>25.479797979797979</v>
      </c>
      <c r="U23" s="1">
        <f t="shared" si="6"/>
        <v>17.904040404040405</v>
      </c>
      <c r="V23" s="1">
        <f>IFERROR(VLOOKUP(A23,[1]TDSheet!$A:$G,3,0),0)/5</f>
        <v>26.8</v>
      </c>
      <c r="W23" s="1">
        <v>22.2</v>
      </c>
      <c r="X23" s="1">
        <v>24.8</v>
      </c>
      <c r="Y23" s="1">
        <v>44.2</v>
      </c>
      <c r="Z23" s="1">
        <v>36.4</v>
      </c>
      <c r="AA23" s="1">
        <v>30.8</v>
      </c>
      <c r="AB23" s="1">
        <v>61.6</v>
      </c>
      <c r="AC23" s="1">
        <v>-3.8</v>
      </c>
      <c r="AD23" s="1">
        <v>21.8</v>
      </c>
      <c r="AE23" s="1">
        <v>15.8</v>
      </c>
      <c r="AF23" s="16" t="s">
        <v>70</v>
      </c>
      <c r="AG23" s="1">
        <f>G23*Q23</f>
        <v>99</v>
      </c>
      <c r="AH23" s="22">
        <f>VLOOKUP(I23,[2]Лист1!$A:$G,7,0)</f>
        <v>1.98</v>
      </c>
      <c r="AI23" s="17">
        <f t="shared" si="12"/>
        <v>50</v>
      </c>
      <c r="AJ23" s="1">
        <f t="shared" si="13"/>
        <v>99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63</v>
      </c>
      <c r="B24" s="11" t="s">
        <v>36</v>
      </c>
      <c r="C24" s="11">
        <v>272</v>
      </c>
      <c r="D24" s="11"/>
      <c r="E24" s="11">
        <v>197</v>
      </c>
      <c r="F24" s="11">
        <v>73</v>
      </c>
      <c r="G24" s="12">
        <v>0</v>
      </c>
      <c r="H24" s="11"/>
      <c r="I24" s="11" t="s">
        <v>64</v>
      </c>
      <c r="J24" s="11"/>
      <c r="K24" s="11"/>
      <c r="L24" s="11">
        <f t="shared" si="3"/>
        <v>197</v>
      </c>
      <c r="M24" s="11"/>
      <c r="N24" s="11"/>
      <c r="O24" s="11"/>
      <c r="P24" s="11">
        <f t="shared" si="4"/>
        <v>39.4</v>
      </c>
      <c r="Q24" s="5"/>
      <c r="R24" s="14"/>
      <c r="S24" s="11"/>
      <c r="T24" s="11">
        <f t="shared" si="5"/>
        <v>1.8527918781725889</v>
      </c>
      <c r="U24" s="11">
        <f t="shared" si="6"/>
        <v>1.8527918781725889</v>
      </c>
      <c r="V24" s="11">
        <f>IFERROR(VLOOKUP(A24,[1]TDSheet!$A:$G,3,0),0)/5</f>
        <v>19</v>
      </c>
      <c r="W24" s="11">
        <v>24.6</v>
      </c>
      <c r="X24" s="11">
        <v>21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 t="s">
        <v>65</v>
      </c>
      <c r="AG24" s="11"/>
      <c r="AH24" s="11"/>
      <c r="AI24" s="11"/>
      <c r="AJ24" s="1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42</v>
      </c>
      <c r="B25" s="1" t="s">
        <v>36</v>
      </c>
      <c r="C25" s="1">
        <v>863</v>
      </c>
      <c r="D25" s="1">
        <v>1</v>
      </c>
      <c r="E25" s="1">
        <v>221</v>
      </c>
      <c r="F25" s="1">
        <v>639</v>
      </c>
      <c r="G25" s="8">
        <v>0.3</v>
      </c>
      <c r="H25" s="1">
        <v>150</v>
      </c>
      <c r="I25" s="1">
        <v>1010033332</v>
      </c>
      <c r="J25" s="1"/>
      <c r="K25" s="1"/>
      <c r="L25" s="1">
        <f t="shared" si="3"/>
        <v>221</v>
      </c>
      <c r="M25" s="1"/>
      <c r="N25" s="1"/>
      <c r="O25" s="1"/>
      <c r="P25" s="1">
        <f t="shared" si="4"/>
        <v>44.2</v>
      </c>
      <c r="Q25" s="5">
        <v>300</v>
      </c>
      <c r="R25" s="5">
        <v>466</v>
      </c>
      <c r="S25" s="1"/>
      <c r="T25" s="1">
        <f t="shared" si="5"/>
        <v>21.244343891402714</v>
      </c>
      <c r="U25" s="1">
        <f t="shared" si="6"/>
        <v>14.457013574660632</v>
      </c>
      <c r="V25" s="1">
        <f>IFERROR(VLOOKUP(A25,[1]TDSheet!$A:$G,3,0),0)/5</f>
        <v>79.400000000000006</v>
      </c>
      <c r="W25" s="1">
        <v>0</v>
      </c>
      <c r="X25" s="1">
        <v>0</v>
      </c>
      <c r="Y25" s="1">
        <v>-1.2</v>
      </c>
      <c r="Z25" s="1">
        <v>-2.6</v>
      </c>
      <c r="AA25" s="1">
        <v>23.6</v>
      </c>
      <c r="AB25" s="1">
        <v>54.6</v>
      </c>
      <c r="AC25" s="1">
        <v>-7.6</v>
      </c>
      <c r="AD25" s="1">
        <v>77.2</v>
      </c>
      <c r="AE25" s="1">
        <v>-0.6</v>
      </c>
      <c r="AF25" s="1" t="s">
        <v>60</v>
      </c>
      <c r="AG25" s="1">
        <f>G25*Q25</f>
        <v>90</v>
      </c>
      <c r="AH25" s="22">
        <f>VLOOKUP(I25,[2]Лист1!$A:$G,7,0)</f>
        <v>1.7999999999999998</v>
      </c>
      <c r="AI25" s="17">
        <f>MROUND(G25*Q25,AH25)/AH25</f>
        <v>50</v>
      </c>
      <c r="AJ25" s="1">
        <f>AI25*AH25</f>
        <v>89.999999999999986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22"/>
      <c r="AI26" s="17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22"/>
      <c r="AI27" s="17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22"/>
      <c r="AI28" s="17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22"/>
      <c r="AI29" s="17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22"/>
      <c r="AI30" s="17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22"/>
      <c r="AI31" s="17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2"/>
      <c r="AI32" s="1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2"/>
      <c r="AI33" s="1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2"/>
      <c r="AI34" s="1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2"/>
      <c r="AI35" s="1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22"/>
      <c r="AI36" s="1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2"/>
      <c r="AI37" s="1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2"/>
      <c r="AI38" s="1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2"/>
      <c r="AI39" s="1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2"/>
      <c r="AI40" s="1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22"/>
      <c r="AI41" s="17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2"/>
      <c r="AI42" s="17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22"/>
      <c r="AI43" s="17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22"/>
      <c r="AI44" s="17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22"/>
      <c r="AI45" s="17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2"/>
      <c r="AI46" s="17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2"/>
      <c r="AI47" s="17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2"/>
      <c r="AI48" s="17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2"/>
      <c r="AI49" s="17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22"/>
      <c r="AI50" s="17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22"/>
      <c r="AI51" s="17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22"/>
      <c r="AI52" s="17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22"/>
      <c r="AI53" s="17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22"/>
      <c r="AI54" s="17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22"/>
      <c r="AI55" s="17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22"/>
      <c r="AI56" s="17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22"/>
      <c r="AI57" s="17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2"/>
      <c r="AI58" s="17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22"/>
      <c r="AI59" s="17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22"/>
      <c r="AI60" s="17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22"/>
      <c r="AI61" s="17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22"/>
      <c r="AI62" s="17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22"/>
      <c r="AI63" s="1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22"/>
      <c r="AI64" s="17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22"/>
      <c r="AI65" s="17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22"/>
      <c r="AI66" s="17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22"/>
      <c r="AI67" s="17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22"/>
      <c r="AI68" s="17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22"/>
      <c r="AI69" s="1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22"/>
      <c r="AI70" s="17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22"/>
      <c r="AI71" s="17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22"/>
      <c r="AI72" s="17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22"/>
      <c r="AI73" s="17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22"/>
      <c r="AI74" s="17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22"/>
      <c r="AI75" s="17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22"/>
      <c r="AI76" s="17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22"/>
      <c r="AI77" s="17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22"/>
      <c r="AI78" s="17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22"/>
      <c r="AI79" s="17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22"/>
      <c r="AI80" s="17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22"/>
      <c r="AI81" s="17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22"/>
      <c r="AI82" s="17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22"/>
      <c r="AI83" s="17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22"/>
      <c r="AI84" s="17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22"/>
      <c r="AI85" s="17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2"/>
      <c r="AI86" s="17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22"/>
      <c r="AI87" s="17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22"/>
      <c r="AI88" s="17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22"/>
      <c r="AI89" s="17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22"/>
      <c r="AI90" s="17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22"/>
      <c r="AI91" s="17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22"/>
      <c r="AI92" s="17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22"/>
      <c r="AI93" s="17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22"/>
      <c r="AI94" s="17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22"/>
      <c r="AI95" s="17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22"/>
      <c r="AI96" s="17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22"/>
      <c r="AI97" s="17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22"/>
      <c r="AI98" s="17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22"/>
      <c r="AI99" s="17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22"/>
      <c r="AI100" s="17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22"/>
      <c r="AI101" s="17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22"/>
      <c r="AI102" s="17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22"/>
      <c r="AI103" s="17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22"/>
      <c r="AI104" s="17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22"/>
      <c r="AI105" s="17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22"/>
      <c r="AI106" s="17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22"/>
      <c r="AI107" s="17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22"/>
      <c r="AI108" s="17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22"/>
      <c r="AI109" s="17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22"/>
      <c r="AI110" s="17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22"/>
      <c r="AI111" s="17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22"/>
      <c r="AI112" s="17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22"/>
      <c r="AI113" s="17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22"/>
      <c r="AI114" s="17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22"/>
      <c r="AI115" s="17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22"/>
      <c r="AI116" s="17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22"/>
      <c r="AI117" s="17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22"/>
      <c r="AI118" s="17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22"/>
      <c r="AI119" s="17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22"/>
      <c r="AI120" s="17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22"/>
      <c r="AI121" s="17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22"/>
      <c r="AI122" s="17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22"/>
      <c r="AI123" s="17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22"/>
      <c r="AI124" s="17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22"/>
      <c r="AI125" s="17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22"/>
      <c r="AI126" s="17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22"/>
      <c r="AI127" s="17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22"/>
      <c r="AI128" s="17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22"/>
      <c r="AI129" s="17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22"/>
      <c r="AI130" s="17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22"/>
      <c r="AI131" s="17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22"/>
      <c r="AI132" s="17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22"/>
      <c r="AI133" s="17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22"/>
      <c r="AI134" s="17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22"/>
      <c r="AI135" s="17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22"/>
      <c r="AI136" s="17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22"/>
      <c r="AI137" s="17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22"/>
      <c r="AI138" s="17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22"/>
      <c r="AI139" s="17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22"/>
      <c r="AI140" s="17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22"/>
      <c r="AI141" s="17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22"/>
      <c r="AI142" s="17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22"/>
      <c r="AI143" s="17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22"/>
      <c r="AI144" s="17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22"/>
      <c r="AI145" s="17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22"/>
      <c r="AI146" s="17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22"/>
      <c r="AI147" s="17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22"/>
      <c r="AI148" s="17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22"/>
      <c r="AI149" s="17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22"/>
      <c r="AI150" s="17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22"/>
      <c r="AI151" s="17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22"/>
      <c r="AI152" s="17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22"/>
      <c r="AI153" s="17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22"/>
      <c r="AI154" s="17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22"/>
      <c r="AI155" s="17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22"/>
      <c r="AI156" s="17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22"/>
      <c r="AI157" s="17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22"/>
      <c r="AI158" s="17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22"/>
      <c r="AI159" s="17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22"/>
      <c r="AI160" s="17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22"/>
      <c r="AI161" s="17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22"/>
      <c r="AI162" s="17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22"/>
      <c r="AI163" s="17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22"/>
      <c r="AI164" s="17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22"/>
      <c r="AI165" s="17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22"/>
      <c r="AI166" s="17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22"/>
      <c r="AI167" s="17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22"/>
      <c r="AI168" s="17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22"/>
      <c r="AI169" s="17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22"/>
      <c r="AI170" s="17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22"/>
      <c r="AI171" s="17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22"/>
      <c r="AI172" s="17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22"/>
      <c r="AI173" s="17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22"/>
      <c r="AI174" s="17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22"/>
      <c r="AI175" s="17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22"/>
      <c r="AI176" s="17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22"/>
      <c r="AI177" s="17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22"/>
      <c r="AI178" s="17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22"/>
      <c r="AI179" s="17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22"/>
      <c r="AI180" s="17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22"/>
      <c r="AI181" s="17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22"/>
      <c r="AI182" s="17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22"/>
      <c r="AI183" s="17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22"/>
      <c r="AI184" s="17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22"/>
      <c r="AI185" s="17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22"/>
      <c r="AI186" s="17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22"/>
      <c r="AI187" s="17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22"/>
      <c r="AI188" s="17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22"/>
      <c r="AI189" s="17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22"/>
      <c r="AI190" s="17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22"/>
      <c r="AI191" s="17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22"/>
      <c r="AI192" s="17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22"/>
      <c r="AI193" s="17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22"/>
      <c r="AI194" s="17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22"/>
      <c r="AI195" s="17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22"/>
      <c r="AI196" s="17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22"/>
      <c r="AI197" s="17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22"/>
      <c r="AI198" s="17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22"/>
      <c r="AI199" s="17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22"/>
      <c r="AI200" s="17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22"/>
      <c r="AI201" s="17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22"/>
      <c r="AI202" s="17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22"/>
      <c r="AI203" s="17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22"/>
      <c r="AI204" s="17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22"/>
      <c r="AI205" s="17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22"/>
      <c r="AI206" s="17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22"/>
      <c r="AI207" s="17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22"/>
      <c r="AI208" s="17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22"/>
      <c r="AI209" s="17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22"/>
      <c r="AI210" s="17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22"/>
      <c r="AI211" s="17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22"/>
      <c r="AI212" s="17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22"/>
      <c r="AI213" s="17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22"/>
      <c r="AI214" s="17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22"/>
      <c r="AI215" s="17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22"/>
      <c r="AI216" s="17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22"/>
      <c r="AI217" s="17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22"/>
      <c r="AI218" s="17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22"/>
      <c r="AI219" s="17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22"/>
      <c r="AI220" s="17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22"/>
      <c r="AI221" s="17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22"/>
      <c r="AI222" s="17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22"/>
      <c r="AI223" s="17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22"/>
      <c r="AI224" s="17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22"/>
      <c r="AI225" s="17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22"/>
      <c r="AI226" s="17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22"/>
      <c r="AI227" s="17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22"/>
      <c r="AI228" s="17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22"/>
      <c r="AI229" s="17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22"/>
      <c r="AI230" s="17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22"/>
      <c r="AI231" s="17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22"/>
      <c r="AI232" s="17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22"/>
      <c r="AI233" s="17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22"/>
      <c r="AI234" s="17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22"/>
      <c r="AI235" s="17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22"/>
      <c r="AI236" s="17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22"/>
      <c r="AI237" s="17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22"/>
      <c r="AI238" s="17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22"/>
      <c r="AI239" s="17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22"/>
      <c r="AI240" s="17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22"/>
      <c r="AI241" s="17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22"/>
      <c r="AI242" s="17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22"/>
      <c r="AI243" s="17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22"/>
      <c r="AI244" s="17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22"/>
      <c r="AI245" s="17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22"/>
      <c r="AI246" s="17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22"/>
      <c r="AI247" s="17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22"/>
      <c r="AI248" s="17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22"/>
      <c r="AI249" s="17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22"/>
      <c r="AI250" s="17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22"/>
      <c r="AI251" s="17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22"/>
      <c r="AI252" s="17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22"/>
      <c r="AI253" s="17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22"/>
      <c r="AI254" s="17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22"/>
      <c r="AI255" s="17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22"/>
      <c r="AI256" s="17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22"/>
      <c r="AI257" s="17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22"/>
      <c r="AI258" s="17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22"/>
      <c r="AI259" s="17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22"/>
      <c r="AI260" s="17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22"/>
      <c r="AI261" s="17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22"/>
      <c r="AI262" s="17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22"/>
      <c r="AI263" s="17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22"/>
      <c r="AI264" s="17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22"/>
      <c r="AI265" s="17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22"/>
      <c r="AI266" s="17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22"/>
      <c r="AI267" s="17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22"/>
      <c r="AI268" s="17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22"/>
      <c r="AI269" s="17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22"/>
      <c r="AI270" s="17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22"/>
      <c r="AI271" s="17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22"/>
      <c r="AI272" s="17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22"/>
      <c r="AI273" s="17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22"/>
      <c r="AI274" s="17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22"/>
      <c r="AI275" s="17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22"/>
      <c r="AI276" s="17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22"/>
      <c r="AI277" s="17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22"/>
      <c r="AI278" s="17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22"/>
      <c r="AI279" s="17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22"/>
      <c r="AI280" s="17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22"/>
      <c r="AI281" s="17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22"/>
      <c r="AI282" s="17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22"/>
      <c r="AI283" s="17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22"/>
      <c r="AI284" s="17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22"/>
      <c r="AI285" s="17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22"/>
      <c r="AI286" s="17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22"/>
      <c r="AI287" s="17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22"/>
      <c r="AI288" s="17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22"/>
      <c r="AI289" s="17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22"/>
      <c r="AI290" s="17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22"/>
      <c r="AI291" s="17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22"/>
      <c r="AI292" s="17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22"/>
      <c r="AI293" s="17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22"/>
      <c r="AI294" s="17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22"/>
      <c r="AI295" s="17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22"/>
      <c r="AI296" s="17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22"/>
      <c r="AI297" s="17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22"/>
      <c r="AI298" s="17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22"/>
      <c r="AI299" s="17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22"/>
      <c r="AI300" s="17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22"/>
      <c r="AI301" s="17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22"/>
      <c r="AI302" s="17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22"/>
      <c r="AI303" s="17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22"/>
      <c r="AI304" s="17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22"/>
      <c r="AI305" s="17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22"/>
      <c r="AI306" s="17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22"/>
      <c r="AI307" s="17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22"/>
      <c r="AI308" s="17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22"/>
      <c r="AI309" s="17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22"/>
      <c r="AI310" s="17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22"/>
      <c r="AI311" s="17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22"/>
      <c r="AI312" s="17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22"/>
      <c r="AI313" s="17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22"/>
      <c r="AI314" s="17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22"/>
      <c r="AI315" s="17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22"/>
      <c r="AI316" s="17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22"/>
      <c r="AI317" s="17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22"/>
      <c r="AI318" s="17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22"/>
      <c r="AI319" s="17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22"/>
      <c r="AI320" s="17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22"/>
      <c r="AI321" s="17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22"/>
      <c r="AI322" s="17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22"/>
      <c r="AI323" s="17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22"/>
      <c r="AI324" s="17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22"/>
      <c r="AI325" s="17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22"/>
      <c r="AI326" s="17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22"/>
      <c r="AI327" s="17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22"/>
      <c r="AI328" s="17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22"/>
      <c r="AI329" s="17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22"/>
      <c r="AI330" s="17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22"/>
      <c r="AI331" s="17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22"/>
      <c r="AI332" s="17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22"/>
      <c r="AI333" s="17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22"/>
      <c r="AI334" s="17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22"/>
      <c r="AI335" s="17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22"/>
      <c r="AI336" s="17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22"/>
      <c r="AI337" s="17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22"/>
      <c r="AI338" s="17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22"/>
      <c r="AI339" s="17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22"/>
      <c r="AI340" s="17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22"/>
      <c r="AI341" s="17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22"/>
      <c r="AI342" s="17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22"/>
      <c r="AI343" s="17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22"/>
      <c r="AI344" s="17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22"/>
      <c r="AI345" s="17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22"/>
      <c r="AI346" s="17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22"/>
      <c r="AI347" s="17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22"/>
      <c r="AI348" s="17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22"/>
      <c r="AI349" s="17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22"/>
      <c r="AI350" s="17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22"/>
      <c r="AI351" s="17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22"/>
      <c r="AI352" s="17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22"/>
      <c r="AI353" s="17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22"/>
      <c r="AI354" s="17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22"/>
      <c r="AI355" s="17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22"/>
      <c r="AI356" s="17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22"/>
      <c r="AI357" s="17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22"/>
      <c r="AI358" s="17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22"/>
      <c r="AI359" s="17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22"/>
      <c r="AI360" s="17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22"/>
      <c r="AI361" s="17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22"/>
      <c r="AI362" s="17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22"/>
      <c r="AI363" s="17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22"/>
      <c r="AI364" s="17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22"/>
      <c r="AI365" s="17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22"/>
      <c r="AI366" s="17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22"/>
      <c r="AI367" s="17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22"/>
      <c r="AI368" s="17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22"/>
      <c r="AI369" s="17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22"/>
      <c r="AI370" s="17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22"/>
      <c r="AI371" s="17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22"/>
      <c r="AI372" s="17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22"/>
      <c r="AI373" s="17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22"/>
      <c r="AI374" s="17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22"/>
      <c r="AI375" s="17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22"/>
      <c r="AI376" s="17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22"/>
      <c r="AI377" s="17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22"/>
      <c r="AI378" s="17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22"/>
      <c r="AI379" s="17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22"/>
      <c r="AI380" s="17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22"/>
      <c r="AI381" s="17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22"/>
      <c r="AI382" s="17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22"/>
      <c r="AI383" s="17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22"/>
      <c r="AI384" s="17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22"/>
      <c r="AI385" s="17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22"/>
      <c r="AI386" s="17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22"/>
      <c r="AI387" s="17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22"/>
      <c r="AI388" s="17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22"/>
      <c r="AI389" s="17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22"/>
      <c r="AI390" s="17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22"/>
      <c r="AI391" s="17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22"/>
      <c r="AI392" s="17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22"/>
      <c r="AI393" s="17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22"/>
      <c r="AI394" s="17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22"/>
      <c r="AI395" s="17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22"/>
      <c r="AI396" s="17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22"/>
      <c r="AI397" s="17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22"/>
      <c r="AI398" s="17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22"/>
      <c r="AI399" s="17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22"/>
      <c r="AI400" s="17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22"/>
      <c r="AI401" s="17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22"/>
      <c r="AI402" s="17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22"/>
      <c r="AI403" s="17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22"/>
      <c r="AI404" s="17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22"/>
      <c r="AI405" s="17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22"/>
      <c r="AI406" s="17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22"/>
      <c r="AI407" s="17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22"/>
      <c r="AI408" s="17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22"/>
      <c r="AI409" s="17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22"/>
      <c r="AI410" s="17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22"/>
      <c r="AI411" s="17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22"/>
      <c r="AI412" s="17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22"/>
      <c r="AI413" s="17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22"/>
      <c r="AI414" s="17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22"/>
      <c r="AI415" s="17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22"/>
      <c r="AI416" s="17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22"/>
      <c r="AI417" s="17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22"/>
      <c r="AI418" s="17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22"/>
      <c r="AI419" s="17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22"/>
      <c r="AI420" s="17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22"/>
      <c r="AI421" s="17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22"/>
      <c r="AI422" s="17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22"/>
      <c r="AI423" s="17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22"/>
      <c r="AI424" s="17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22"/>
      <c r="AI425" s="17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22"/>
      <c r="AI426" s="17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22"/>
      <c r="AI427" s="17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22"/>
      <c r="AI428" s="17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22"/>
      <c r="AI429" s="17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22"/>
      <c r="AI430" s="17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22"/>
      <c r="AI431" s="17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22"/>
      <c r="AI432" s="17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22"/>
      <c r="AI433" s="17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22"/>
      <c r="AI434" s="17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22"/>
      <c r="AI435" s="17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22"/>
      <c r="AI436" s="17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22"/>
      <c r="AI437" s="17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22"/>
      <c r="AI438" s="17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22"/>
      <c r="AI439" s="17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22"/>
      <c r="AI440" s="17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22"/>
      <c r="AI441" s="17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22"/>
      <c r="AI442" s="17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22"/>
      <c r="AI443" s="17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22"/>
      <c r="AI444" s="17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22"/>
      <c r="AI445" s="17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22"/>
      <c r="AI446" s="17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22"/>
      <c r="AI447" s="17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22"/>
      <c r="AI448" s="17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22"/>
      <c r="AI449" s="17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22"/>
      <c r="AI450" s="17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22"/>
      <c r="AI451" s="17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22"/>
      <c r="AI452" s="17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22"/>
      <c r="AI453" s="17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22"/>
      <c r="AI454" s="17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22"/>
      <c r="AI455" s="17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22"/>
      <c r="AI456" s="17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22"/>
      <c r="AI457" s="17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22"/>
      <c r="AI458" s="17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22"/>
      <c r="AI459" s="17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22"/>
      <c r="AI460" s="17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22"/>
      <c r="AI461" s="17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22"/>
      <c r="AI462" s="17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22"/>
      <c r="AI463" s="17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22"/>
      <c r="AI464" s="17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22"/>
      <c r="AI465" s="17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22"/>
      <c r="AI466" s="17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22"/>
      <c r="AI467" s="17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22"/>
      <c r="AI468" s="17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22"/>
      <c r="AI469" s="17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22"/>
      <c r="AI470" s="17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22"/>
      <c r="AI471" s="17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22"/>
      <c r="AI472" s="17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22"/>
      <c r="AI473" s="17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22"/>
      <c r="AI474" s="17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22"/>
      <c r="AI475" s="17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22"/>
      <c r="AI476" s="17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22"/>
      <c r="AI477" s="17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22"/>
      <c r="AI478" s="17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22"/>
      <c r="AI479" s="17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22"/>
      <c r="AI480" s="17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22"/>
      <c r="AI481" s="17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22"/>
      <c r="AI482" s="17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22"/>
      <c r="AI483" s="17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22"/>
      <c r="AI484" s="17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22"/>
      <c r="AI485" s="17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22"/>
      <c r="AI486" s="17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22"/>
      <c r="AI487" s="17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22"/>
      <c r="AI488" s="17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22"/>
      <c r="AI489" s="17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22"/>
      <c r="AI490" s="17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22"/>
      <c r="AI491" s="17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22"/>
      <c r="AI492" s="17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22"/>
      <c r="AI493" s="17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22"/>
      <c r="AI494" s="17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22"/>
      <c r="AI495" s="17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2025-10-06T10:51:42Z</dcterms:created>
  <dcterms:modified xsi:type="dcterms:W3CDTF">2025-10-20T16:25:21Z</dcterms:modified>
</cp:coreProperties>
</file>