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4732D7-8FBE-4164-A3D5-6BC9F15F9D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Z86" i="1" s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Y69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0" i="1" s="1"/>
  <c r="BO22" i="1"/>
  <c r="BM22" i="1"/>
  <c r="X497" i="1" s="1"/>
  <c r="Y22" i="1"/>
  <c r="P22" i="1"/>
  <c r="H10" i="1"/>
  <c r="A9" i="1"/>
  <c r="A10" i="1" s="1"/>
  <c r="D7" i="1"/>
  <c r="Q6" i="1"/>
  <c r="P2" i="1"/>
  <c r="BP182" i="1" l="1"/>
  <c r="BN182" i="1"/>
  <c r="BP196" i="1"/>
  <c r="BN196" i="1"/>
  <c r="Z196" i="1"/>
  <c r="BP226" i="1"/>
  <c r="BN226" i="1"/>
  <c r="Z226" i="1"/>
  <c r="BP252" i="1"/>
  <c r="BN252" i="1"/>
  <c r="Z252" i="1"/>
  <c r="BP297" i="1"/>
  <c r="BN297" i="1"/>
  <c r="Z297" i="1"/>
  <c r="BP317" i="1"/>
  <c r="BN317" i="1"/>
  <c r="Z317" i="1"/>
  <c r="BP321" i="1"/>
  <c r="BN321" i="1"/>
  <c r="Z321" i="1"/>
  <c r="BP337" i="1"/>
  <c r="BN337" i="1"/>
  <c r="Z337" i="1"/>
  <c r="BP370" i="1"/>
  <c r="BN370" i="1"/>
  <c r="Z370" i="1"/>
  <c r="Y377" i="1"/>
  <c r="Y376" i="1"/>
  <c r="BP374" i="1"/>
  <c r="BN374" i="1"/>
  <c r="Z374" i="1"/>
  <c r="BP397" i="1"/>
  <c r="BN397" i="1"/>
  <c r="Z397" i="1"/>
  <c r="BP433" i="1"/>
  <c r="BN433" i="1"/>
  <c r="Z433" i="1"/>
  <c r="BP459" i="1"/>
  <c r="BN459" i="1"/>
  <c r="Z459" i="1"/>
  <c r="Z41" i="1"/>
  <c r="BN41" i="1"/>
  <c r="D506" i="1"/>
  <c r="Z60" i="1"/>
  <c r="BN60" i="1"/>
  <c r="Y63" i="1"/>
  <c r="Z72" i="1"/>
  <c r="BN72" i="1"/>
  <c r="Y77" i="1"/>
  <c r="Z87" i="1"/>
  <c r="BN87" i="1"/>
  <c r="Z102" i="1"/>
  <c r="BN102" i="1"/>
  <c r="Z120" i="1"/>
  <c r="Z121" i="1" s="1"/>
  <c r="BN120" i="1"/>
  <c r="BP120" i="1"/>
  <c r="Y121" i="1"/>
  <c r="Z125" i="1"/>
  <c r="BN125" i="1"/>
  <c r="Z161" i="1"/>
  <c r="BN161" i="1"/>
  <c r="Z182" i="1"/>
  <c r="BP206" i="1"/>
  <c r="BN206" i="1"/>
  <c r="Z206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P307" i="1"/>
  <c r="BN307" i="1"/>
  <c r="Z307" i="1"/>
  <c r="BP322" i="1"/>
  <c r="BN322" i="1"/>
  <c r="Z322" i="1"/>
  <c r="BP349" i="1"/>
  <c r="BN349" i="1"/>
  <c r="Z34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Y304" i="1"/>
  <c r="Y325" i="1"/>
  <c r="V506" i="1"/>
  <c r="BP100" i="1"/>
  <c r="BN100" i="1"/>
  <c r="Z100" i="1"/>
  <c r="BP116" i="1"/>
  <c r="BN116" i="1"/>
  <c r="Z116" i="1"/>
  <c r="BP159" i="1"/>
  <c r="BN159" i="1"/>
  <c r="Z159" i="1"/>
  <c r="BP171" i="1"/>
  <c r="BN171" i="1"/>
  <c r="Z171" i="1"/>
  <c r="BP194" i="1"/>
  <c r="BN194" i="1"/>
  <c r="Z194" i="1"/>
  <c r="BP204" i="1"/>
  <c r="BN204" i="1"/>
  <c r="Z204" i="1"/>
  <c r="Y216" i="1"/>
  <c r="BP214" i="1"/>
  <c r="BN214" i="1"/>
  <c r="Z214" i="1"/>
  <c r="BP224" i="1"/>
  <c r="BN224" i="1"/>
  <c r="Z224" i="1"/>
  <c r="BP229" i="1"/>
  <c r="BN229" i="1"/>
  <c r="Z229" i="1"/>
  <c r="BP250" i="1"/>
  <c r="BN250" i="1"/>
  <c r="Z250" i="1"/>
  <c r="BP261" i="1"/>
  <c r="BN261" i="1"/>
  <c r="Z261" i="1"/>
  <c r="BP293" i="1"/>
  <c r="BN293" i="1"/>
  <c r="Z293" i="1"/>
  <c r="B506" i="1"/>
  <c r="X498" i="1"/>
  <c r="X499" i="1" s="1"/>
  <c r="X496" i="1"/>
  <c r="Y32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Y83" i="1"/>
  <c r="Z93" i="1"/>
  <c r="BN93" i="1"/>
  <c r="BP108" i="1"/>
  <c r="BN108" i="1"/>
  <c r="Z108" i="1"/>
  <c r="BP131" i="1"/>
  <c r="BN131" i="1"/>
  <c r="Z131" i="1"/>
  <c r="BP163" i="1"/>
  <c r="BN163" i="1"/>
  <c r="Z163" i="1"/>
  <c r="Y188" i="1"/>
  <c r="BP186" i="1"/>
  <c r="BN186" i="1"/>
  <c r="Z186" i="1"/>
  <c r="BP198" i="1"/>
  <c r="BN198" i="1"/>
  <c r="Z198" i="1"/>
  <c r="BP208" i="1"/>
  <c r="BN208" i="1"/>
  <c r="Z208" i="1"/>
  <c r="BP220" i="1"/>
  <c r="BN220" i="1"/>
  <c r="Z220" i="1"/>
  <c r="BP228" i="1"/>
  <c r="BN228" i="1"/>
  <c r="Z228" i="1"/>
  <c r="BP243" i="1"/>
  <c r="BN243" i="1"/>
  <c r="Z243" i="1"/>
  <c r="BP254" i="1"/>
  <c r="BN254" i="1"/>
  <c r="Z254" i="1"/>
  <c r="BP289" i="1"/>
  <c r="BN289" i="1"/>
  <c r="Z289" i="1"/>
  <c r="BP299" i="1"/>
  <c r="BN299" i="1"/>
  <c r="Z299" i="1"/>
  <c r="BP309" i="1"/>
  <c r="BN309" i="1"/>
  <c r="Z309" i="1"/>
  <c r="BP324" i="1"/>
  <c r="BN324" i="1"/>
  <c r="Z324" i="1"/>
  <c r="BP343" i="1"/>
  <c r="BN343" i="1"/>
  <c r="Z343" i="1"/>
  <c r="BP353" i="1"/>
  <c r="BN353" i="1"/>
  <c r="Z353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105" i="1"/>
  <c r="Y137" i="1"/>
  <c r="Y150" i="1"/>
  <c r="J506" i="1"/>
  <c r="Y189" i="1"/>
  <c r="Y200" i="1"/>
  <c r="Y212" i="1"/>
  <c r="Y247" i="1"/>
  <c r="Y263" i="1"/>
  <c r="Y271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Y313" i="1"/>
  <c r="Y332" i="1"/>
  <c r="Y331" i="1"/>
  <c r="Y338" i="1"/>
  <c r="Y405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BN73" i="1"/>
  <c r="BP73" i="1"/>
  <c r="Z75" i="1"/>
  <c r="BN75" i="1"/>
  <c r="Z81" i="1"/>
  <c r="BN81" i="1"/>
  <c r="BP81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6" i="1"/>
  <c r="Y143" i="1"/>
  <c r="BP141" i="1"/>
  <c r="BN141" i="1"/>
  <c r="Z141" i="1"/>
  <c r="BP148" i="1"/>
  <c r="BN148" i="1"/>
  <c r="Z148" i="1"/>
  <c r="I506" i="1"/>
  <c r="Y155" i="1"/>
  <c r="BP154" i="1"/>
  <c r="BN154" i="1"/>
  <c r="Z154" i="1"/>
  <c r="Z155" i="1" s="1"/>
  <c r="Y156" i="1"/>
  <c r="Y168" i="1"/>
  <c r="Y167" i="1"/>
  <c r="BP158" i="1"/>
  <c r="BN158" i="1"/>
  <c r="Z158" i="1"/>
  <c r="H9" i="1"/>
  <c r="Y24" i="1"/>
  <c r="Y44" i="1"/>
  <c r="Y57" i="1"/>
  <c r="E506" i="1"/>
  <c r="Y89" i="1"/>
  <c r="BP86" i="1"/>
  <c r="BN86" i="1"/>
  <c r="BP88" i="1"/>
  <c r="BN88" i="1"/>
  <c r="Z88" i="1"/>
  <c r="Z89" i="1" s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BP142" i="1"/>
  <c r="BN142" i="1"/>
  <c r="Z142" i="1"/>
  <c r="Y144" i="1"/>
  <c r="Y149" i="1"/>
  <c r="BP146" i="1"/>
  <c r="BN146" i="1"/>
  <c r="Z146" i="1"/>
  <c r="Z149" i="1" s="1"/>
  <c r="F506" i="1"/>
  <c r="Y104" i="1"/>
  <c r="G506" i="1"/>
  <c r="Y127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Z187" i="1"/>
  <c r="BN187" i="1"/>
  <c r="BP187" i="1"/>
  <c r="Z191" i="1"/>
  <c r="BN191" i="1"/>
  <c r="BP191" i="1"/>
  <c r="Z193" i="1"/>
  <c r="BN193" i="1"/>
  <c r="Z195" i="1"/>
  <c r="BN195" i="1"/>
  <c r="Z197" i="1"/>
  <c r="BN19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Y230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BP380" i="1"/>
  <c r="BN380" i="1"/>
  <c r="Z380" i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Y183" i="1"/>
  <c r="Y199" i="1"/>
  <c r="BP205" i="1"/>
  <c r="BN205" i="1"/>
  <c r="Z205" i="1"/>
  <c r="BP209" i="1"/>
  <c r="BN209" i="1"/>
  <c r="Z209" i="1"/>
  <c r="BP223" i="1"/>
  <c r="BN223" i="1"/>
  <c r="Z223" i="1"/>
  <c r="BP227" i="1"/>
  <c r="BN227" i="1"/>
  <c r="Z227" i="1"/>
  <c r="BP244" i="1"/>
  <c r="BN244" i="1"/>
  <c r="Z244" i="1"/>
  <c r="BP253" i="1"/>
  <c r="BN253" i="1"/>
  <c r="Z253" i="1"/>
  <c r="BP262" i="1"/>
  <c r="BN262" i="1"/>
  <c r="Z262" i="1"/>
  <c r="Y264" i="1"/>
  <c r="O506" i="1"/>
  <c r="Y270" i="1"/>
  <c r="BP267" i="1"/>
  <c r="BN267" i="1"/>
  <c r="Z267" i="1"/>
  <c r="BP290" i="1"/>
  <c r="BN290" i="1"/>
  <c r="Z290" i="1"/>
  <c r="Y294" i="1"/>
  <c r="BP298" i="1"/>
  <c r="BN298" i="1"/>
  <c r="Z298" i="1"/>
  <c r="Z304" i="1" s="1"/>
  <c r="BP302" i="1"/>
  <c r="BN302" i="1"/>
  <c r="Z302" i="1"/>
  <c r="BP310" i="1"/>
  <c r="BN310" i="1"/>
  <c r="Z310" i="1"/>
  <c r="BP323" i="1"/>
  <c r="BN323" i="1"/>
  <c r="Z323" i="1"/>
  <c r="BP336" i="1"/>
  <c r="BN336" i="1"/>
  <c r="Z336" i="1"/>
  <c r="Z338" i="1" s="1"/>
  <c r="BP346" i="1"/>
  <c r="BN346" i="1"/>
  <c r="Z346" i="1"/>
  <c r="Y350" i="1"/>
  <c r="BP354" i="1"/>
  <c r="BN354" i="1"/>
  <c r="Z354" i="1"/>
  <c r="Y356" i="1"/>
  <c r="Y361" i="1"/>
  <c r="BP358" i="1"/>
  <c r="BN358" i="1"/>
  <c r="Z358" i="1"/>
  <c r="Z360" i="1" s="1"/>
  <c r="Y360" i="1"/>
  <c r="BP415" i="1"/>
  <c r="BN415" i="1"/>
  <c r="Z415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355" i="1" l="1"/>
  <c r="Z325" i="1"/>
  <c r="Z270" i="1"/>
  <c r="Z381" i="1"/>
  <c r="Z188" i="1"/>
  <c r="Z183" i="1"/>
  <c r="Z173" i="1"/>
  <c r="Z127" i="1"/>
  <c r="Z117" i="1"/>
  <c r="Z104" i="1"/>
  <c r="Z96" i="1"/>
  <c r="Z82" i="1"/>
  <c r="Z376" i="1"/>
  <c r="Z255" i="1"/>
  <c r="Z454" i="1"/>
  <c r="Z480" i="1"/>
  <c r="Z417" i="1"/>
  <c r="Z246" i="1"/>
  <c r="Z230" i="1"/>
  <c r="Z211" i="1"/>
  <c r="Z350" i="1"/>
  <c r="Z312" i="1"/>
  <c r="Z132" i="1"/>
  <c r="Z77" i="1"/>
  <c r="Z475" i="1"/>
  <c r="Z439" i="1"/>
  <c r="Z294" i="1"/>
  <c r="Z199" i="1"/>
  <c r="Y496" i="1"/>
  <c r="Z57" i="1"/>
  <c r="Z43" i="1"/>
  <c r="Z31" i="1"/>
  <c r="Y498" i="1"/>
  <c r="Z445" i="1"/>
  <c r="Z400" i="1"/>
  <c r="Z263" i="1"/>
  <c r="Z167" i="1"/>
  <c r="Z143" i="1"/>
  <c r="Z110" i="1"/>
  <c r="Y500" i="1"/>
  <c r="Y497" i="1"/>
  <c r="Y499" i="1" s="1"/>
  <c r="Z501" i="1" l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<sst xmlns="http://schemas.openxmlformats.org/spreadsheetml/2006/main" count="2383" uniqueCount="777">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</sst>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3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8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9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288" sqref="AA288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7" t="s">
        <v>0</v>
      </c>
      <c r="E1" s="586"/>
      <c r="F1" s="586"/>
      <c r="G1" s="12" t="s">
        <v>1</v>
      </c>
      <c r="H1" s="627" t="s">
        <v>2</v>
      </c>
      <c r="I1" s="586"/>
      <c r="J1" s="586"/>
      <c r="K1" s="586"/>
      <c r="L1" s="586"/>
      <c r="M1" s="586"/>
      <c r="N1" s="586"/>
      <c r="O1" s="586"/>
      <c r="P1" s="586"/>
      <c r="Q1" s="586"/>
      <c r="R1" s="585" t="s">
        <v>3</v>
      </c>
      <c r="S1" s="586"/>
      <c r="T1" s="5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666"/>
      <c r="C5" s="667"/>
      <c r="D5" s="632"/>
      <c r="E5" s="633"/>
      <c r="F5" s="838" t="s">
        <v>9</v>
      </c>
      <c r="G5" s="667"/>
      <c r="H5" s="632" t="s">
        <v>776</v>
      </c>
      <c r="I5" s="772"/>
      <c r="J5" s="772"/>
      <c r="K5" s="772"/>
      <c r="L5" s="772"/>
      <c r="M5" s="633"/>
      <c r="N5" s="58"/>
      <c r="P5" s="24" t="s">
        <v>10</v>
      </c>
      <c r="Q5" s="852">
        <v>45953</v>
      </c>
      <c r="R5" s="658"/>
      <c r="T5" s="704" t="s">
        <v>11</v>
      </c>
      <c r="U5" s="705"/>
      <c r="V5" s="707" t="s">
        <v>12</v>
      </c>
      <c r="W5" s="658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5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3" t="s">
        <v>16</v>
      </c>
      <c r="U6" s="705"/>
      <c r="V6" s="754" t="s">
        <v>17</v>
      </c>
      <c r="W6" s="602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61"/>
      <c r="U7" s="705"/>
      <c r="V7" s="755"/>
      <c r="W7" s="756"/>
      <c r="AB7" s="51"/>
      <c r="AC7" s="51"/>
      <c r="AD7" s="51"/>
      <c r="AE7" s="51"/>
    </row>
    <row r="8" spans="1:32" s="544" customFormat="1" ht="25.5" customHeight="1" x14ac:dyDescent="0.2">
      <c r="A8" s="857" t="s">
        <v>18</v>
      </c>
      <c r="B8" s="573"/>
      <c r="C8" s="574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73">
        <v>0.54166666666666663</v>
      </c>
      <c r="R8" s="617"/>
      <c r="T8" s="561"/>
      <c r="U8" s="705"/>
      <c r="V8" s="755"/>
      <c r="W8" s="756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1"/>
      <c r="E9" s="577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5"/>
      <c r="P9" s="26" t="s">
        <v>21</v>
      </c>
      <c r="Q9" s="655"/>
      <c r="R9" s="656"/>
      <c r="T9" s="561"/>
      <c r="U9" s="705"/>
      <c r="V9" s="757"/>
      <c r="W9" s="758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1"/>
      <c r="E10" s="577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5" t="str">
        <f>IFERROR(VLOOKUP($D$10,Proxy,2,FALSE),"")</f>
        <v/>
      </c>
      <c r="I10" s="561"/>
      <c r="J10" s="561"/>
      <c r="K10" s="561"/>
      <c r="L10" s="561"/>
      <c r="M10" s="561"/>
      <c r="N10" s="543"/>
      <c r="P10" s="26" t="s">
        <v>22</v>
      </c>
      <c r="Q10" s="715"/>
      <c r="R10" s="716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7"/>
      <c r="R11" s="658"/>
      <c r="U11" s="24" t="s">
        <v>27</v>
      </c>
      <c r="V11" s="793" t="s">
        <v>28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6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17"/>
      <c r="S12" s="23"/>
      <c r="U12" s="24"/>
      <c r="V12" s="586"/>
      <c r="W12" s="561"/>
      <c r="AB12" s="51"/>
      <c r="AC12" s="51"/>
      <c r="AD12" s="51"/>
      <c r="AE12" s="51"/>
    </row>
    <row r="13" spans="1:32" s="544" customFormat="1" ht="23.25" customHeight="1" x14ac:dyDescent="0.2">
      <c r="A13" s="696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3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6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25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800" t="s">
        <v>35</v>
      </c>
      <c r="Q15" s="586"/>
      <c r="R15" s="586"/>
      <c r="S15" s="586"/>
      <c r="T15" s="5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1"/>
      <c r="Q16" s="801"/>
      <c r="R16" s="801"/>
      <c r="S16" s="801"/>
      <c r="T16" s="8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67" t="s">
        <v>51</v>
      </c>
      <c r="V17" s="667"/>
      <c r="W17" s="581" t="s">
        <v>52</v>
      </c>
      <c r="X17" s="581" t="s">
        <v>53</v>
      </c>
      <c r="Y17" s="868" t="s">
        <v>54</v>
      </c>
      <c r="Z17" s="767" t="s">
        <v>55</v>
      </c>
      <c r="AA17" s="746" t="s">
        <v>56</v>
      </c>
      <c r="AB17" s="746" t="s">
        <v>57</v>
      </c>
      <c r="AC17" s="746" t="s">
        <v>58</v>
      </c>
      <c r="AD17" s="746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9"/>
      <c r="Z18" s="768"/>
      <c r="AA18" s="747"/>
      <c r="AB18" s="747"/>
      <c r="AC18" s="747"/>
      <c r="AD18" s="835"/>
      <c r="AE18" s="836"/>
      <c r="AF18" s="837"/>
      <c r="AG18" s="66"/>
      <c r="BD18" s="65"/>
    </row>
    <row r="19" spans="1:68" ht="27.75" hidden="1" customHeight="1" x14ac:dyDescent="0.2">
      <c r="A19" s="565" t="s">
        <v>63</v>
      </c>
      <c r="B19" s="566"/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6"/>
      <c r="X19" s="566"/>
      <c r="Y19" s="566"/>
      <c r="Z19" s="566"/>
      <c r="AA19" s="48"/>
      <c r="AB19" s="48"/>
      <c r="AC19" s="48"/>
    </row>
    <row r="20" spans="1:68" ht="16.5" hidden="1" customHeight="1" x14ac:dyDescent="0.25">
      <c r="A20" s="571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72" t="s">
        <v>71</v>
      </c>
      <c r="Q23" s="573"/>
      <c r="R23" s="573"/>
      <c r="S23" s="573"/>
      <c r="T23" s="573"/>
      <c r="U23" s="573"/>
      <c r="V23" s="574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72" t="s">
        <v>71</v>
      </c>
      <c r="Q24" s="573"/>
      <c r="R24" s="573"/>
      <c r="S24" s="573"/>
      <c r="T24" s="573"/>
      <c r="U24" s="573"/>
      <c r="V24" s="574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72" t="s">
        <v>71</v>
      </c>
      <c r="Q31" s="573"/>
      <c r="R31" s="573"/>
      <c r="S31" s="573"/>
      <c r="T31" s="573"/>
      <c r="U31" s="573"/>
      <c r="V31" s="574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72" t="s">
        <v>71</v>
      </c>
      <c r="Q32" s="573"/>
      <c r="R32" s="573"/>
      <c r="S32" s="573"/>
      <c r="T32" s="573"/>
      <c r="U32" s="573"/>
      <c r="V32" s="574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72" t="s">
        <v>71</v>
      </c>
      <c r="Q35" s="573"/>
      <c r="R35" s="573"/>
      <c r="S35" s="573"/>
      <c r="T35" s="573"/>
      <c r="U35" s="573"/>
      <c r="V35" s="574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72" t="s">
        <v>71</v>
      </c>
      <c r="Q36" s="573"/>
      <c r="R36" s="573"/>
      <c r="S36" s="573"/>
      <c r="T36" s="573"/>
      <c r="U36" s="573"/>
      <c r="V36" s="574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565" t="s">
        <v>99</v>
      </c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6"/>
      <c r="P37" s="566"/>
      <c r="Q37" s="566"/>
      <c r="R37" s="566"/>
      <c r="S37" s="566"/>
      <c r="T37" s="566"/>
      <c r="U37" s="566"/>
      <c r="V37" s="566"/>
      <c r="W37" s="566"/>
      <c r="X37" s="566"/>
      <c r="Y37" s="566"/>
      <c r="Z37" s="566"/>
      <c r="AA37" s="48"/>
      <c r="AB37" s="48"/>
      <c r="AC37" s="48"/>
    </row>
    <row r="38" spans="1:68" ht="16.5" hidden="1" customHeight="1" x14ac:dyDescent="0.25">
      <c r="A38" s="571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hidden="1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1"/>
      <c r="AB39" s="541"/>
      <c r="AC39" s="541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7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72" t="s">
        <v>71</v>
      </c>
      <c r="Q43" s="573"/>
      <c r="R43" s="573"/>
      <c r="S43" s="573"/>
      <c r="T43" s="573"/>
      <c r="U43" s="573"/>
      <c r="V43" s="574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hidden="1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72" t="s">
        <v>71</v>
      </c>
      <c r="Q44" s="573"/>
      <c r="R44" s="573"/>
      <c r="S44" s="573"/>
      <c r="T44" s="573"/>
      <c r="U44" s="573"/>
      <c r="V44" s="574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hidden="1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72" t="s">
        <v>71</v>
      </c>
      <c r="Q47" s="573"/>
      <c r="R47" s="573"/>
      <c r="S47" s="573"/>
      <c r="T47" s="573"/>
      <c r="U47" s="573"/>
      <c r="V47" s="574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72" t="s">
        <v>71</v>
      </c>
      <c r="Q48" s="573"/>
      <c r="R48" s="573"/>
      <c r="S48" s="573"/>
      <c r="T48" s="573"/>
      <c r="U48" s="573"/>
      <c r="V48" s="574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71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hidden="1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72" t="s">
        <v>71</v>
      </c>
      <c r="Q57" s="573"/>
      <c r="R57" s="573"/>
      <c r="S57" s="573"/>
      <c r="T57" s="573"/>
      <c r="U57" s="573"/>
      <c r="V57" s="574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hidden="1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72" t="s">
        <v>71</v>
      </c>
      <c r="Q58" s="573"/>
      <c r="R58" s="573"/>
      <c r="S58" s="573"/>
      <c r="T58" s="573"/>
      <c r="U58" s="573"/>
      <c r="V58" s="574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hidden="1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1"/>
      <c r="AB59" s="541"/>
      <c r="AC59" s="541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72" t="s">
        <v>71</v>
      </c>
      <c r="Q63" s="573"/>
      <c r="R63" s="573"/>
      <c r="S63" s="573"/>
      <c r="T63" s="573"/>
      <c r="U63" s="573"/>
      <c r="V63" s="574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hidden="1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72" t="s">
        <v>71</v>
      </c>
      <c r="Q64" s="573"/>
      <c r="R64" s="573"/>
      <c r="S64" s="573"/>
      <c r="T64" s="573"/>
      <c r="U64" s="573"/>
      <c r="V64" s="574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hidden="1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72" t="s">
        <v>71</v>
      </c>
      <c r="Q69" s="573"/>
      <c r="R69" s="573"/>
      <c r="S69" s="573"/>
      <c r="T69" s="573"/>
      <c r="U69" s="573"/>
      <c r="V69" s="574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72" t="s">
        <v>71</v>
      </c>
      <c r="Q70" s="573"/>
      <c r="R70" s="573"/>
      <c r="S70" s="573"/>
      <c r="T70" s="573"/>
      <c r="U70" s="573"/>
      <c r="V70" s="574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57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72" t="s">
        <v>71</v>
      </c>
      <c r="Q77" s="573"/>
      <c r="R77" s="573"/>
      <c r="S77" s="573"/>
      <c r="T77" s="573"/>
      <c r="U77" s="573"/>
      <c r="V77" s="574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72" t="s">
        <v>71</v>
      </c>
      <c r="Q78" s="573"/>
      <c r="R78" s="573"/>
      <c r="S78" s="573"/>
      <c r="T78" s="573"/>
      <c r="U78" s="573"/>
      <c r="V78" s="574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72" t="s">
        <v>71</v>
      </c>
      <c r="Q82" s="573"/>
      <c r="R82" s="573"/>
      <c r="S82" s="573"/>
      <c r="T82" s="573"/>
      <c r="U82" s="573"/>
      <c r="V82" s="574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72" t="s">
        <v>71</v>
      </c>
      <c r="Q83" s="573"/>
      <c r="R83" s="573"/>
      <c r="S83" s="573"/>
      <c r="T83" s="573"/>
      <c r="U83" s="573"/>
      <c r="V83" s="574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71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hidden="1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72" t="s">
        <v>71</v>
      </c>
      <c r="Q89" s="573"/>
      <c r="R89" s="573"/>
      <c r="S89" s="573"/>
      <c r="T89" s="573"/>
      <c r="U89" s="573"/>
      <c r="V89" s="574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hidden="1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72" t="s">
        <v>71</v>
      </c>
      <c r="Q90" s="573"/>
      <c r="R90" s="573"/>
      <c r="S90" s="573"/>
      <c r="T90" s="573"/>
      <c r="U90" s="573"/>
      <c r="V90" s="574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hidden="1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1"/>
      <c r="AB91" s="541"/>
      <c r="AC91" s="541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5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72" t="s">
        <v>71</v>
      </c>
      <c r="Q96" s="573"/>
      <c r="R96" s="573"/>
      <c r="S96" s="573"/>
      <c r="T96" s="573"/>
      <c r="U96" s="573"/>
      <c r="V96" s="574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hidden="1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72" t="s">
        <v>71</v>
      </c>
      <c r="Q97" s="573"/>
      <c r="R97" s="573"/>
      <c r="S97" s="573"/>
      <c r="T97" s="573"/>
      <c r="U97" s="573"/>
      <c r="V97" s="574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hidden="1" customHeight="1" x14ac:dyDescent="0.25">
      <c r="A98" s="571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hidden="1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72" t="s">
        <v>71</v>
      </c>
      <c r="Q104" s="573"/>
      <c r="R104" s="573"/>
      <c r="S104" s="573"/>
      <c r="T104" s="573"/>
      <c r="U104" s="573"/>
      <c r="V104" s="574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72" t="s">
        <v>71</v>
      </c>
      <c r="Q105" s="573"/>
      <c r="R105" s="573"/>
      <c r="S105" s="573"/>
      <c r="T105" s="573"/>
      <c r="U105" s="573"/>
      <c r="V105" s="574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72" t="s">
        <v>71</v>
      </c>
      <c r="Q110" s="573"/>
      <c r="R110" s="573"/>
      <c r="S110" s="573"/>
      <c r="T110" s="573"/>
      <c r="U110" s="573"/>
      <c r="V110" s="574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72" t="s">
        <v>71</v>
      </c>
      <c r="Q111" s="573"/>
      <c r="R111" s="573"/>
      <c r="S111" s="573"/>
      <c r="T111" s="573"/>
      <c r="U111" s="573"/>
      <c r="V111" s="574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72" t="s">
        <v>71</v>
      </c>
      <c r="Q117" s="573"/>
      <c r="R117" s="573"/>
      <c r="S117" s="573"/>
      <c r="T117" s="573"/>
      <c r="U117" s="573"/>
      <c r="V117" s="574"/>
      <c r="W117" s="37" t="s">
        <v>72</v>
      </c>
      <c r="X117" s="549">
        <f>IFERROR(X113/H113,"0")+IFERROR(X114/H114,"0")+IFERROR(X115/H115,"0")+IFERROR(X116/H116,"0")</f>
        <v>0</v>
      </c>
      <c r="Y117" s="549">
        <f>IFERROR(Y113/H113,"0")+IFERROR(Y114/H114,"0")+IFERROR(Y115/H115,"0")+IFERROR(Y116/H116,"0")</f>
        <v>0</v>
      </c>
      <c r="Z117" s="549">
        <f>IFERROR(IF(Z113="",0,Z113),"0")+IFERROR(IF(Z114="",0,Z114),"0")+IFERROR(IF(Z115="",0,Z115),"0")+IFERROR(IF(Z116="",0,Z116),"0")</f>
        <v>0</v>
      </c>
      <c r="AA117" s="550"/>
      <c r="AB117" s="550"/>
      <c r="AC117" s="550"/>
    </row>
    <row r="118" spans="1:68" hidden="1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72" t="s">
        <v>71</v>
      </c>
      <c r="Q118" s="573"/>
      <c r="R118" s="573"/>
      <c r="S118" s="573"/>
      <c r="T118" s="573"/>
      <c r="U118" s="573"/>
      <c r="V118" s="574"/>
      <c r="W118" s="37" t="s">
        <v>69</v>
      </c>
      <c r="X118" s="549">
        <f>IFERROR(SUM(X113:X116),"0")</f>
        <v>0</v>
      </c>
      <c r="Y118" s="549">
        <f>IFERROR(SUM(Y113:Y116),"0")</f>
        <v>0</v>
      </c>
      <c r="Z118" s="37"/>
      <c r="AA118" s="550"/>
      <c r="AB118" s="550"/>
      <c r="AC118" s="550"/>
    </row>
    <row r="119" spans="1:68" ht="14.25" hidden="1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72" t="s">
        <v>71</v>
      </c>
      <c r="Q121" s="573"/>
      <c r="R121" s="573"/>
      <c r="S121" s="573"/>
      <c r="T121" s="573"/>
      <c r="U121" s="573"/>
      <c r="V121" s="574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72" t="s">
        <v>71</v>
      </c>
      <c r="Q122" s="573"/>
      <c r="R122" s="573"/>
      <c r="S122" s="573"/>
      <c r="T122" s="573"/>
      <c r="U122" s="573"/>
      <c r="V122" s="574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71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hidden="1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72" t="s">
        <v>71</v>
      </c>
      <c r="Q127" s="573"/>
      <c r="R127" s="573"/>
      <c r="S127" s="573"/>
      <c r="T127" s="573"/>
      <c r="U127" s="573"/>
      <c r="V127" s="574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72" t="s">
        <v>71</v>
      </c>
      <c r="Q128" s="573"/>
      <c r="R128" s="573"/>
      <c r="S128" s="573"/>
      <c r="T128" s="573"/>
      <c r="U128" s="573"/>
      <c r="V128" s="574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72" t="s">
        <v>71</v>
      </c>
      <c r="Q132" s="573"/>
      <c r="R132" s="573"/>
      <c r="S132" s="573"/>
      <c r="T132" s="573"/>
      <c r="U132" s="573"/>
      <c r="V132" s="574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72" t="s">
        <v>71</v>
      </c>
      <c r="Q133" s="573"/>
      <c r="R133" s="573"/>
      <c r="S133" s="573"/>
      <c r="T133" s="573"/>
      <c r="U133" s="573"/>
      <c r="V133" s="574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72" t="s">
        <v>71</v>
      </c>
      <c r="Q137" s="573"/>
      <c r="R137" s="573"/>
      <c r="S137" s="573"/>
      <c r="T137" s="573"/>
      <c r="U137" s="573"/>
      <c r="V137" s="574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72" t="s">
        <v>71</v>
      </c>
      <c r="Q138" s="573"/>
      <c r="R138" s="573"/>
      <c r="S138" s="573"/>
      <c r="T138" s="573"/>
      <c r="U138" s="573"/>
      <c r="V138" s="574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71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hidden="1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9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72" t="s">
        <v>71</v>
      </c>
      <c r="Q143" s="573"/>
      <c r="R143" s="573"/>
      <c r="S143" s="573"/>
      <c r="T143" s="573"/>
      <c r="U143" s="573"/>
      <c r="V143" s="574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72" t="s">
        <v>71</v>
      </c>
      <c r="Q144" s="573"/>
      <c r="R144" s="573"/>
      <c r="S144" s="573"/>
      <c r="T144" s="573"/>
      <c r="U144" s="573"/>
      <c r="V144" s="574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72" t="s">
        <v>71</v>
      </c>
      <c r="Q149" s="573"/>
      <c r="R149" s="573"/>
      <c r="S149" s="573"/>
      <c r="T149" s="573"/>
      <c r="U149" s="573"/>
      <c r="V149" s="574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72" t="s">
        <v>71</v>
      </c>
      <c r="Q150" s="573"/>
      <c r="R150" s="573"/>
      <c r="S150" s="573"/>
      <c r="T150" s="573"/>
      <c r="U150" s="573"/>
      <c r="V150" s="574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565" t="s">
        <v>250</v>
      </c>
      <c r="B151" s="566"/>
      <c r="C151" s="566"/>
      <c r="D151" s="566"/>
      <c r="E151" s="566"/>
      <c r="F151" s="566"/>
      <c r="G151" s="566"/>
      <c r="H151" s="566"/>
      <c r="I151" s="566"/>
      <c r="J151" s="566"/>
      <c r="K151" s="566"/>
      <c r="L151" s="566"/>
      <c r="M151" s="566"/>
      <c r="N151" s="566"/>
      <c r="O151" s="566"/>
      <c r="P151" s="566"/>
      <c r="Q151" s="566"/>
      <c r="R151" s="566"/>
      <c r="S151" s="566"/>
      <c r="T151" s="566"/>
      <c r="U151" s="566"/>
      <c r="V151" s="566"/>
      <c r="W151" s="566"/>
      <c r="X151" s="566"/>
      <c r="Y151" s="566"/>
      <c r="Z151" s="566"/>
      <c r="AA151" s="48"/>
      <c r="AB151" s="48"/>
      <c r="AC151" s="48"/>
    </row>
    <row r="152" spans="1:68" ht="16.5" hidden="1" customHeight="1" x14ac:dyDescent="0.25">
      <c r="A152" s="571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hidden="1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6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72" t="s">
        <v>71</v>
      </c>
      <c r="Q155" s="573"/>
      <c r="R155" s="573"/>
      <c r="S155" s="573"/>
      <c r="T155" s="573"/>
      <c r="U155" s="573"/>
      <c r="V155" s="574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72" t="s">
        <v>71</v>
      </c>
      <c r="Q156" s="573"/>
      <c r="R156" s="573"/>
      <c r="S156" s="573"/>
      <c r="T156" s="573"/>
      <c r="U156" s="573"/>
      <c r="V156" s="574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5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72" t="s">
        <v>71</v>
      </c>
      <c r="Q167" s="573"/>
      <c r="R167" s="573"/>
      <c r="S167" s="573"/>
      <c r="T167" s="573"/>
      <c r="U167" s="573"/>
      <c r="V167" s="574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hidden="1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72" t="s">
        <v>71</v>
      </c>
      <c r="Q168" s="573"/>
      <c r="R168" s="573"/>
      <c r="S168" s="573"/>
      <c r="T168" s="573"/>
      <c r="U168" s="573"/>
      <c r="V168" s="574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hidden="1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72" t="s">
        <v>71</v>
      </c>
      <c r="Q173" s="573"/>
      <c r="R173" s="573"/>
      <c r="S173" s="573"/>
      <c r="T173" s="573"/>
      <c r="U173" s="573"/>
      <c r="V173" s="574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72" t="s">
        <v>71</v>
      </c>
      <c r="Q174" s="573"/>
      <c r="R174" s="573"/>
      <c r="S174" s="573"/>
      <c r="T174" s="573"/>
      <c r="U174" s="573"/>
      <c r="V174" s="574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72" t="s">
        <v>71</v>
      </c>
      <c r="Q177" s="573"/>
      <c r="R177" s="573"/>
      <c r="S177" s="573"/>
      <c r="T177" s="573"/>
      <c r="U177" s="573"/>
      <c r="V177" s="574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72" t="s">
        <v>71</v>
      </c>
      <c r="Q178" s="573"/>
      <c r="R178" s="573"/>
      <c r="S178" s="573"/>
      <c r="T178" s="573"/>
      <c r="U178" s="573"/>
      <c r="V178" s="574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71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hidden="1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72" t="s">
        <v>71</v>
      </c>
      <c r="Q183" s="573"/>
      <c r="R183" s="573"/>
      <c r="S183" s="573"/>
      <c r="T183" s="573"/>
      <c r="U183" s="573"/>
      <c r="V183" s="574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72" t="s">
        <v>71</v>
      </c>
      <c r="Q184" s="573"/>
      <c r="R184" s="573"/>
      <c r="S184" s="573"/>
      <c r="T184" s="573"/>
      <c r="U184" s="573"/>
      <c r="V184" s="574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72" t="s">
        <v>71</v>
      </c>
      <c r="Q188" s="573"/>
      <c r="R188" s="573"/>
      <c r="S188" s="573"/>
      <c r="T188" s="573"/>
      <c r="U188" s="573"/>
      <c r="V188" s="574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72" t="s">
        <v>71</v>
      </c>
      <c r="Q189" s="573"/>
      <c r="R189" s="573"/>
      <c r="S189" s="573"/>
      <c r="T189" s="573"/>
      <c r="U189" s="573"/>
      <c r="V189" s="574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72" t="s">
        <v>71</v>
      </c>
      <c r="Q199" s="573"/>
      <c r="R199" s="573"/>
      <c r="S199" s="573"/>
      <c r="T199" s="573"/>
      <c r="U199" s="573"/>
      <c r="V199" s="574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hidden="1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72" t="s">
        <v>71</v>
      </c>
      <c r="Q200" s="573"/>
      <c r="R200" s="573"/>
      <c r="S200" s="573"/>
      <c r="T200" s="573"/>
      <c r="U200" s="573"/>
      <c r="V200" s="574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hidden="1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72" t="s">
        <v>71</v>
      </c>
      <c r="Q211" s="573"/>
      <c r="R211" s="573"/>
      <c r="S211" s="573"/>
      <c r="T211" s="573"/>
      <c r="U211" s="573"/>
      <c r="V211" s="574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hidden="1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72" t="s">
        <v>71</v>
      </c>
      <c r="Q212" s="573"/>
      <c r="R212" s="573"/>
      <c r="S212" s="573"/>
      <c r="T212" s="573"/>
      <c r="U212" s="573"/>
      <c r="V212" s="574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hidden="1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72" t="s">
        <v>71</v>
      </c>
      <c r="Q216" s="573"/>
      <c r="R216" s="573"/>
      <c r="S216" s="573"/>
      <c r="T216" s="573"/>
      <c r="U216" s="573"/>
      <c r="V216" s="574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72" t="s">
        <v>71</v>
      </c>
      <c r="Q217" s="573"/>
      <c r="R217" s="573"/>
      <c r="S217" s="573"/>
      <c r="T217" s="573"/>
      <c r="U217" s="573"/>
      <c r="V217" s="574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71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hidden="1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8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72" t="s">
        <v>71</v>
      </c>
      <c r="Q230" s="573"/>
      <c r="R230" s="573"/>
      <c r="S230" s="573"/>
      <c r="T230" s="573"/>
      <c r="U230" s="573"/>
      <c r="V230" s="574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72" t="s">
        <v>71</v>
      </c>
      <c r="Q231" s="573"/>
      <c r="R231" s="573"/>
      <c r="S231" s="573"/>
      <c r="T231" s="573"/>
      <c r="U231" s="573"/>
      <c r="V231" s="574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72" t="s">
        <v>71</v>
      </c>
      <c r="Q234" s="573"/>
      <c r="R234" s="573"/>
      <c r="S234" s="573"/>
      <c r="T234" s="573"/>
      <c r="U234" s="573"/>
      <c r="V234" s="574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72" t="s">
        <v>71</v>
      </c>
      <c r="Q235" s="573"/>
      <c r="R235" s="573"/>
      <c r="S235" s="573"/>
      <c r="T235" s="573"/>
      <c r="U235" s="573"/>
      <c r="V235" s="574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72" t="s">
        <v>71</v>
      </c>
      <c r="Q238" s="573"/>
      <c r="R238" s="573"/>
      <c r="S238" s="573"/>
      <c r="T238" s="573"/>
      <c r="U238" s="573"/>
      <c r="V238" s="574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72" t="s">
        <v>71</v>
      </c>
      <c r="Q239" s="573"/>
      <c r="R239" s="573"/>
      <c r="S239" s="573"/>
      <c r="T239" s="573"/>
      <c r="U239" s="573"/>
      <c r="V239" s="574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72" t="s">
        <v>71</v>
      </c>
      <c r="Q246" s="573"/>
      <c r="R246" s="573"/>
      <c r="S246" s="573"/>
      <c r="T246" s="573"/>
      <c r="U246" s="573"/>
      <c r="V246" s="574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72" t="s">
        <v>71</v>
      </c>
      <c r="Q247" s="573"/>
      <c r="R247" s="573"/>
      <c r="S247" s="573"/>
      <c r="T247" s="573"/>
      <c r="U247" s="573"/>
      <c r="V247" s="574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71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hidden="1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72" t="s">
        <v>71</v>
      </c>
      <c r="Q255" s="573"/>
      <c r="R255" s="573"/>
      <c r="S255" s="573"/>
      <c r="T255" s="573"/>
      <c r="U255" s="573"/>
      <c r="V255" s="574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72" t="s">
        <v>71</v>
      </c>
      <c r="Q256" s="573"/>
      <c r="R256" s="573"/>
      <c r="S256" s="573"/>
      <c r="T256" s="573"/>
      <c r="U256" s="573"/>
      <c r="V256" s="574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hidden="1" customHeight="1" x14ac:dyDescent="0.25">
      <c r="A257" s="571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hidden="1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72" t="s">
        <v>71</v>
      </c>
      <c r="Q263" s="573"/>
      <c r="R263" s="573"/>
      <c r="S263" s="573"/>
      <c r="T263" s="573"/>
      <c r="U263" s="573"/>
      <c r="V263" s="574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72" t="s">
        <v>71</v>
      </c>
      <c r="Q264" s="573"/>
      <c r="R264" s="573"/>
      <c r="S264" s="573"/>
      <c r="T264" s="573"/>
      <c r="U264" s="573"/>
      <c r="V264" s="574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71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72" t="s">
        <v>71</v>
      </c>
      <c r="Q270" s="573"/>
      <c r="R270" s="573"/>
      <c r="S270" s="573"/>
      <c r="T270" s="573"/>
      <c r="U270" s="573"/>
      <c r="V270" s="574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72" t="s">
        <v>71</v>
      </c>
      <c r="Q271" s="573"/>
      <c r="R271" s="573"/>
      <c r="S271" s="573"/>
      <c r="T271" s="573"/>
      <c r="U271" s="573"/>
      <c r="V271" s="574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71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72" t="s">
        <v>71</v>
      </c>
      <c r="Q275" s="573"/>
      <c r="R275" s="573"/>
      <c r="S275" s="573"/>
      <c r="T275" s="573"/>
      <c r="U275" s="573"/>
      <c r="V275" s="574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72" t="s">
        <v>71</v>
      </c>
      <c r="Q276" s="573"/>
      <c r="R276" s="573"/>
      <c r="S276" s="573"/>
      <c r="T276" s="573"/>
      <c r="U276" s="573"/>
      <c r="V276" s="574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72" t="s">
        <v>71</v>
      </c>
      <c r="Q279" s="573"/>
      <c r="R279" s="573"/>
      <c r="S279" s="573"/>
      <c r="T279" s="573"/>
      <c r="U279" s="573"/>
      <c r="V279" s="574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72" t="s">
        <v>71</v>
      </c>
      <c r="Q280" s="573"/>
      <c r="R280" s="573"/>
      <c r="S280" s="573"/>
      <c r="T280" s="573"/>
      <c r="U280" s="573"/>
      <c r="V280" s="574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71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hidden="1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72" t="s">
        <v>71</v>
      </c>
      <c r="Q284" s="573"/>
      <c r="R284" s="573"/>
      <c r="S284" s="573"/>
      <c r="T284" s="573"/>
      <c r="U284" s="573"/>
      <c r="V284" s="574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72" t="s">
        <v>71</v>
      </c>
      <c r="Q285" s="573"/>
      <c r="R285" s="573"/>
      <c r="S285" s="573"/>
      <c r="T285" s="573"/>
      <c r="U285" s="573"/>
      <c r="V285" s="574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71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hidden="1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1500</v>
      </c>
      <c r="Y288" s="548">
        <f t="shared" ref="Y288:Y293" si="27">IFERROR(IF(X288="",0,CEILING((X288/$H288),1)*$H288),"")</f>
        <v>1501.2</v>
      </c>
      <c r="Z288" s="36">
        <f>IFERROR(IF(Y288=0,"",ROUNDUP(Y288/H288,0)*0.01898),"")</f>
        <v>2.63822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1560.4166666666665</v>
      </c>
      <c r="BN288" s="64">
        <f t="shared" ref="BN288:BN293" si="29">IFERROR(Y288*I288/H288,"0")</f>
        <v>1561.665</v>
      </c>
      <c r="BO288" s="64">
        <f t="shared" ref="BO288:BO293" si="30">IFERROR(1/J288*(X288/H288),"0")</f>
        <v>2.1701388888888888</v>
      </c>
      <c r="BP288" s="64">
        <f t="shared" ref="BP288:BP293" si="31">IFERROR(1/J288*(Y288/H288),"0")</f>
        <v>2.171875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72" t="s">
        <v>71</v>
      </c>
      <c r="Q294" s="573"/>
      <c r="R294" s="573"/>
      <c r="S294" s="573"/>
      <c r="T294" s="573"/>
      <c r="U294" s="573"/>
      <c r="V294" s="574"/>
      <c r="W294" s="37" t="s">
        <v>72</v>
      </c>
      <c r="X294" s="549">
        <f>IFERROR(X288/H288,"0")+IFERROR(X289/H289,"0")+IFERROR(X290/H290,"0")+IFERROR(X291/H291,"0")+IFERROR(X292/H292,"0")+IFERROR(X293/H293,"0")</f>
        <v>138.88888888888889</v>
      </c>
      <c r="Y294" s="549">
        <f>IFERROR(Y288/H288,"0")+IFERROR(Y289/H289,"0")+IFERROR(Y290/H290,"0")+IFERROR(Y291/H291,"0")+IFERROR(Y292/H292,"0")+IFERROR(Y293/H293,"0")</f>
        <v>139</v>
      </c>
      <c r="Z294" s="549">
        <f>IFERROR(IF(Z288="",0,Z288),"0")+IFERROR(IF(Z289="",0,Z289),"0")+IFERROR(IF(Z290="",0,Z290),"0")+IFERROR(IF(Z291="",0,Z291),"0")+IFERROR(IF(Z292="",0,Z292),"0")+IFERROR(IF(Z293="",0,Z293),"0")</f>
        <v>2.63822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72" t="s">
        <v>71</v>
      </c>
      <c r="Q295" s="573"/>
      <c r="R295" s="573"/>
      <c r="S295" s="573"/>
      <c r="T295" s="573"/>
      <c r="U295" s="573"/>
      <c r="V295" s="574"/>
      <c r="W295" s="37" t="s">
        <v>69</v>
      </c>
      <c r="X295" s="549">
        <f>IFERROR(SUM(X288:X293),"0")</f>
        <v>1500</v>
      </c>
      <c r="Y295" s="549">
        <f>IFERROR(SUM(Y288:Y293),"0")</f>
        <v>1501.2</v>
      </c>
      <c r="Z295" s="37"/>
      <c r="AA295" s="550"/>
      <c r="AB295" s="550"/>
      <c r="AC295" s="550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idden="1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72" t="s">
        <v>71</v>
      </c>
      <c r="Q304" s="573"/>
      <c r="R304" s="573"/>
      <c r="S304" s="573"/>
      <c r="T304" s="573"/>
      <c r="U304" s="573"/>
      <c r="V304" s="574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72" t="s">
        <v>71</v>
      </c>
      <c r="Q305" s="573"/>
      <c r="R305" s="573"/>
      <c r="S305" s="573"/>
      <c r="T305" s="573"/>
      <c r="U305" s="573"/>
      <c r="V305" s="574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2500</v>
      </c>
      <c r="Y307" s="548">
        <f>IFERROR(IF(X307="",0,CEILING((X307/$H307),1)*$H307),"")</f>
        <v>2503.7999999999997</v>
      </c>
      <c r="Z307" s="36">
        <f>IFERROR(IF(Y307=0,"",ROUNDUP(Y307/H307,0)*0.01898),"")</f>
        <v>6.0925799999999999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2664.4230769230771</v>
      </c>
      <c r="BN307" s="64">
        <f>IFERROR(Y307*I307/H307,"0")</f>
        <v>2668.473</v>
      </c>
      <c r="BO307" s="64">
        <f>IFERROR(1/J307*(X307/H307),"0")</f>
        <v>5.0080128205128203</v>
      </c>
      <c r="BP307" s="64">
        <f>IFERROR(1/J307*(Y307/H307),"0")</f>
        <v>5.015625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6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72" t="s">
        <v>71</v>
      </c>
      <c r="Q312" s="573"/>
      <c r="R312" s="573"/>
      <c r="S312" s="573"/>
      <c r="T312" s="573"/>
      <c r="U312" s="573"/>
      <c r="V312" s="574"/>
      <c r="W312" s="37" t="s">
        <v>72</v>
      </c>
      <c r="X312" s="549">
        <f>IFERROR(X307/H307,"0")+IFERROR(X308/H308,"0")+IFERROR(X309/H309,"0")+IFERROR(X310/H310,"0")+IFERROR(X311/H311,"0")</f>
        <v>320.5128205128205</v>
      </c>
      <c r="Y312" s="549">
        <f>IFERROR(Y307/H307,"0")+IFERROR(Y308/H308,"0")+IFERROR(Y309/H309,"0")+IFERROR(Y310/H310,"0")+IFERROR(Y311/H311,"0")</f>
        <v>321</v>
      </c>
      <c r="Z312" s="549">
        <f>IFERROR(IF(Z307="",0,Z307),"0")+IFERROR(IF(Z308="",0,Z308),"0")+IFERROR(IF(Z309="",0,Z309),"0")+IFERROR(IF(Z310="",0,Z310),"0")+IFERROR(IF(Z311="",0,Z311),"0")</f>
        <v>6.0925799999999999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72" t="s">
        <v>71</v>
      </c>
      <c r="Q313" s="573"/>
      <c r="R313" s="573"/>
      <c r="S313" s="573"/>
      <c r="T313" s="573"/>
      <c r="U313" s="573"/>
      <c r="V313" s="574"/>
      <c r="W313" s="37" t="s">
        <v>69</v>
      </c>
      <c r="X313" s="549">
        <f>IFERROR(SUM(X307:X311),"0")</f>
        <v>2500</v>
      </c>
      <c r="Y313" s="549">
        <f>IFERROR(SUM(Y307:Y311),"0")</f>
        <v>2503.7999999999997</v>
      </c>
      <c r="Z313" s="37"/>
      <c r="AA313" s="550"/>
      <c r="AB313" s="550"/>
      <c r="AC313" s="550"/>
    </row>
    <row r="314" spans="1:68" ht="14.25" hidden="1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72" t="s">
        <v>71</v>
      </c>
      <c r="Q318" s="573"/>
      <c r="R318" s="573"/>
      <c r="S318" s="573"/>
      <c r="T318" s="573"/>
      <c r="U318" s="573"/>
      <c r="V318" s="574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72" t="s">
        <v>71</v>
      </c>
      <c r="Q319" s="573"/>
      <c r="R319" s="573"/>
      <c r="S319" s="573"/>
      <c r="T319" s="573"/>
      <c r="U319" s="573"/>
      <c r="V319" s="574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1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6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72" t="s">
        <v>71</v>
      </c>
      <c r="Q325" s="573"/>
      <c r="R325" s="573"/>
      <c r="S325" s="573"/>
      <c r="T325" s="573"/>
      <c r="U325" s="573"/>
      <c r="V325" s="574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72" t="s">
        <v>71</v>
      </c>
      <c r="Q326" s="573"/>
      <c r="R326" s="573"/>
      <c r="S326" s="573"/>
      <c r="T326" s="573"/>
      <c r="U326" s="573"/>
      <c r="V326" s="574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1"/>
      <c r="AB327" s="541"/>
      <c r="AC327" s="541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72" t="s">
        <v>71</v>
      </c>
      <c r="Q331" s="573"/>
      <c r="R331" s="573"/>
      <c r="S331" s="573"/>
      <c r="T331" s="573"/>
      <c r="U331" s="573"/>
      <c r="V331" s="574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72" t="s">
        <v>71</v>
      </c>
      <c r="Q332" s="573"/>
      <c r="R332" s="573"/>
      <c r="S332" s="573"/>
      <c r="T332" s="573"/>
      <c r="U332" s="573"/>
      <c r="V332" s="574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1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1"/>
      <c r="AB334" s="541"/>
      <c r="AC334" s="541"/>
    </row>
    <row r="335" spans="1:68" ht="27" hidden="1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72" t="s">
        <v>71</v>
      </c>
      <c r="Q338" s="573"/>
      <c r="R338" s="573"/>
      <c r="S338" s="573"/>
      <c r="T338" s="573"/>
      <c r="U338" s="573"/>
      <c r="V338" s="574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72" t="s">
        <v>71</v>
      </c>
      <c r="Q339" s="573"/>
      <c r="R339" s="573"/>
      <c r="S339" s="573"/>
      <c r="T339" s="573"/>
      <c r="U339" s="573"/>
      <c r="V339" s="574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565" t="s">
        <v>538</v>
      </c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6"/>
      <c r="P340" s="566"/>
      <c r="Q340" s="566"/>
      <c r="R340" s="566"/>
      <c r="S340" s="566"/>
      <c r="T340" s="566"/>
      <c r="U340" s="566"/>
      <c r="V340" s="566"/>
      <c r="W340" s="566"/>
      <c r="X340" s="566"/>
      <c r="Y340" s="566"/>
      <c r="Z340" s="566"/>
      <c r="AA340" s="48"/>
      <c r="AB340" s="48"/>
      <c r="AC340" s="48"/>
    </row>
    <row r="341" spans="1:68" ht="16.5" hidden="1" customHeight="1" x14ac:dyDescent="0.25">
      <c r="A341" s="571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hidden="1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1"/>
      <c r="AB342" s="541"/>
      <c r="AC342" s="541"/>
    </row>
    <row r="343" spans="1:68" ht="37.5" hidden="1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1500</v>
      </c>
      <c r="Y344" s="548">
        <f t="shared" si="37"/>
        <v>1500</v>
      </c>
      <c r="Z344" s="36">
        <f>IFERROR(IF(Y344=0,"",ROUNDUP(Y344/H344,0)*0.02175),"")</f>
        <v>2.1749999999999998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1548</v>
      </c>
      <c r="BN344" s="64">
        <f t="shared" si="39"/>
        <v>1548</v>
      </c>
      <c r="BO344" s="64">
        <f t="shared" si="40"/>
        <v>2.083333333333333</v>
      </c>
      <c r="BP344" s="64">
        <f t="shared" si="41"/>
        <v>2.083333333333333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hidden="1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72" t="s">
        <v>71</v>
      </c>
      <c r="Q350" s="573"/>
      <c r="R350" s="573"/>
      <c r="S350" s="573"/>
      <c r="T350" s="573"/>
      <c r="U350" s="573"/>
      <c r="V350" s="574"/>
      <c r="W350" s="37" t="s">
        <v>72</v>
      </c>
      <c r="X350" s="549">
        <f>IFERROR(X343/H343,"0")+IFERROR(X344/H344,"0")+IFERROR(X345/H345,"0")+IFERROR(X346/H346,"0")+IFERROR(X347/H347,"0")+IFERROR(X348/H348,"0")+IFERROR(X349/H349,"0")</f>
        <v>100</v>
      </c>
      <c r="Y350" s="549">
        <f>IFERROR(Y343/H343,"0")+IFERROR(Y344/H344,"0")+IFERROR(Y345/H345,"0")+IFERROR(Y346/H346,"0")+IFERROR(Y347/H347,"0")+IFERROR(Y348/H348,"0")+IFERROR(Y349/H349,"0")</f>
        <v>100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2.1749999999999998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72" t="s">
        <v>71</v>
      </c>
      <c r="Q351" s="573"/>
      <c r="R351" s="573"/>
      <c r="S351" s="573"/>
      <c r="T351" s="573"/>
      <c r="U351" s="573"/>
      <c r="V351" s="574"/>
      <c r="W351" s="37" t="s">
        <v>69</v>
      </c>
      <c r="X351" s="549">
        <f>IFERROR(SUM(X343:X349),"0")</f>
        <v>1500</v>
      </c>
      <c r="Y351" s="549">
        <f>IFERROR(SUM(Y343:Y349),"0")</f>
        <v>1500</v>
      </c>
      <c r="Z351" s="37"/>
      <c r="AA351" s="550"/>
      <c r="AB351" s="550"/>
      <c r="AC351" s="550"/>
    </row>
    <row r="352" spans="1:68" ht="14.25" hidden="1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1"/>
      <c r="AB352" s="541"/>
      <c r="AC352" s="541"/>
    </row>
    <row r="353" spans="1:68" ht="27" hidden="1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72" t="s">
        <v>71</v>
      </c>
      <c r="Q355" s="573"/>
      <c r="R355" s="573"/>
      <c r="S355" s="573"/>
      <c r="T355" s="573"/>
      <c r="U355" s="573"/>
      <c r="V355" s="574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hidden="1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72" t="s">
        <v>71</v>
      </c>
      <c r="Q356" s="573"/>
      <c r="R356" s="573"/>
      <c r="S356" s="573"/>
      <c r="T356" s="573"/>
      <c r="U356" s="573"/>
      <c r="V356" s="574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1"/>
      <c r="AB357" s="541"/>
      <c r="AC357" s="541"/>
    </row>
    <row r="358" spans="1:68" ht="27" hidden="1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72" t="s">
        <v>71</v>
      </c>
      <c r="Q360" s="573"/>
      <c r="R360" s="573"/>
      <c r="S360" s="573"/>
      <c r="T360" s="573"/>
      <c r="U360" s="573"/>
      <c r="V360" s="574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72" t="s">
        <v>71</v>
      </c>
      <c r="Q361" s="573"/>
      <c r="R361" s="573"/>
      <c r="S361" s="573"/>
      <c r="T361" s="573"/>
      <c r="U361" s="573"/>
      <c r="V361" s="574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1"/>
      <c r="AB362" s="541"/>
      <c r="AC362" s="541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72" t="s">
        <v>71</v>
      </c>
      <c r="Q364" s="573"/>
      <c r="R364" s="573"/>
      <c r="S364" s="573"/>
      <c r="T364" s="573"/>
      <c r="U364" s="573"/>
      <c r="V364" s="574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72" t="s">
        <v>71</v>
      </c>
      <c r="Q365" s="573"/>
      <c r="R365" s="573"/>
      <c r="S365" s="573"/>
      <c r="T365" s="573"/>
      <c r="U365" s="573"/>
      <c r="V365" s="574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1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hidden="1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1"/>
      <c r="AB367" s="541"/>
      <c r="AC367" s="541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72" t="s">
        <v>71</v>
      </c>
      <c r="Q371" s="573"/>
      <c r="R371" s="573"/>
      <c r="S371" s="573"/>
      <c r="T371" s="573"/>
      <c r="U371" s="573"/>
      <c r="V371" s="574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72" t="s">
        <v>71</v>
      </c>
      <c r="Q372" s="573"/>
      <c r="R372" s="573"/>
      <c r="S372" s="573"/>
      <c r="T372" s="573"/>
      <c r="U372" s="573"/>
      <c r="V372" s="574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1"/>
      <c r="AB373" s="541"/>
      <c r="AC373" s="541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72" t="s">
        <v>71</v>
      </c>
      <c r="Q376" s="573"/>
      <c r="R376" s="573"/>
      <c r="S376" s="573"/>
      <c r="T376" s="573"/>
      <c r="U376" s="573"/>
      <c r="V376" s="574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72" t="s">
        <v>71</v>
      </c>
      <c r="Q377" s="573"/>
      <c r="R377" s="573"/>
      <c r="S377" s="573"/>
      <c r="T377" s="573"/>
      <c r="U377" s="573"/>
      <c r="V377" s="574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1"/>
      <c r="AB378" s="541"/>
      <c r="AC378" s="541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72" t="s">
        <v>71</v>
      </c>
      <c r="Q381" s="573"/>
      <c r="R381" s="573"/>
      <c r="S381" s="573"/>
      <c r="T381" s="573"/>
      <c r="U381" s="573"/>
      <c r="V381" s="574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hidden="1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72" t="s">
        <v>71</v>
      </c>
      <c r="Q382" s="573"/>
      <c r="R382" s="573"/>
      <c r="S382" s="573"/>
      <c r="T382" s="573"/>
      <c r="U382" s="573"/>
      <c r="V382" s="574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hidden="1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1"/>
      <c r="AB383" s="541"/>
      <c r="AC383" s="541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72" t="s">
        <v>71</v>
      </c>
      <c r="Q385" s="573"/>
      <c r="R385" s="573"/>
      <c r="S385" s="573"/>
      <c r="T385" s="573"/>
      <c r="U385" s="573"/>
      <c r="V385" s="574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72" t="s">
        <v>71</v>
      </c>
      <c r="Q386" s="573"/>
      <c r="R386" s="573"/>
      <c r="S386" s="573"/>
      <c r="T386" s="573"/>
      <c r="U386" s="573"/>
      <c r="V386" s="574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565" t="s">
        <v>595</v>
      </c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6"/>
      <c r="P387" s="566"/>
      <c r="Q387" s="566"/>
      <c r="R387" s="566"/>
      <c r="S387" s="566"/>
      <c r="T387" s="566"/>
      <c r="U387" s="566"/>
      <c r="V387" s="566"/>
      <c r="W387" s="566"/>
      <c r="X387" s="566"/>
      <c r="Y387" s="566"/>
      <c r="Z387" s="566"/>
      <c r="AA387" s="48"/>
      <c r="AB387" s="48"/>
      <c r="AC387" s="48"/>
    </row>
    <row r="388" spans="1:68" ht="16.5" hidden="1" customHeight="1" x14ac:dyDescent="0.25">
      <c r="A388" s="571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hidden="1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1"/>
      <c r="AB389" s="541"/>
      <c r="AC389" s="541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68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6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hidden="1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72" t="s">
        <v>71</v>
      </c>
      <c r="Q400" s="573"/>
      <c r="R400" s="573"/>
      <c r="S400" s="573"/>
      <c r="T400" s="573"/>
      <c r="U400" s="573"/>
      <c r="V400" s="574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hidden="1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72" t="s">
        <v>71</v>
      </c>
      <c r="Q401" s="573"/>
      <c r="R401" s="573"/>
      <c r="S401" s="573"/>
      <c r="T401" s="573"/>
      <c r="U401" s="573"/>
      <c r="V401" s="574"/>
      <c r="W401" s="37" t="s">
        <v>69</v>
      </c>
      <c r="X401" s="549">
        <f>IFERROR(SUM(X390:X399),"0")</f>
        <v>0</v>
      </c>
      <c r="Y401" s="549">
        <f>IFERROR(SUM(Y390:Y399),"0")</f>
        <v>0</v>
      </c>
      <c r="Z401" s="37"/>
      <c r="AA401" s="550"/>
      <c r="AB401" s="550"/>
      <c r="AC401" s="550"/>
    </row>
    <row r="402" spans="1:68" ht="14.25" hidden="1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1"/>
      <c r="AB402" s="541"/>
      <c r="AC402" s="541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72" t="s">
        <v>71</v>
      </c>
      <c r="Q405" s="573"/>
      <c r="R405" s="573"/>
      <c r="S405" s="573"/>
      <c r="T405" s="573"/>
      <c r="U405" s="573"/>
      <c r="V405" s="574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72" t="s">
        <v>71</v>
      </c>
      <c r="Q406" s="573"/>
      <c r="R406" s="573"/>
      <c r="S406" s="573"/>
      <c r="T406" s="573"/>
      <c r="U406" s="573"/>
      <c r="V406" s="574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71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hidden="1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1"/>
      <c r="AB408" s="541"/>
      <c r="AC408" s="541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72" t="s">
        <v>71</v>
      </c>
      <c r="Q410" s="573"/>
      <c r="R410" s="573"/>
      <c r="S410" s="573"/>
      <c r="T410" s="573"/>
      <c r="U410" s="573"/>
      <c r="V410" s="574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72" t="s">
        <v>71</v>
      </c>
      <c r="Q411" s="573"/>
      <c r="R411" s="573"/>
      <c r="S411" s="573"/>
      <c r="T411" s="573"/>
      <c r="U411" s="573"/>
      <c r="V411" s="574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1"/>
      <c r="AB412" s="541"/>
      <c r="AC412" s="541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8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72" t="s">
        <v>71</v>
      </c>
      <c r="Q417" s="573"/>
      <c r="R417" s="573"/>
      <c r="S417" s="573"/>
      <c r="T417" s="573"/>
      <c r="U417" s="573"/>
      <c r="V417" s="574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hidden="1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72" t="s">
        <v>71</v>
      </c>
      <c r="Q418" s="573"/>
      <c r="R418" s="573"/>
      <c r="S418" s="573"/>
      <c r="T418" s="573"/>
      <c r="U418" s="573"/>
      <c r="V418" s="574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hidden="1" customHeight="1" x14ac:dyDescent="0.25">
      <c r="A419" s="571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hidden="1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1"/>
      <c r="AB420" s="541"/>
      <c r="AC420" s="541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72" t="s">
        <v>71</v>
      </c>
      <c r="Q422" s="573"/>
      <c r="R422" s="573"/>
      <c r="S422" s="573"/>
      <c r="T422" s="573"/>
      <c r="U422" s="573"/>
      <c r="V422" s="574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72" t="s">
        <v>71</v>
      </c>
      <c r="Q423" s="573"/>
      <c r="R423" s="573"/>
      <c r="S423" s="573"/>
      <c r="T423" s="573"/>
      <c r="U423" s="573"/>
      <c r="V423" s="574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565" t="s">
        <v>647</v>
      </c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6"/>
      <c r="P424" s="566"/>
      <c r="Q424" s="566"/>
      <c r="R424" s="566"/>
      <c r="S424" s="566"/>
      <c r="T424" s="566"/>
      <c r="U424" s="566"/>
      <c r="V424" s="566"/>
      <c r="W424" s="566"/>
      <c r="X424" s="566"/>
      <c r="Y424" s="566"/>
      <c r="Z424" s="566"/>
      <c r="AA424" s="48"/>
      <c r="AB424" s="48"/>
      <c r="AC424" s="48"/>
    </row>
    <row r="425" spans="1:68" ht="16.5" hidden="1" customHeight="1" x14ac:dyDescent="0.25">
      <c r="A425" s="571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hidden="1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1"/>
      <c r="AB426" s="541"/>
      <c r="AC426" s="541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78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0</v>
      </c>
      <c r="Y432" s="548">
        <f t="shared" si="48"/>
        <v>0</v>
      </c>
      <c r="Z432" s="36" t="str">
        <f t="shared" si="49"/>
        <v/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idden="1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72" t="s">
        <v>71</v>
      </c>
      <c r="Q439" s="573"/>
      <c r="R439" s="573"/>
      <c r="S439" s="573"/>
      <c r="T439" s="573"/>
      <c r="U439" s="573"/>
      <c r="V439" s="574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550"/>
      <c r="AB439" s="550"/>
      <c r="AC439" s="550"/>
    </row>
    <row r="440" spans="1:68" hidden="1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72" t="s">
        <v>71</v>
      </c>
      <c r="Q440" s="573"/>
      <c r="R440" s="573"/>
      <c r="S440" s="573"/>
      <c r="T440" s="573"/>
      <c r="U440" s="573"/>
      <c r="V440" s="574"/>
      <c r="W440" s="37" t="s">
        <v>69</v>
      </c>
      <c r="X440" s="549">
        <f>IFERROR(SUM(X427:X438),"0")</f>
        <v>0</v>
      </c>
      <c r="Y440" s="549">
        <f>IFERROR(SUM(Y427:Y438),"0")</f>
        <v>0</v>
      </c>
      <c r="Z440" s="37"/>
      <c r="AA440" s="550"/>
      <c r="AB440" s="550"/>
      <c r="AC440" s="550"/>
    </row>
    <row r="441" spans="1:68" ht="14.25" hidden="1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1"/>
      <c r="AB441" s="541"/>
      <c r="AC441" s="541"/>
    </row>
    <row r="442" spans="1:68" ht="16.5" hidden="1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72" t="s">
        <v>71</v>
      </c>
      <c r="Q445" s="573"/>
      <c r="R445" s="573"/>
      <c r="S445" s="573"/>
      <c r="T445" s="573"/>
      <c r="U445" s="573"/>
      <c r="V445" s="574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hidden="1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72" t="s">
        <v>71</v>
      </c>
      <c r="Q446" s="573"/>
      <c r="R446" s="573"/>
      <c r="S446" s="573"/>
      <c r="T446" s="573"/>
      <c r="U446" s="573"/>
      <c r="V446" s="574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hidden="1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1"/>
      <c r="AB447" s="541"/>
      <c r="AC447" s="541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5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idden="1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72" t="s">
        <v>71</v>
      </c>
      <c r="Q454" s="573"/>
      <c r="R454" s="573"/>
      <c r="S454" s="573"/>
      <c r="T454" s="573"/>
      <c r="U454" s="573"/>
      <c r="V454" s="574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hidden="1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72" t="s">
        <v>71</v>
      </c>
      <c r="Q455" s="573"/>
      <c r="R455" s="573"/>
      <c r="S455" s="573"/>
      <c r="T455" s="573"/>
      <c r="U455" s="573"/>
      <c r="V455" s="574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hidden="1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1"/>
      <c r="AB456" s="541"/>
      <c r="AC456" s="541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2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72" t="s">
        <v>71</v>
      </c>
      <c r="Q460" s="573"/>
      <c r="R460" s="573"/>
      <c r="S460" s="573"/>
      <c r="T460" s="573"/>
      <c r="U460" s="573"/>
      <c r="V460" s="574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72" t="s">
        <v>71</v>
      </c>
      <c r="Q461" s="573"/>
      <c r="R461" s="573"/>
      <c r="S461" s="573"/>
      <c r="T461" s="573"/>
      <c r="U461" s="573"/>
      <c r="V461" s="574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565" t="s">
        <v>709</v>
      </c>
      <c r="B462" s="566"/>
      <c r="C462" s="566"/>
      <c r="D462" s="566"/>
      <c r="E462" s="566"/>
      <c r="F462" s="566"/>
      <c r="G462" s="566"/>
      <c r="H462" s="566"/>
      <c r="I462" s="566"/>
      <c r="J462" s="566"/>
      <c r="K462" s="566"/>
      <c r="L462" s="566"/>
      <c r="M462" s="566"/>
      <c r="N462" s="566"/>
      <c r="O462" s="566"/>
      <c r="P462" s="566"/>
      <c r="Q462" s="566"/>
      <c r="R462" s="566"/>
      <c r="S462" s="566"/>
      <c r="T462" s="566"/>
      <c r="U462" s="566"/>
      <c r="V462" s="566"/>
      <c r="W462" s="566"/>
      <c r="X462" s="566"/>
      <c r="Y462" s="566"/>
      <c r="Z462" s="566"/>
      <c r="AA462" s="48"/>
      <c r="AB462" s="48"/>
      <c r="AC462" s="48"/>
    </row>
    <row r="463" spans="1:68" ht="16.5" hidden="1" customHeight="1" x14ac:dyDescent="0.25">
      <c r="A463" s="571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hidden="1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1"/>
      <c r="AB464" s="541"/>
      <c r="AC464" s="541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6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72" t="s">
        <v>71</v>
      </c>
      <c r="Q469" s="573"/>
      <c r="R469" s="573"/>
      <c r="S469" s="573"/>
      <c r="T469" s="573"/>
      <c r="U469" s="573"/>
      <c r="V469" s="574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hidden="1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72" t="s">
        <v>71</v>
      </c>
      <c r="Q470" s="573"/>
      <c r="R470" s="573"/>
      <c r="S470" s="573"/>
      <c r="T470" s="573"/>
      <c r="U470" s="573"/>
      <c r="V470" s="574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hidden="1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1"/>
      <c r="AB471" s="541"/>
      <c r="AC471" s="541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564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72" t="s">
        <v>71</v>
      </c>
      <c r="Q475" s="573"/>
      <c r="R475" s="573"/>
      <c r="S475" s="573"/>
      <c r="T475" s="573"/>
      <c r="U475" s="573"/>
      <c r="V475" s="574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72" t="s">
        <v>71</v>
      </c>
      <c r="Q476" s="573"/>
      <c r="R476" s="573"/>
      <c r="S476" s="573"/>
      <c r="T476" s="573"/>
      <c r="U476" s="573"/>
      <c r="V476" s="574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1"/>
      <c r="AB477" s="541"/>
      <c r="AC477" s="541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72" t="s">
        <v>71</v>
      </c>
      <c r="Q480" s="573"/>
      <c r="R480" s="573"/>
      <c r="S480" s="573"/>
      <c r="T480" s="573"/>
      <c r="U480" s="573"/>
      <c r="V480" s="574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72" t="s">
        <v>71</v>
      </c>
      <c r="Q481" s="573"/>
      <c r="R481" s="573"/>
      <c r="S481" s="573"/>
      <c r="T481" s="573"/>
      <c r="U481" s="573"/>
      <c r="V481" s="574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1"/>
      <c r="AB482" s="541"/>
      <c r="AC482" s="541"/>
    </row>
    <row r="483" spans="1:68" ht="27" hidden="1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1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72" t="s">
        <v>71</v>
      </c>
      <c r="Q484" s="573"/>
      <c r="R484" s="573"/>
      <c r="S484" s="573"/>
      <c r="T484" s="573"/>
      <c r="U484" s="573"/>
      <c r="V484" s="574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72" t="s">
        <v>71</v>
      </c>
      <c r="Q485" s="573"/>
      <c r="R485" s="573"/>
      <c r="S485" s="573"/>
      <c r="T485" s="573"/>
      <c r="U485" s="573"/>
      <c r="V485" s="574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1"/>
      <c r="AB486" s="541"/>
      <c r="AC486" s="541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5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8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72" t="s">
        <v>71</v>
      </c>
      <c r="Q489" s="573"/>
      <c r="R489" s="573"/>
      <c r="S489" s="573"/>
      <c r="T489" s="573"/>
      <c r="U489" s="573"/>
      <c r="V489" s="574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72" t="s">
        <v>71</v>
      </c>
      <c r="Q490" s="573"/>
      <c r="R490" s="573"/>
      <c r="S490" s="573"/>
      <c r="T490" s="573"/>
      <c r="U490" s="573"/>
      <c r="V490" s="574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71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hidden="1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1"/>
      <c r="AB492" s="541"/>
      <c r="AC492" s="541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72" t="s">
        <v>71</v>
      </c>
      <c r="Q494" s="573"/>
      <c r="R494" s="573"/>
      <c r="S494" s="573"/>
      <c r="T494" s="573"/>
      <c r="U494" s="573"/>
      <c r="V494" s="574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72" t="s">
        <v>71</v>
      </c>
      <c r="Q495" s="573"/>
      <c r="R495" s="573"/>
      <c r="S495" s="573"/>
      <c r="T495" s="573"/>
      <c r="U495" s="573"/>
      <c r="V495" s="574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4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5"/>
      <c r="P496" s="695" t="s">
        <v>750</v>
      </c>
      <c r="Q496" s="666"/>
      <c r="R496" s="666"/>
      <c r="S496" s="666"/>
      <c r="T496" s="666"/>
      <c r="U496" s="666"/>
      <c r="V496" s="66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5500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5505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5"/>
      <c r="P497" s="695" t="s">
        <v>751</v>
      </c>
      <c r="Q497" s="666"/>
      <c r="R497" s="666"/>
      <c r="S497" s="666"/>
      <c r="T497" s="666"/>
      <c r="U497" s="666"/>
      <c r="V497" s="667"/>
      <c r="W497" s="37" t="s">
        <v>69</v>
      </c>
      <c r="X497" s="549">
        <f>IFERROR(SUM(BM22:BM493),"0")</f>
        <v>5772.8397435897441</v>
      </c>
      <c r="Y497" s="549">
        <f>IFERROR(SUM(BN22:BN493),"0")</f>
        <v>5778.1379999999999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5"/>
      <c r="P498" s="695" t="s">
        <v>752</v>
      </c>
      <c r="Q498" s="666"/>
      <c r="R498" s="666"/>
      <c r="S498" s="666"/>
      <c r="T498" s="666"/>
      <c r="U498" s="666"/>
      <c r="V498" s="667"/>
      <c r="W498" s="37" t="s">
        <v>753</v>
      </c>
      <c r="X498" s="38">
        <f>ROUNDUP(SUM(BO22:BO493),0)</f>
        <v>10</v>
      </c>
      <c r="Y498" s="38">
        <f>ROUNDUP(SUM(BP22:BP493),0)</f>
        <v>10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5"/>
      <c r="P499" s="695" t="s">
        <v>754</v>
      </c>
      <c r="Q499" s="666"/>
      <c r="R499" s="666"/>
      <c r="S499" s="666"/>
      <c r="T499" s="666"/>
      <c r="U499" s="666"/>
      <c r="V499" s="667"/>
      <c r="W499" s="37" t="s">
        <v>69</v>
      </c>
      <c r="X499" s="549">
        <f>GrossWeightTotal+PalletQtyTotal*25</f>
        <v>6022.8397435897441</v>
      </c>
      <c r="Y499" s="549">
        <f>GrossWeightTotalR+PalletQtyTotalR*25</f>
        <v>6028.1379999999999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5"/>
      <c r="P500" s="695" t="s">
        <v>755</v>
      </c>
      <c r="Q500" s="666"/>
      <c r="R500" s="666"/>
      <c r="S500" s="666"/>
      <c r="T500" s="666"/>
      <c r="U500" s="666"/>
      <c r="V500" s="667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559.40170940170935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560</v>
      </c>
      <c r="Z500" s="37"/>
      <c r="AA500" s="550"/>
      <c r="AB500" s="550"/>
      <c r="AC500" s="550"/>
    </row>
    <row r="501" spans="1:32" ht="14.25" hidden="1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5"/>
      <c r="P501" s="695" t="s">
        <v>756</v>
      </c>
      <c r="Q501" s="666"/>
      <c r="R501" s="666"/>
      <c r="S501" s="666"/>
      <c r="T501" s="666"/>
      <c r="U501" s="666"/>
      <c r="V501" s="667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10.905799999999999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39" t="s">
        <v>63</v>
      </c>
      <c r="C503" s="607" t="s">
        <v>99</v>
      </c>
      <c r="D503" s="638"/>
      <c r="E503" s="638"/>
      <c r="F503" s="638"/>
      <c r="G503" s="638"/>
      <c r="H503" s="639"/>
      <c r="I503" s="607" t="s">
        <v>250</v>
      </c>
      <c r="J503" s="638"/>
      <c r="K503" s="638"/>
      <c r="L503" s="638"/>
      <c r="M503" s="638"/>
      <c r="N503" s="638"/>
      <c r="O503" s="638"/>
      <c r="P503" s="638"/>
      <c r="Q503" s="638"/>
      <c r="R503" s="638"/>
      <c r="S503" s="639"/>
      <c r="T503" s="607" t="s">
        <v>538</v>
      </c>
      <c r="U503" s="639"/>
      <c r="V503" s="607" t="s">
        <v>595</v>
      </c>
      <c r="W503" s="638"/>
      <c r="X503" s="639"/>
      <c r="Y503" s="539" t="s">
        <v>647</v>
      </c>
      <c r="Z503" s="607" t="s">
        <v>709</v>
      </c>
      <c r="AA503" s="639"/>
      <c r="AB503" s="52"/>
      <c r="AC503" s="52"/>
      <c r="AF503" s="540"/>
    </row>
    <row r="504" spans="1:32" ht="14.25" customHeight="1" thickTop="1" x14ac:dyDescent="0.2">
      <c r="A504" s="731" t="s">
        <v>759</v>
      </c>
      <c r="B504" s="607" t="s">
        <v>63</v>
      </c>
      <c r="C504" s="607" t="s">
        <v>100</v>
      </c>
      <c r="D504" s="607" t="s">
        <v>117</v>
      </c>
      <c r="E504" s="607" t="s">
        <v>173</v>
      </c>
      <c r="F504" s="607" t="s">
        <v>192</v>
      </c>
      <c r="G504" s="607" t="s">
        <v>222</v>
      </c>
      <c r="H504" s="607" t="s">
        <v>99</v>
      </c>
      <c r="I504" s="607" t="s">
        <v>251</v>
      </c>
      <c r="J504" s="607" t="s">
        <v>292</v>
      </c>
      <c r="K504" s="607" t="s">
        <v>352</v>
      </c>
      <c r="L504" s="607" t="s">
        <v>397</v>
      </c>
      <c r="M504" s="607" t="s">
        <v>413</v>
      </c>
      <c r="N504" s="540"/>
      <c r="O504" s="607" t="s">
        <v>425</v>
      </c>
      <c r="P504" s="607" t="s">
        <v>435</v>
      </c>
      <c r="Q504" s="607" t="s">
        <v>442</v>
      </c>
      <c r="R504" s="607" t="s">
        <v>447</v>
      </c>
      <c r="S504" s="607" t="s">
        <v>528</v>
      </c>
      <c r="T504" s="607" t="s">
        <v>539</v>
      </c>
      <c r="U504" s="607" t="s">
        <v>573</v>
      </c>
      <c r="V504" s="607" t="s">
        <v>596</v>
      </c>
      <c r="W504" s="607" t="s">
        <v>628</v>
      </c>
      <c r="X504" s="607" t="s">
        <v>643</v>
      </c>
      <c r="Y504" s="607" t="s">
        <v>647</v>
      </c>
      <c r="Z504" s="607" t="s">
        <v>709</v>
      </c>
      <c r="AA504" s="607" t="s">
        <v>746</v>
      </c>
      <c r="AB504" s="52"/>
      <c r="AC504" s="52"/>
      <c r="AF504" s="540"/>
    </row>
    <row r="505" spans="1:32" ht="13.5" customHeight="1" thickBot="1" x14ac:dyDescent="0.25">
      <c r="A505" s="732"/>
      <c r="B505" s="608"/>
      <c r="C505" s="608"/>
      <c r="D505" s="608"/>
      <c r="E505" s="608"/>
      <c r="F505" s="608"/>
      <c r="G505" s="608"/>
      <c r="H505" s="608"/>
      <c r="I505" s="608"/>
      <c r="J505" s="608"/>
      <c r="K505" s="608"/>
      <c r="L505" s="608"/>
      <c r="M505" s="608"/>
      <c r="N505" s="540"/>
      <c r="O505" s="608"/>
      <c r="P505" s="608"/>
      <c r="Q505" s="608"/>
      <c r="R505" s="608"/>
      <c r="S505" s="608"/>
      <c r="T505" s="608"/>
      <c r="U505" s="608"/>
      <c r="V505" s="608"/>
      <c r="W505" s="608"/>
      <c r="X505" s="608"/>
      <c r="Y505" s="608"/>
      <c r="Z505" s="608"/>
      <c r="AA505" s="608"/>
      <c r="AB505" s="52"/>
      <c r="AC505" s="52"/>
      <c r="AF505" s="540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46">
        <f>IFERROR(Y86*1,"0")+IFERROR(Y87*1,"0")+IFERROR(Y88*1,"0")+IFERROR(Y92*1,"0")+IFERROR(Y93*1,"0")+IFERROR(Y94*1,"0")+IFERROR(Y95*1,"0")</f>
        <v>0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0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4005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1500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0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"/>
        <filter val="100,00"/>
        <filter val="138,89"/>
        <filter val="2 500,00"/>
        <filter val="320,51"/>
        <filter val="5 500,00"/>
        <filter val="5 772,84"/>
        <filter val="559,40"/>
        <filter val="6 022,84"/>
      </filters>
    </filterColumn>
    <filterColumn colId="29" showButton="0"/>
    <filterColumn colId="30" showButton="0"/>
  </autoFilter>
  <mergeCells count="886">
    <mergeCell ref="P444:T444"/>
    <mergeCell ref="P216:V216"/>
    <mergeCell ref="Q504:Q505"/>
    <mergeCell ref="P501:V501"/>
    <mergeCell ref="S504:S505"/>
    <mergeCell ref="P60:T60"/>
    <mergeCell ref="D291:E291"/>
    <mergeCell ref="D95:E95"/>
    <mergeCell ref="A279:O280"/>
    <mergeCell ref="P449:T449"/>
    <mergeCell ref="P496:V496"/>
    <mergeCell ref="A426:Z426"/>
    <mergeCell ref="Z503:AA503"/>
    <mergeCell ref="P504:P505"/>
    <mergeCell ref="R504:R505"/>
    <mergeCell ref="D483:E483"/>
    <mergeCell ref="D458:E458"/>
    <mergeCell ref="D478:E478"/>
    <mergeCell ref="D433:E433"/>
    <mergeCell ref="P356:V356"/>
    <mergeCell ref="P363:T363"/>
    <mergeCell ref="D344:E344"/>
    <mergeCell ref="A188:O189"/>
    <mergeCell ref="P202:T202"/>
    <mergeCell ref="U17:V17"/>
    <mergeCell ref="Y17:Y18"/>
    <mergeCell ref="P372:V372"/>
    <mergeCell ref="D293:E293"/>
    <mergeCell ref="A153:Z153"/>
    <mergeCell ref="P138:V138"/>
    <mergeCell ref="D268:E268"/>
    <mergeCell ref="A137:O138"/>
    <mergeCell ref="D395:E395"/>
    <mergeCell ref="P126:T126"/>
    <mergeCell ref="P361:V361"/>
    <mergeCell ref="P69:V69"/>
    <mergeCell ref="A21:Z21"/>
    <mergeCell ref="D244:E244"/>
    <mergeCell ref="P228:T228"/>
    <mergeCell ref="D171:E171"/>
    <mergeCell ref="P293:T293"/>
    <mergeCell ref="A149:O150"/>
    <mergeCell ref="D336:E336"/>
    <mergeCell ref="A362:Z362"/>
    <mergeCell ref="D237:E237"/>
    <mergeCell ref="P285:V285"/>
    <mergeCell ref="A355:O356"/>
    <mergeCell ref="D192:E192"/>
    <mergeCell ref="Q6:R6"/>
    <mergeCell ref="A385:O386"/>
    <mergeCell ref="P243:T243"/>
    <mergeCell ref="P436:T436"/>
    <mergeCell ref="A422:O423"/>
    <mergeCell ref="P292:T292"/>
    <mergeCell ref="A360:O361"/>
    <mergeCell ref="D102:E102"/>
    <mergeCell ref="A425:Z425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262:E262"/>
    <mergeCell ref="P122:V122"/>
    <mergeCell ref="P368:T368"/>
    <mergeCell ref="P435:T435"/>
    <mergeCell ref="P136:T136"/>
    <mergeCell ref="P305:V305"/>
    <mergeCell ref="P434:T434"/>
    <mergeCell ref="D421:E421"/>
    <mergeCell ref="P307:T307"/>
    <mergeCell ref="Q5:R5"/>
    <mergeCell ref="F17:F18"/>
    <mergeCell ref="D120:E120"/>
    <mergeCell ref="P132:V132"/>
    <mergeCell ref="D242:E242"/>
    <mergeCell ref="P297:T297"/>
    <mergeCell ref="P370:T370"/>
    <mergeCell ref="D107:E107"/>
    <mergeCell ref="D163:E163"/>
    <mergeCell ref="D278:E278"/>
    <mergeCell ref="P291:T291"/>
    <mergeCell ref="P288:T288"/>
    <mergeCell ref="P43:V43"/>
    <mergeCell ref="A39:Z39"/>
    <mergeCell ref="A8:C8"/>
    <mergeCell ref="A10:C10"/>
    <mergeCell ref="A129:Z129"/>
    <mergeCell ref="D42:E42"/>
    <mergeCell ref="D17:E18"/>
    <mergeCell ref="X17:X18"/>
    <mergeCell ref="A9:C9"/>
    <mergeCell ref="P125:T125"/>
    <mergeCell ref="A496:O501"/>
    <mergeCell ref="D165:E165"/>
    <mergeCell ref="P75:T75"/>
    <mergeCell ref="P406:V406"/>
    <mergeCell ref="P146:T146"/>
    <mergeCell ref="P317:T317"/>
    <mergeCell ref="D323:E323"/>
    <mergeCell ref="D223:E223"/>
    <mergeCell ref="D394:E394"/>
    <mergeCell ref="A263:O264"/>
    <mergeCell ref="D450:E450"/>
    <mergeCell ref="P181:T181"/>
    <mergeCell ref="P344:T344"/>
    <mergeCell ref="P371:V371"/>
    <mergeCell ref="D252:E252"/>
    <mergeCell ref="D452:E452"/>
    <mergeCell ref="A112:Z112"/>
    <mergeCell ref="P421:T421"/>
    <mergeCell ref="P137:V137"/>
    <mergeCell ref="A249:Z249"/>
    <mergeCell ref="P495:V495"/>
    <mergeCell ref="A320:Z320"/>
    <mergeCell ref="P351:V351"/>
    <mergeCell ref="A494:O495"/>
    <mergeCell ref="AD17:AF18"/>
    <mergeCell ref="P167:V167"/>
    <mergeCell ref="D101:E101"/>
    <mergeCell ref="D380:E380"/>
    <mergeCell ref="D76:E76"/>
    <mergeCell ref="F5:G5"/>
    <mergeCell ref="P117:V117"/>
    <mergeCell ref="P365:V365"/>
    <mergeCell ref="P144:V144"/>
    <mergeCell ref="A25:Z25"/>
    <mergeCell ref="P67:T67"/>
    <mergeCell ref="P186:T186"/>
    <mergeCell ref="A236:Z236"/>
    <mergeCell ref="P253:T253"/>
    <mergeCell ref="D221:E221"/>
    <mergeCell ref="V11:W11"/>
    <mergeCell ref="D29:E29"/>
    <mergeCell ref="A20:Z20"/>
    <mergeCell ref="A314:Z314"/>
    <mergeCell ref="P239:V239"/>
    <mergeCell ref="A257:Z257"/>
    <mergeCell ref="P262:T262"/>
    <mergeCell ref="D170:E170"/>
    <mergeCell ref="P337:T337"/>
    <mergeCell ref="P2:W3"/>
    <mergeCell ref="P498:V498"/>
    <mergeCell ref="A57:O58"/>
    <mergeCell ref="P298:T298"/>
    <mergeCell ref="P198:T198"/>
    <mergeCell ref="D241:E241"/>
    <mergeCell ref="P54:T54"/>
    <mergeCell ref="P347:T347"/>
    <mergeCell ref="P369:T369"/>
    <mergeCell ref="D437:E437"/>
    <mergeCell ref="D228:E228"/>
    <mergeCell ref="A371:O372"/>
    <mergeCell ref="P312:V312"/>
    <mergeCell ref="D404:E404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49:T349"/>
    <mergeCell ref="P78:V78"/>
    <mergeCell ref="P494:V494"/>
    <mergeCell ref="P102:T102"/>
    <mergeCell ref="P481:V481"/>
    <mergeCell ref="P189:V189"/>
    <mergeCell ref="A185:Z185"/>
    <mergeCell ref="P196:T196"/>
    <mergeCell ref="A484:O485"/>
    <mergeCell ref="A106:Z106"/>
    <mergeCell ref="D226:E226"/>
    <mergeCell ref="D164:E164"/>
    <mergeCell ref="P354:T354"/>
    <mergeCell ref="D397:E397"/>
    <mergeCell ref="P376:V376"/>
    <mergeCell ref="A201:Z201"/>
    <mergeCell ref="D310:E310"/>
    <mergeCell ref="P411:V411"/>
    <mergeCell ref="A463:Z463"/>
    <mergeCell ref="D430:E430"/>
    <mergeCell ref="D392:E392"/>
    <mergeCell ref="P469:V469"/>
    <mergeCell ref="D457:E457"/>
    <mergeCell ref="P422:V422"/>
    <mergeCell ref="A412:Z412"/>
    <mergeCell ref="P433:T433"/>
    <mergeCell ref="P483:T483"/>
    <mergeCell ref="D22:E22"/>
    <mergeCell ref="A35:O36"/>
    <mergeCell ref="A157:Z157"/>
    <mergeCell ref="A127:O128"/>
    <mergeCell ref="P255:V255"/>
    <mergeCell ref="P301:T301"/>
    <mergeCell ref="P34:T34"/>
    <mergeCell ref="D86:E86"/>
    <mergeCell ref="P214:T214"/>
    <mergeCell ref="A400:O401"/>
    <mergeCell ref="D384:E384"/>
    <mergeCell ref="D449:E449"/>
    <mergeCell ref="P284:V284"/>
    <mergeCell ref="A110:O111"/>
    <mergeCell ref="P478:T478"/>
    <mergeCell ref="P107:T107"/>
    <mergeCell ref="P278:T278"/>
    <mergeCell ref="D321:E321"/>
    <mergeCell ref="P63:V63"/>
    <mergeCell ref="P101:T101"/>
    <mergeCell ref="D215:E215"/>
    <mergeCell ref="P465:T465"/>
    <mergeCell ref="A255:O256"/>
    <mergeCell ref="P321:T321"/>
    <mergeCell ref="D202:E202"/>
    <mergeCell ref="A179:Z179"/>
    <mergeCell ref="P348:T348"/>
    <mergeCell ref="P323:T323"/>
    <mergeCell ref="D358:E358"/>
    <mergeCell ref="P70:V70"/>
    <mergeCell ref="A91:Z91"/>
    <mergeCell ref="A327:Z327"/>
    <mergeCell ref="D274:E274"/>
    <mergeCell ref="D245:E245"/>
    <mergeCell ref="A282:Z282"/>
    <mergeCell ref="D301:E301"/>
    <mergeCell ref="P116:T116"/>
    <mergeCell ref="D224:E224"/>
    <mergeCell ref="P103:T103"/>
    <mergeCell ref="D250:E250"/>
    <mergeCell ref="P268:T268"/>
    <mergeCell ref="P131:T131"/>
    <mergeCell ref="D108:E108"/>
    <mergeCell ref="A117:O118"/>
    <mergeCell ref="P187:T187"/>
    <mergeCell ref="P32:V32"/>
    <mergeCell ref="Q13:R13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M17:M18"/>
    <mergeCell ref="O17:O18"/>
    <mergeCell ref="P336:T336"/>
    <mergeCell ref="A13:M13"/>
    <mergeCell ref="P110:V110"/>
    <mergeCell ref="D27:E27"/>
    <mergeCell ref="A338:O339"/>
    <mergeCell ref="P208:T208"/>
    <mergeCell ref="P15:T16"/>
    <mergeCell ref="P58:V58"/>
    <mergeCell ref="D75:E75"/>
    <mergeCell ref="P52:T52"/>
    <mergeCell ref="D87:E87"/>
    <mergeCell ref="D209:E209"/>
    <mergeCell ref="I504:I505"/>
    <mergeCell ref="A296:Z296"/>
    <mergeCell ref="K504:K505"/>
    <mergeCell ref="D288:E288"/>
    <mergeCell ref="D459:E459"/>
    <mergeCell ref="P130:T130"/>
    <mergeCell ref="D136:E136"/>
    <mergeCell ref="P46:T46"/>
    <mergeCell ref="D434:E434"/>
    <mergeCell ref="P488:T488"/>
    <mergeCell ref="D154:E154"/>
    <mergeCell ref="D225:E225"/>
    <mergeCell ref="P409:T409"/>
    <mergeCell ref="P61:T61"/>
    <mergeCell ref="A273:Z273"/>
    <mergeCell ref="P359:T359"/>
    <mergeCell ref="D436:E436"/>
    <mergeCell ref="D292:E292"/>
    <mergeCell ref="P346:T346"/>
    <mergeCell ref="D227:E227"/>
    <mergeCell ref="H504:H505"/>
    <mergeCell ref="A389:Z389"/>
    <mergeCell ref="J504:J505"/>
    <mergeCell ref="P401:V401"/>
    <mergeCell ref="P476:V476"/>
    <mergeCell ref="G17:G18"/>
    <mergeCell ref="P57:V57"/>
    <mergeCell ref="P399:T399"/>
    <mergeCell ref="P184:V184"/>
    <mergeCell ref="D159:E159"/>
    <mergeCell ref="A232:Z232"/>
    <mergeCell ref="D80:E80"/>
    <mergeCell ref="P121:V121"/>
    <mergeCell ref="P382:V382"/>
    <mergeCell ref="A169:Z169"/>
    <mergeCell ref="A364:O365"/>
    <mergeCell ref="P415:T415"/>
    <mergeCell ref="P423:V423"/>
    <mergeCell ref="P174:V174"/>
    <mergeCell ref="A248:Z248"/>
    <mergeCell ref="P430:T430"/>
    <mergeCell ref="P350:V350"/>
    <mergeCell ref="A175:Z175"/>
    <mergeCell ref="P410:V410"/>
    <mergeCell ref="P62:T62"/>
    <mergeCell ref="D468:E468"/>
    <mergeCell ref="A31:O32"/>
    <mergeCell ref="N17:N18"/>
    <mergeCell ref="AB17:AB18"/>
    <mergeCell ref="P271:V271"/>
    <mergeCell ref="A388:Z388"/>
    <mergeCell ref="T503:U503"/>
    <mergeCell ref="A277:Z277"/>
    <mergeCell ref="P44:V44"/>
    <mergeCell ref="H5:M5"/>
    <mergeCell ref="P31:V31"/>
    <mergeCell ref="D146:E146"/>
    <mergeCell ref="P225:T225"/>
    <mergeCell ref="D317:E317"/>
    <mergeCell ref="D6:M6"/>
    <mergeCell ref="A341:Z341"/>
    <mergeCell ref="P396:T396"/>
    <mergeCell ref="A306:Z306"/>
    <mergeCell ref="A456:Z456"/>
    <mergeCell ref="A85:Z85"/>
    <mergeCell ref="P162:T162"/>
    <mergeCell ref="P331:V331"/>
    <mergeCell ref="P227:T227"/>
    <mergeCell ref="P398:T398"/>
    <mergeCell ref="D368:E368"/>
    <mergeCell ref="P93:T93"/>
    <mergeCell ref="P226:T226"/>
    <mergeCell ref="V6:W9"/>
    <mergeCell ref="P109:T109"/>
    <mergeCell ref="A59:Z59"/>
    <mergeCell ref="P234:V234"/>
    <mergeCell ref="A155:O156"/>
    <mergeCell ref="D186:E186"/>
    <mergeCell ref="P274:T274"/>
    <mergeCell ref="P345:T345"/>
    <mergeCell ref="D413:E413"/>
    <mergeCell ref="P222:T222"/>
    <mergeCell ref="P22:T22"/>
    <mergeCell ref="P193:T193"/>
    <mergeCell ref="P40:T40"/>
    <mergeCell ref="P80:T80"/>
    <mergeCell ref="D194:E194"/>
    <mergeCell ref="Z17:Z18"/>
    <mergeCell ref="P173:V173"/>
    <mergeCell ref="P164:T164"/>
    <mergeCell ref="D207:E207"/>
    <mergeCell ref="P269:T269"/>
    <mergeCell ref="A294:O295"/>
    <mergeCell ref="P335:T335"/>
    <mergeCell ref="D299:E299"/>
    <mergeCell ref="D370:E370"/>
    <mergeCell ref="I503:S503"/>
    <mergeCell ref="D298:E298"/>
    <mergeCell ref="D181:E181"/>
    <mergeCell ref="P105:V105"/>
    <mergeCell ref="A464:Z464"/>
    <mergeCell ref="H10:M10"/>
    <mergeCell ref="AA17:AA18"/>
    <mergeCell ref="AC17:AC18"/>
    <mergeCell ref="P108:T108"/>
    <mergeCell ref="A420:Z420"/>
    <mergeCell ref="D393:E393"/>
    <mergeCell ref="P472:T472"/>
    <mergeCell ref="A491:Z491"/>
    <mergeCell ref="P254:T254"/>
    <mergeCell ref="P251:T251"/>
    <mergeCell ref="A104:O105"/>
    <mergeCell ref="P445:V445"/>
    <mergeCell ref="P487:T487"/>
    <mergeCell ref="P343:T343"/>
    <mergeCell ref="A460:O461"/>
    <mergeCell ref="D435:E435"/>
    <mergeCell ref="A475:O476"/>
    <mergeCell ref="C503:H503"/>
    <mergeCell ref="D428:E428"/>
    <mergeCell ref="T504:T505"/>
    <mergeCell ref="D203:E203"/>
    <mergeCell ref="D374:E374"/>
    <mergeCell ref="V504:V505"/>
    <mergeCell ref="P159:T159"/>
    <mergeCell ref="P330:T330"/>
    <mergeCell ref="D267:E267"/>
    <mergeCell ref="P395:T395"/>
    <mergeCell ref="A340:Z340"/>
    <mergeCell ref="D438:E438"/>
    <mergeCell ref="D359:E359"/>
    <mergeCell ref="A486:Z486"/>
    <mergeCell ref="P261:T261"/>
    <mergeCell ref="P161:T161"/>
    <mergeCell ref="D204:E204"/>
    <mergeCell ref="D198:E198"/>
    <mergeCell ref="P459:T459"/>
    <mergeCell ref="D269:E269"/>
    <mergeCell ref="D465:E465"/>
    <mergeCell ref="P275:V275"/>
    <mergeCell ref="D427:E427"/>
    <mergeCell ref="A284:O285"/>
    <mergeCell ref="D206:E206"/>
    <mergeCell ref="P247:V247"/>
    <mergeCell ref="J9:M9"/>
    <mergeCell ref="D283:E283"/>
    <mergeCell ref="A504:A505"/>
    <mergeCell ref="D348:E348"/>
    <mergeCell ref="D62:E62"/>
    <mergeCell ref="P141:T141"/>
    <mergeCell ref="P454:V454"/>
    <mergeCell ref="D56:E56"/>
    <mergeCell ref="D193:E193"/>
    <mergeCell ref="P206:T206"/>
    <mergeCell ref="P233:T233"/>
    <mergeCell ref="P448:T448"/>
    <mergeCell ref="D176:E176"/>
    <mergeCell ref="D347:E347"/>
    <mergeCell ref="D114:E114"/>
    <mergeCell ref="P155:V155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P380:T380"/>
    <mergeCell ref="P500:V500"/>
    <mergeCell ref="A230:O231"/>
    <mergeCell ref="A119:Z119"/>
    <mergeCell ref="D61:E61"/>
    <mergeCell ref="P115:T115"/>
    <mergeCell ref="P231:V231"/>
    <mergeCell ref="A15:M15"/>
    <mergeCell ref="D254:E254"/>
    <mergeCell ref="A367:Z367"/>
    <mergeCell ref="D346:E346"/>
    <mergeCell ref="P229:T229"/>
    <mergeCell ref="A419:Z419"/>
    <mergeCell ref="D125:E125"/>
    <mergeCell ref="P204:T204"/>
    <mergeCell ref="P375:T375"/>
    <mergeCell ref="P326:V326"/>
    <mergeCell ref="P499:V499"/>
    <mergeCell ref="P386:V386"/>
    <mergeCell ref="P393:T393"/>
    <mergeCell ref="H17:H18"/>
    <mergeCell ref="P104:V104"/>
    <mergeCell ref="P27:T27"/>
    <mergeCell ref="D52:E52"/>
    <mergeCell ref="W504:W505"/>
    <mergeCell ref="Q10:R10"/>
    <mergeCell ref="D41:E41"/>
    <mergeCell ref="P318:V318"/>
    <mergeCell ref="P256:V256"/>
    <mergeCell ref="A37:Z37"/>
    <mergeCell ref="P149:V149"/>
    <mergeCell ref="A145:Z145"/>
    <mergeCell ref="A139:Z139"/>
    <mergeCell ref="A272:Z272"/>
    <mergeCell ref="P385:V385"/>
    <mergeCell ref="P360:V360"/>
    <mergeCell ref="D74:E74"/>
    <mergeCell ref="P87:T87"/>
    <mergeCell ref="D130:E130"/>
    <mergeCell ref="D68:E68"/>
    <mergeCell ref="D335:E335"/>
    <mergeCell ref="P451:T451"/>
    <mergeCell ref="P245:T245"/>
    <mergeCell ref="P224:T224"/>
    <mergeCell ref="P322:T322"/>
    <mergeCell ref="P260:T260"/>
    <mergeCell ref="D399:E399"/>
    <mergeCell ref="A439:O440"/>
    <mergeCell ref="T5:U5"/>
    <mergeCell ref="P76:T76"/>
    <mergeCell ref="V5:W5"/>
    <mergeCell ref="P203:T203"/>
    <mergeCell ref="D46:E46"/>
    <mergeCell ref="P294:V294"/>
    <mergeCell ref="P374:T374"/>
    <mergeCell ref="D40:E40"/>
    <mergeCell ref="D488:E488"/>
    <mergeCell ref="D233:E233"/>
    <mergeCell ref="P212:V212"/>
    <mergeCell ref="D409:E409"/>
    <mergeCell ref="A477:Z477"/>
    <mergeCell ref="Q8:R8"/>
    <mergeCell ref="P311:T311"/>
    <mergeCell ref="P267:T267"/>
    <mergeCell ref="P438:T438"/>
    <mergeCell ref="D444:E444"/>
    <mergeCell ref="P83:V83"/>
    <mergeCell ref="A79:Z79"/>
    <mergeCell ref="A82:O83"/>
    <mergeCell ref="T6:U9"/>
    <mergeCell ref="P319:V319"/>
    <mergeCell ref="P309:T309"/>
    <mergeCell ref="A12:M12"/>
    <mergeCell ref="A424:Z424"/>
    <mergeCell ref="P355:V355"/>
    <mergeCell ref="A180:Z180"/>
    <mergeCell ref="D487:E487"/>
    <mergeCell ref="A240:Z240"/>
    <mergeCell ref="D343:E343"/>
    <mergeCell ref="P397:T397"/>
    <mergeCell ref="A482:Z482"/>
    <mergeCell ref="P200:V200"/>
    <mergeCell ref="P74:T74"/>
    <mergeCell ref="A19:Z19"/>
    <mergeCell ref="A190:Z190"/>
    <mergeCell ref="D182:E182"/>
    <mergeCell ref="P310:T310"/>
    <mergeCell ref="A14:M14"/>
    <mergeCell ref="D109:E109"/>
    <mergeCell ref="P163:T163"/>
    <mergeCell ref="D345:E345"/>
    <mergeCell ref="D467:E467"/>
    <mergeCell ref="P88:T88"/>
    <mergeCell ref="P51:T51"/>
    <mergeCell ref="P26:T26"/>
    <mergeCell ref="D172:E172"/>
    <mergeCell ref="L504:L505"/>
    <mergeCell ref="D414:E414"/>
    <mergeCell ref="A275:O276"/>
    <mergeCell ref="D162:E162"/>
    <mergeCell ref="A69:O70"/>
    <mergeCell ref="P210:T210"/>
    <mergeCell ref="D398:E398"/>
    <mergeCell ref="P439:V439"/>
    <mergeCell ref="P308:T308"/>
    <mergeCell ref="D416:E416"/>
    <mergeCell ref="P427:T427"/>
    <mergeCell ref="P283:T283"/>
    <mergeCell ref="D93:E93"/>
    <mergeCell ref="D220:E220"/>
    <mergeCell ref="D391:E391"/>
    <mergeCell ref="P199:V199"/>
    <mergeCell ref="P497:V497"/>
    <mergeCell ref="P484:V484"/>
    <mergeCell ref="D328:E328"/>
    <mergeCell ref="P263:V263"/>
    <mergeCell ref="D251:E251"/>
    <mergeCell ref="B504:B505"/>
    <mergeCell ref="A489:O490"/>
    <mergeCell ref="U504:U505"/>
    <mergeCell ref="D396:E396"/>
    <mergeCell ref="A132:O133"/>
    <mergeCell ref="P450:T450"/>
    <mergeCell ref="A325:O326"/>
    <mergeCell ref="D116:E116"/>
    <mergeCell ref="P324:T324"/>
    <mergeCell ref="A143:O144"/>
    <mergeCell ref="A199:O200"/>
    <mergeCell ref="A270:O271"/>
    <mergeCell ref="P338:V338"/>
    <mergeCell ref="P313:V313"/>
    <mergeCell ref="P154:T154"/>
    <mergeCell ref="P390:T390"/>
    <mergeCell ref="D415:E415"/>
    <mergeCell ref="P405:V405"/>
    <mergeCell ref="D222:E222"/>
    <mergeCell ref="P223:T223"/>
    <mergeCell ref="A218:Z218"/>
    <mergeCell ref="D443:E443"/>
    <mergeCell ref="D210:E210"/>
    <mergeCell ref="D308:E308"/>
    <mergeCell ref="P166:T166"/>
    <mergeCell ref="D147:E147"/>
    <mergeCell ref="P188:V188"/>
    <mergeCell ref="A5:C5"/>
    <mergeCell ref="A492:Z492"/>
    <mergeCell ref="P418:V418"/>
    <mergeCell ref="A408:Z408"/>
    <mergeCell ref="P64:V64"/>
    <mergeCell ref="D166:E166"/>
    <mergeCell ref="D337:E337"/>
    <mergeCell ref="P128:V128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66:E466"/>
    <mergeCell ref="P66:T66"/>
    <mergeCell ref="D9:E9"/>
    <mergeCell ref="P197:T197"/>
    <mergeCell ref="F9:G9"/>
    <mergeCell ref="P53:T53"/>
    <mergeCell ref="A183:O184"/>
    <mergeCell ref="A6:C6"/>
    <mergeCell ref="D309:E309"/>
    <mergeCell ref="D113:E113"/>
    <mergeCell ref="P416:T416"/>
    <mergeCell ref="D88:E88"/>
    <mergeCell ref="P142:T142"/>
    <mergeCell ref="D26:E26"/>
    <mergeCell ref="D148:E148"/>
    <mergeCell ref="D324:E324"/>
    <mergeCell ref="P403:T403"/>
    <mergeCell ref="P55:T55"/>
    <mergeCell ref="D115:E115"/>
    <mergeCell ref="D311:E311"/>
    <mergeCell ref="P182:T182"/>
    <mergeCell ref="Q12:R12"/>
    <mergeCell ref="D261:E261"/>
    <mergeCell ref="P183:V183"/>
    <mergeCell ref="A43:O44"/>
    <mergeCell ref="P133:V133"/>
    <mergeCell ref="P127:V127"/>
    <mergeCell ref="A123:Z123"/>
    <mergeCell ref="D390:E390"/>
    <mergeCell ref="D161:E161"/>
    <mergeCell ref="P289:T289"/>
    <mergeCell ref="Q9:R9"/>
    <mergeCell ref="M504:M505"/>
    <mergeCell ref="D451:E451"/>
    <mergeCell ref="P36:V36"/>
    <mergeCell ref="A219:Z219"/>
    <mergeCell ref="Q11:R11"/>
    <mergeCell ref="P205:T205"/>
    <mergeCell ref="D260:E260"/>
    <mergeCell ref="D322:E322"/>
    <mergeCell ref="D453:E453"/>
    <mergeCell ref="P417:V417"/>
    <mergeCell ref="P467:T467"/>
    <mergeCell ref="P442:T442"/>
    <mergeCell ref="D448:E448"/>
    <mergeCell ref="P489:V489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480:O481"/>
    <mergeCell ref="P429:T429"/>
    <mergeCell ref="D160:E160"/>
    <mergeCell ref="I17:I18"/>
    <mergeCell ref="D141:E141"/>
    <mergeCell ref="D135:E135"/>
    <mergeCell ref="A246:O247"/>
    <mergeCell ref="A417:O418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P440:V440"/>
    <mergeCell ref="A265:Z265"/>
    <mergeCell ref="P303:T303"/>
    <mergeCell ref="A357:Z357"/>
    <mergeCell ref="D330:E330"/>
    <mergeCell ref="P304:V304"/>
    <mergeCell ref="P35:V35"/>
    <mergeCell ref="D316:E316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158:E158"/>
    <mergeCell ref="A167:O168"/>
    <mergeCell ref="D229:E229"/>
    <mergeCell ref="D329:E329"/>
    <mergeCell ref="A402:Z402"/>
    <mergeCell ref="P479:T479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C504:C505"/>
    <mergeCell ref="P460:V460"/>
    <mergeCell ref="E504:E505"/>
    <mergeCell ref="G504:G505"/>
    <mergeCell ref="P177:V177"/>
    <mergeCell ref="P475:V475"/>
    <mergeCell ref="P264:V264"/>
    <mergeCell ref="A45:Z45"/>
    <mergeCell ref="A387:Z387"/>
    <mergeCell ref="A287:Z287"/>
    <mergeCell ref="A281:Z281"/>
    <mergeCell ref="X504:X505"/>
    <mergeCell ref="Z504:Z505"/>
    <mergeCell ref="P474:T474"/>
    <mergeCell ref="A469:O470"/>
    <mergeCell ref="V503:X503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D432:E432"/>
    <mergeCell ref="D92:E92"/>
    <mergeCell ref="D55:E55"/>
    <mergeCell ref="D30:E30"/>
    <mergeCell ref="P171:T171"/>
    <mergeCell ref="P242:T242"/>
    <mergeCell ref="D353:E353"/>
    <mergeCell ref="A410:O411"/>
    <mergeCell ref="P413:T413"/>
    <mergeCell ref="D67:E67"/>
    <mergeCell ref="D5:E5"/>
    <mergeCell ref="A140:Z140"/>
    <mergeCell ref="D303:E303"/>
    <mergeCell ref="Y504:Y505"/>
    <mergeCell ref="D7:M7"/>
    <mergeCell ref="AA504:AA505"/>
    <mergeCell ref="A373:Z373"/>
    <mergeCell ref="A405:O406"/>
    <mergeCell ref="P92:T92"/>
    <mergeCell ref="A152:Z152"/>
    <mergeCell ref="P156:V156"/>
    <mergeCell ref="D315:E315"/>
    <mergeCell ref="P394:T394"/>
    <mergeCell ref="D442:E442"/>
    <mergeCell ref="D302:E302"/>
    <mergeCell ref="D429:E429"/>
    <mergeCell ref="P29:T29"/>
    <mergeCell ref="P100:T100"/>
    <mergeCell ref="D81:E81"/>
    <mergeCell ref="P94:T94"/>
    <mergeCell ref="D208:E208"/>
    <mergeCell ref="D8:M8"/>
    <mergeCell ref="D379:E379"/>
    <mergeCell ref="A211:O212"/>
    <mergeCell ref="P458:T458"/>
    <mergeCell ref="P485:V485"/>
    <mergeCell ref="D300:E300"/>
    <mergeCell ref="D493:E493"/>
    <mergeCell ref="P170:T170"/>
    <mergeCell ref="D504:D505"/>
    <mergeCell ref="F504:F505"/>
    <mergeCell ref="P468:T468"/>
    <mergeCell ref="D474:E474"/>
    <mergeCell ref="D66:E66"/>
    <mergeCell ref="P316:T316"/>
    <mergeCell ref="D126:E126"/>
    <mergeCell ref="P443:T443"/>
    <mergeCell ref="D197:E197"/>
    <mergeCell ref="D253:E253"/>
    <mergeCell ref="A84:Z84"/>
    <mergeCell ref="D289:E289"/>
    <mergeCell ref="P160:T160"/>
    <mergeCell ref="P209:T209"/>
    <mergeCell ref="A447:Z447"/>
    <mergeCell ref="P147:T147"/>
    <mergeCell ref="P96:V96"/>
    <mergeCell ref="P90:V90"/>
    <mergeCell ref="P332:V332"/>
    <mergeCell ref="P217:V217"/>
    <mergeCell ref="A213:Z213"/>
    <mergeCell ref="A331:O332"/>
    <mergeCell ref="D479:E479"/>
    <mergeCell ref="P143:V143"/>
    <mergeCell ref="D131:E131"/>
    <mergeCell ref="A266:Z266"/>
    <mergeCell ref="P235:V235"/>
    <mergeCell ref="P404:T404"/>
    <mergeCell ref="P81:T81"/>
    <mergeCell ref="P56:T56"/>
    <mergeCell ref="V10:W10"/>
    <mergeCell ref="D195:E195"/>
    <mergeCell ref="P252:T252"/>
    <mergeCell ref="P379:T379"/>
    <mergeCell ref="A124:Z124"/>
    <mergeCell ref="A173:O174"/>
    <mergeCell ref="D431:E431"/>
    <mergeCell ref="D53:E53"/>
    <mergeCell ref="W17:W18"/>
    <mergeCell ref="A50:Z50"/>
    <mergeCell ref="A151:Z151"/>
    <mergeCell ref="A376:O377"/>
    <mergeCell ref="P325:V325"/>
    <mergeCell ref="D142:E142"/>
    <mergeCell ref="P237:T237"/>
    <mergeCell ref="P279:V279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381:O382"/>
    <mergeCell ref="P165:T165"/>
    <mergeCell ref="P432:T432"/>
    <mergeCell ref="P400:V400"/>
    <mergeCell ref="A89:O90"/>
    <mergeCell ref="P30:T30"/>
    <mergeCell ref="D73:E73"/>
    <mergeCell ref="P77:V77"/>
    <mergeCell ref="P446:V446"/>
    <mergeCell ref="A445:O446"/>
    <mergeCell ref="P290:T290"/>
    <mergeCell ref="P452:T452"/>
    <mergeCell ref="P377:V377"/>
    <mergeCell ref="A258:Z258"/>
    <mergeCell ref="P230:V230"/>
    <mergeCell ref="A63:O64"/>
    <mergeCell ref="H9:I9"/>
    <mergeCell ref="A49:Z49"/>
    <mergeCell ref="P24:V24"/>
    <mergeCell ref="P89:V89"/>
    <mergeCell ref="P211:V211"/>
    <mergeCell ref="A334:Z334"/>
    <mergeCell ref="A383:Z383"/>
    <mergeCell ref="D297:E297"/>
    <mergeCell ref="A350:O351"/>
    <mergeCell ref="P220:T220"/>
    <mergeCell ref="A65:Z65"/>
    <mergeCell ref="A216:O217"/>
    <mergeCell ref="P86:T86"/>
    <mergeCell ref="P328:T328"/>
    <mergeCell ref="D205:E205"/>
    <mergeCell ref="A378:Z378"/>
    <mergeCell ref="D363:E363"/>
    <mergeCell ref="P168:V168"/>
    <mergeCell ref="A234:O235"/>
    <mergeCell ref="B17:B18"/>
    <mergeCell ref="A77:O78"/>
    <mergeCell ref="P158:T158"/>
    <mergeCell ref="P329:T329"/>
    <mergeCell ref="P118:V118"/>
    <mergeCell ref="D473:E473"/>
    <mergeCell ref="D60:E60"/>
    <mergeCell ref="P73:T73"/>
    <mergeCell ref="P244:T244"/>
    <mergeCell ref="D187:E187"/>
    <mergeCell ref="P315:T315"/>
    <mergeCell ref="P437:T437"/>
    <mergeCell ref="P302:T302"/>
    <mergeCell ref="A352:Z352"/>
    <mergeCell ref="D472:E472"/>
    <mergeCell ref="A441:Z441"/>
    <mergeCell ref="P391:T391"/>
    <mergeCell ref="P384:T384"/>
    <mergeCell ref="P473:T473"/>
    <mergeCell ref="A462:Z462"/>
    <mergeCell ref="P95:T95"/>
    <mergeCell ref="A238:O239"/>
    <mergeCell ref="P453:T453"/>
    <mergeCell ref="D375:E375"/>
    <mergeCell ref="D369:E369"/>
    <mergeCell ref="A304:O305"/>
    <mergeCell ref="A98:Z98"/>
    <mergeCell ref="P461:V461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