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A20E6C-1B2C-43B4-9E05-927A69791B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Z344" i="1" s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Z405" i="1" s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J9" i="1"/>
  <c r="F9" i="1"/>
  <c r="F10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Z281" i="1" s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Z395" i="1" s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83" i="1" l="1"/>
  <c r="Z373" i="1"/>
  <c r="Z266" i="1"/>
  <c r="Z239" i="1"/>
  <c r="Z93" i="1"/>
  <c r="Z274" i="1"/>
  <c r="Z194" i="1"/>
  <c r="Z529" i="1"/>
  <c r="Z424" i="1"/>
  <c r="Z512" i="1"/>
  <c r="Z470" i="1"/>
  <c r="Z178" i="1"/>
  <c r="Z72" i="1"/>
  <c r="Z66" i="1"/>
  <c r="Z59" i="1"/>
  <c r="Z45" i="1"/>
  <c r="Z32" i="1"/>
  <c r="Z112" i="1"/>
  <c r="Z517" i="1"/>
  <c r="Y540" i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<sst xmlns="http://schemas.openxmlformats.org/spreadsheetml/2006/main" count="2388" uniqueCount="837">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</sst>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topLeftCell="A34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45806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0.58333333333333337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20</v>
      </c>
      <c r="Y41" s="592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155</v>
      </c>
      <c r="Y42" s="592">
        <f>IFERROR(IF(X42="",0,CEILING((X42/$H42),1)*$H42),"")</f>
        <v>156</v>
      </c>
      <c r="Z42" s="36">
        <f>IFERROR(IF(Y42=0,"",ROUNDUP(Y42/H42,0)*0.00902),"")</f>
        <v>0.35177999999999998</v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163.13749999999999</v>
      </c>
      <c r="BN42" s="64">
        <f>IFERROR(Y42*I42/H42,"0")</f>
        <v>164.19</v>
      </c>
      <c r="BO42" s="64">
        <f>IFERROR(1/J42*(X42/H42),"0")</f>
        <v>0.29356060606060608</v>
      </c>
      <c r="BP42" s="64">
        <f>IFERROR(1/J42*(Y42/H42),"0")</f>
        <v>0.29545454545454547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40.601851851851855</v>
      </c>
      <c r="Y45" s="593">
        <f>IFERROR(Y41/H41,"0")+IFERROR(Y42/H42,"0")+IFERROR(Y43/H43,"0")+IFERROR(Y44/H44,"0")</f>
        <v>41</v>
      </c>
      <c r="Z45" s="593">
        <f>IFERROR(IF(Z41="",0,Z41),"0")+IFERROR(IF(Z42="",0,Z42),"0")+IFERROR(IF(Z43="",0,Z43),"0")+IFERROR(IF(Z44="",0,Z44),"0")</f>
        <v>0.38973999999999998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175</v>
      </c>
      <c r="Y46" s="593">
        <f>IFERROR(SUM(Y41:Y44),"0")</f>
        <v>177.6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57</v>
      </c>
      <c r="Y54" s="592">
        <f t="shared" si="6"/>
        <v>64.800000000000011</v>
      </c>
      <c r="Z54" s="36">
        <f>IFERROR(IF(Y54=0,"",ROUNDUP(Y54/H54,0)*0.01898),"")</f>
        <v>0.11388000000000001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59.295833333333327</v>
      </c>
      <c r="BN54" s="64">
        <f t="shared" si="8"/>
        <v>67.410000000000011</v>
      </c>
      <c r="BO54" s="64">
        <f t="shared" si="9"/>
        <v>8.2465277777777776E-2</v>
      </c>
      <c r="BP54" s="64">
        <f t="shared" si="10"/>
        <v>9.3750000000000014E-2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289</v>
      </c>
      <c r="Y58" s="592">
        <f t="shared" si="6"/>
        <v>292.5</v>
      </c>
      <c r="Z58" s="36">
        <f>IFERROR(IF(Y58=0,"",ROUNDUP(Y58/H58,0)*0.00902),"")</f>
        <v>0.58630000000000004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302.48666666666668</v>
      </c>
      <c r="BN58" s="64">
        <f t="shared" si="8"/>
        <v>306.14999999999998</v>
      </c>
      <c r="BO58" s="64">
        <f t="shared" si="9"/>
        <v>0.48653198653198659</v>
      </c>
      <c r="BP58" s="64">
        <f t="shared" si="10"/>
        <v>0.49242424242424243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69.5</v>
      </c>
      <c r="Y59" s="593">
        <f>IFERROR(Y53/H53,"0")+IFERROR(Y54/H54,"0")+IFERROR(Y55/H55,"0")+IFERROR(Y56/H56,"0")+IFERROR(Y57/H57,"0")+IFERROR(Y58/H58,"0")</f>
        <v>71</v>
      </c>
      <c r="Z59" s="593">
        <f>IFERROR(IF(Z53="",0,Z53),"0")+IFERROR(IF(Z54="",0,Z54),"0")+IFERROR(IF(Z55="",0,Z55),"0")+IFERROR(IF(Z56="",0,Z56),"0")+IFERROR(IF(Z57="",0,Z57),"0")+IFERROR(IF(Z58="",0,Z58),"0")</f>
        <v>0.70018000000000002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346</v>
      </c>
      <c r="Y60" s="593">
        <f>IFERROR(SUM(Y53:Y58),"0")</f>
        <v>357.3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300</v>
      </c>
      <c r="Y62" s="592">
        <f>IFERROR(IF(X62="",0,CEILING((X62/$H62),1)*$H62),"")</f>
        <v>302.40000000000003</v>
      </c>
      <c r="Z62" s="36">
        <f>IFERROR(IF(Y62=0,"",ROUNDUP(Y62/H62,0)*0.01898),"")</f>
        <v>0.53144000000000002</v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312.08333333333331</v>
      </c>
      <c r="BN62" s="64">
        <f>IFERROR(Y62*I62/H62,"0")</f>
        <v>314.58000000000004</v>
      </c>
      <c r="BO62" s="64">
        <f>IFERROR(1/J62*(X62/H62),"0")</f>
        <v>0.43402777777777773</v>
      </c>
      <c r="BP62" s="64">
        <f>IFERROR(1/J62*(Y62/H62),"0")</f>
        <v>0.4375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28</v>
      </c>
      <c r="Y65" s="592">
        <f>IFERROR(IF(X65="",0,CEILING((X65/$H65),1)*$H65),"")</f>
        <v>29.700000000000003</v>
      </c>
      <c r="Z65" s="36">
        <f>IFERROR(IF(Y65=0,"",ROUNDUP(Y65/H65,0)*0.00651),"")</f>
        <v>7.1610000000000007E-2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29.866666666666664</v>
      </c>
      <c r="BN65" s="64">
        <f>IFERROR(Y65*I65/H65,"0")</f>
        <v>31.68</v>
      </c>
      <c r="BO65" s="64">
        <f>IFERROR(1/J65*(X65/H65),"0")</f>
        <v>5.6980056980056981E-2</v>
      </c>
      <c r="BP65" s="64">
        <f>IFERROR(1/J65*(Y65/H65),"0")</f>
        <v>6.0439560439560447E-2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38.148148148148145</v>
      </c>
      <c r="Y66" s="593">
        <f>IFERROR(Y62/H62,"0")+IFERROR(Y63/H63,"0")+IFERROR(Y64/H64,"0")+IFERROR(Y65/H65,"0")</f>
        <v>39</v>
      </c>
      <c r="Z66" s="593">
        <f>IFERROR(IF(Z62="",0,Z62),"0")+IFERROR(IF(Z63="",0,Z63),"0")+IFERROR(IF(Z64="",0,Z64),"0")+IFERROR(IF(Z65="",0,Z65),"0")</f>
        <v>0.60305000000000009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328</v>
      </c>
      <c r="Y67" s="593">
        <f>IFERROR(SUM(Y62:Y65),"0")</f>
        <v>332.1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12</v>
      </c>
      <c r="Y90" s="592">
        <f>IFERROR(IF(X90="",0,CEILING((X90/$H90),1)*$H90),"")</f>
        <v>21.6</v>
      </c>
      <c r="Z90" s="36">
        <f>IFERROR(IF(Y90=0,"",ROUNDUP(Y90/H90,0)*0.01898),"")</f>
        <v>3.7960000000000001E-2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12.483333333333333</v>
      </c>
      <c r="BN90" s="64">
        <f>IFERROR(Y90*I90/H90,"0")</f>
        <v>22.47</v>
      </c>
      <c r="BO90" s="64">
        <f>IFERROR(1/J90*(X90/H90),"0")</f>
        <v>1.7361111111111108E-2</v>
      </c>
      <c r="BP90" s="64">
        <f>IFERROR(1/J90*(Y90/H90),"0")</f>
        <v>3.125E-2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69</v>
      </c>
      <c r="Y92" s="592">
        <f>IFERROR(IF(X92="",0,CEILING((X92/$H92),1)*$H92),"")</f>
        <v>72</v>
      </c>
      <c r="Z92" s="36">
        <f>IFERROR(IF(Y92=0,"",ROUNDUP(Y92/H92,0)*0.00902),"")</f>
        <v>0.14432</v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72.22</v>
      </c>
      <c r="BN92" s="64">
        <f>IFERROR(Y92*I92/H92,"0")</f>
        <v>75.36</v>
      </c>
      <c r="BO92" s="64">
        <f>IFERROR(1/J92*(X92/H92),"0")</f>
        <v>0.11616161616161617</v>
      </c>
      <c r="BP92" s="64">
        <f>IFERROR(1/J92*(Y92/H92),"0")</f>
        <v>0.12121212121212122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16.444444444444446</v>
      </c>
      <c r="Y93" s="593">
        <f>IFERROR(Y90/H90,"0")+IFERROR(Y91/H91,"0")+IFERROR(Y92/H92,"0")</f>
        <v>18</v>
      </c>
      <c r="Z93" s="593">
        <f>IFERROR(IF(Z90="",0,Z90),"0")+IFERROR(IF(Z91="",0,Z91),"0")+IFERROR(IF(Z92="",0,Z92),"0")</f>
        <v>0.18228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81</v>
      </c>
      <c r="Y94" s="593">
        <f>IFERROR(SUM(Y90:Y92),"0")</f>
        <v>93.6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30</v>
      </c>
      <c r="Y96" s="592">
        <f t="shared" ref="Y96:Y103" si="16">IFERROR(IF(X96="",0,CEILING((X96/$H96),1)*$H96),"")</f>
        <v>33.6</v>
      </c>
      <c r="Z96" s="36">
        <f>IFERROR(IF(Y96=0,"",ROUNDUP(Y96/H96,0)*0.01898),"")</f>
        <v>7.5920000000000001E-2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31.853571428571428</v>
      </c>
      <c r="BN96" s="64">
        <f t="shared" ref="BN96:BN103" si="18">IFERROR(Y96*I96/H96,"0")</f>
        <v>35.676000000000002</v>
      </c>
      <c r="BO96" s="64">
        <f t="shared" ref="BO96:BO103" si="19">IFERROR(1/J96*(X96/H96),"0")</f>
        <v>5.5803571428571425E-2</v>
      </c>
      <c r="BP96" s="64">
        <f t="shared" ref="BP96:BP103" si="20">IFERROR(1/J96*(Y96/H96),"0")</f>
        <v>6.25E-2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102</v>
      </c>
      <c r="Y100" s="592">
        <f t="shared" si="16"/>
        <v>102.60000000000001</v>
      </c>
      <c r="Z100" s="36">
        <f>IFERROR(IF(Y100=0,"",ROUNDUP(Y100/H100,0)*0.00651),"")</f>
        <v>0.24738000000000002</v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111.51999999999998</v>
      </c>
      <c r="BN100" s="64">
        <f t="shared" si="18"/>
        <v>112.176</v>
      </c>
      <c r="BO100" s="64">
        <f t="shared" si="19"/>
        <v>0.20757020757020758</v>
      </c>
      <c r="BP100" s="64">
        <f t="shared" si="20"/>
        <v>0.2087912087912088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41.349206349206348</v>
      </c>
      <c r="Y104" s="593">
        <f>IFERROR(Y96/H96,"0")+IFERROR(Y97/H97,"0")+IFERROR(Y98/H98,"0")+IFERROR(Y99/H99,"0")+IFERROR(Y100/H100,"0")+IFERROR(Y101/H101,"0")+IFERROR(Y102/H102,"0")+IFERROR(Y103/H103,"0")</f>
        <v>42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0.32330000000000003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132</v>
      </c>
      <c r="Y105" s="593">
        <f>IFERROR(SUM(Y96:Y103),"0")</f>
        <v>136.20000000000002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68</v>
      </c>
      <c r="Y110" s="592">
        <f>IFERROR(IF(X110="",0,CEILING((X110/$H110),1)*$H110),"")</f>
        <v>72</v>
      </c>
      <c r="Z110" s="36">
        <f>IFERROR(IF(Y110=0,"",ROUNDUP(Y110/H110,0)*0.00902),"")</f>
        <v>0.14432</v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71.173333333333332</v>
      </c>
      <c r="BN110" s="64">
        <f>IFERROR(Y110*I110/H110,"0")</f>
        <v>75.36</v>
      </c>
      <c r="BO110" s="64">
        <f>IFERROR(1/J110*(X110/H110),"0")</f>
        <v>0.11447811447811448</v>
      </c>
      <c r="BP110" s="64">
        <f>IFERROR(1/J110*(Y110/H110),"0")</f>
        <v>0.12121212121212122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15.111111111111111</v>
      </c>
      <c r="Y112" s="593">
        <f>IFERROR(Y108/H108,"0")+IFERROR(Y109/H109,"0")+IFERROR(Y110/H110,"0")+IFERROR(Y111/H111,"0")</f>
        <v>16</v>
      </c>
      <c r="Z112" s="593">
        <f>IFERROR(IF(Z108="",0,Z108),"0")+IFERROR(IF(Z109="",0,Z109),"0")+IFERROR(IF(Z110="",0,Z110),"0")+IFERROR(IF(Z111="",0,Z111),"0")</f>
        <v>0.14432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68</v>
      </c>
      <c r="Y113" s="593">
        <f>IFERROR(SUM(Y108:Y111),"0")</f>
        <v>72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113</v>
      </c>
      <c r="Y125" s="592">
        <f t="shared" si="21"/>
        <v>113.4</v>
      </c>
      <c r="Z125" s="36">
        <f>IFERROR(IF(Y125=0,"",ROUNDUP(Y125/H125,0)*0.00651),"")</f>
        <v>0.27342</v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123.54666666666667</v>
      </c>
      <c r="BN125" s="64">
        <f t="shared" si="23"/>
        <v>123.98399999999999</v>
      </c>
      <c r="BO125" s="64">
        <f t="shared" si="24"/>
        <v>0.22995522995522996</v>
      </c>
      <c r="BP125" s="64">
        <f t="shared" si="25"/>
        <v>0.23076923076923078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41.851851851851848</v>
      </c>
      <c r="Y128" s="593">
        <f>IFERROR(Y121/H121,"0")+IFERROR(Y122/H122,"0")+IFERROR(Y123/H123,"0")+IFERROR(Y124/H124,"0")+IFERROR(Y125/H125,"0")+IFERROR(Y126/H126,"0")+IFERROR(Y127/H127,"0")</f>
        <v>42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0.27342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113</v>
      </c>
      <c r="Y129" s="593">
        <f>IFERROR(SUM(Y121:Y127),"0")</f>
        <v>113.4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60</v>
      </c>
      <c r="Y138" s="592">
        <f>IFERROR(IF(X138="",0,CEILING((X138/$H138),1)*$H138),"")</f>
        <v>60.800000000000004</v>
      </c>
      <c r="Z138" s="36">
        <f>IFERROR(IF(Y138=0,"",ROUNDUP(Y138/H138,0)*0.00651),"")</f>
        <v>0.12369000000000001</v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63.374999999999993</v>
      </c>
      <c r="BN138" s="64">
        <f>IFERROR(Y138*I138/H138,"0")</f>
        <v>64.22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18.75</v>
      </c>
      <c r="Y139" s="593">
        <f>IFERROR(Y137/H137,"0")+IFERROR(Y138/H138,"0")</f>
        <v>19</v>
      </c>
      <c r="Z139" s="593">
        <f>IFERROR(IF(Z137="",0,Z137),"0")+IFERROR(IF(Z138="",0,Z138),"0")</f>
        <v>0.12369000000000001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60</v>
      </c>
      <c r="Y140" s="593">
        <f>IFERROR(SUM(Y137:Y138),"0")</f>
        <v>60.800000000000004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13</v>
      </c>
      <c r="Y143" s="592">
        <f>IFERROR(IF(X143="",0,CEILING((X143/$H143),1)*$H143),"")</f>
        <v>14</v>
      </c>
      <c r="Z143" s="36">
        <f>IFERROR(IF(Y143=0,"",ROUNDUP(Y143/H143,0)*0.00651),"")</f>
        <v>3.2550000000000003E-2</v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14.244285714285715</v>
      </c>
      <c r="BN143" s="64">
        <f>IFERROR(Y143*I143/H143,"0")</f>
        <v>15.34</v>
      </c>
      <c r="BO143" s="64">
        <f>IFERROR(1/J143*(X143/H143),"0")</f>
        <v>2.5510204081632657E-2</v>
      </c>
      <c r="BP143" s="64">
        <f>IFERROR(1/J143*(Y143/H143),"0")</f>
        <v>2.7472527472527476E-2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4.6428571428571432</v>
      </c>
      <c r="Y144" s="593">
        <f>IFERROR(Y142/H142,"0")+IFERROR(Y143/H143,"0")</f>
        <v>5</v>
      </c>
      <c r="Z144" s="593">
        <f>IFERROR(IF(Z142="",0,Z142),"0")+IFERROR(IF(Z143="",0,Z143),"0")</f>
        <v>3.2550000000000003E-2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13</v>
      </c>
      <c r="Y145" s="593">
        <f>IFERROR(SUM(Y142:Y143),"0")</f>
        <v>14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26</v>
      </c>
      <c r="Y148" s="592">
        <f>IFERROR(IF(X148="",0,CEILING((X148/$H148),1)*$H148),"")</f>
        <v>26.400000000000002</v>
      </c>
      <c r="Z148" s="36">
        <f>IFERROR(IF(Y148=0,"",ROUNDUP(Y148/H148,0)*0.00651),"")</f>
        <v>6.5100000000000005E-2</v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28.639393939393941</v>
      </c>
      <c r="BN148" s="64">
        <f>IFERROR(Y148*I148/H148,"0")</f>
        <v>29.080000000000002</v>
      </c>
      <c r="BO148" s="64">
        <f>IFERROR(1/J148*(X148/H148),"0")</f>
        <v>5.4112554112554112E-2</v>
      </c>
      <c r="BP148" s="64">
        <f>IFERROR(1/J148*(Y148/H148),"0")</f>
        <v>5.4945054945054951E-2</v>
      </c>
    </row>
    <row r="149" spans="1:68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9.8484848484848477</v>
      </c>
      <c r="Y149" s="593">
        <f>IFERROR(Y147/H147,"0")+IFERROR(Y148/H148,"0")</f>
        <v>10</v>
      </c>
      <c r="Z149" s="593">
        <f>IFERROR(IF(Z147="",0,Z147),"0")+IFERROR(IF(Z148="",0,Z148),"0")</f>
        <v>6.5100000000000005E-2</v>
      </c>
      <c r="AA149" s="594"/>
      <c r="AB149" s="594"/>
      <c r="AC149" s="594"/>
    </row>
    <row r="150" spans="1:68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26</v>
      </c>
      <c r="Y150" s="593">
        <f>IFERROR(SUM(Y147:Y148),"0")</f>
        <v>26.400000000000002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62</v>
      </c>
      <c r="Y153" s="592">
        <f>IFERROR(IF(X153="",0,CEILING((X153/$H153),1)*$H153),"")</f>
        <v>64</v>
      </c>
      <c r="Z153" s="36">
        <f>IFERROR(IF(Y153=0,"",ROUNDUP(Y153/H153,0)*0.00902),"")</f>
        <v>0.14432</v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65.254999999999995</v>
      </c>
      <c r="BN153" s="64">
        <f>IFERROR(Y153*I153/H153,"0")</f>
        <v>67.36</v>
      </c>
      <c r="BO153" s="64">
        <f>IFERROR(1/J153*(X153/H153),"0")</f>
        <v>0.11742424242424243</v>
      </c>
      <c r="BP153" s="64">
        <f>IFERROR(1/J153*(Y153/H153),"0")</f>
        <v>0.12121212121212122</v>
      </c>
    </row>
    <row r="154" spans="1:68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15.5</v>
      </c>
      <c r="Y154" s="593">
        <f>IFERROR(Y153/H153,"0")</f>
        <v>16</v>
      </c>
      <c r="Z154" s="593">
        <f>IFERROR(IF(Z153="",0,Z153),"0")</f>
        <v>0.14432</v>
      </c>
      <c r="AA154" s="594"/>
      <c r="AB154" s="594"/>
      <c r="AC154" s="594"/>
    </row>
    <row r="155" spans="1:68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62</v>
      </c>
      <c r="Y155" s="593">
        <f>IFERROR(SUM(Y153:Y153),"0")</f>
        <v>64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31</v>
      </c>
      <c r="Y172" s="592">
        <f t="shared" si="26"/>
        <v>31.5</v>
      </c>
      <c r="Z172" s="36">
        <f>IFERROR(IF(Y172=0,"",ROUNDUP(Y172/H172,0)*0.00502),"")</f>
        <v>7.5300000000000006E-2</v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32.919047619047618</v>
      </c>
      <c r="BN172" s="64">
        <f t="shared" si="28"/>
        <v>33.450000000000003</v>
      </c>
      <c r="BO172" s="64">
        <f t="shared" si="29"/>
        <v>6.3085063085063092E-2</v>
      </c>
      <c r="BP172" s="64">
        <f t="shared" si="30"/>
        <v>6.4102564102564111E-2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14.761904761904761</v>
      </c>
      <c r="Y178" s="593">
        <f>IFERROR(Y169/H169,"0")+IFERROR(Y170/H170,"0")+IFERROR(Y171/H171,"0")+IFERROR(Y172/H172,"0")+IFERROR(Y173/H173,"0")+IFERROR(Y174/H174,"0")+IFERROR(Y175/H175,"0")+IFERROR(Y176/H176,"0")+IFERROR(Y177/H177,"0")</f>
        <v>15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7.5300000000000006E-2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31</v>
      </c>
      <c r="Y179" s="593">
        <f>IFERROR(SUM(Y169:Y177),"0")</f>
        <v>31.5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3.4523809523809521</v>
      </c>
      <c r="BN187" s="64">
        <f>IFERROR(Y187*I187/H187,"0")</f>
        <v>4.3499999999999996</v>
      </c>
      <c r="BO187" s="64">
        <f>IFERROR(1/J187*(X187/H187),"0")</f>
        <v>1.1022927689594356E-2</v>
      </c>
      <c r="BP187" s="64">
        <f>IFERROR(1/J187*(Y187/H187),"0")</f>
        <v>1.3888888888888888E-2</v>
      </c>
    </row>
    <row r="188" spans="1:68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2.3809523809523809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3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40</v>
      </c>
      <c r="Y203" s="592">
        <f t="shared" si="31"/>
        <v>43.2</v>
      </c>
      <c r="Z203" s="36">
        <f>IFERROR(IF(Y203=0,"",ROUNDUP(Y203/H203,0)*0.00902),"")</f>
        <v>7.2160000000000002E-2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41.555555555555557</v>
      </c>
      <c r="BN203" s="64">
        <f t="shared" si="33"/>
        <v>44.88</v>
      </c>
      <c r="BO203" s="64">
        <f t="shared" si="34"/>
        <v>5.6116722783389444E-2</v>
      </c>
      <c r="BP203" s="64">
        <f t="shared" si="35"/>
        <v>6.0606060606060608E-2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21</v>
      </c>
      <c r="Y206" s="592">
        <f t="shared" si="31"/>
        <v>21.6</v>
      </c>
      <c r="Z206" s="36">
        <f>IFERROR(IF(Y206=0,"",ROUNDUP(Y206/H206,0)*0.00502),"")</f>
        <v>6.0240000000000002E-2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22.516666666666666</v>
      </c>
      <c r="BN206" s="64">
        <f t="shared" si="33"/>
        <v>23.16</v>
      </c>
      <c r="BO206" s="64">
        <f t="shared" si="34"/>
        <v>4.9857549857549859E-2</v>
      </c>
      <c r="BP206" s="64">
        <f t="shared" si="35"/>
        <v>5.1282051282051287E-2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12</v>
      </c>
      <c r="Y207" s="592">
        <f t="shared" si="31"/>
        <v>12.6</v>
      </c>
      <c r="Z207" s="36">
        <f>IFERROR(IF(Y207=0,"",ROUNDUP(Y207/H207,0)*0.00502),"")</f>
        <v>3.5140000000000005E-2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12.666666666666664</v>
      </c>
      <c r="BN207" s="64">
        <f t="shared" si="33"/>
        <v>13.299999999999999</v>
      </c>
      <c r="BO207" s="64">
        <f t="shared" si="34"/>
        <v>2.8490028490028491E-2</v>
      </c>
      <c r="BP207" s="64">
        <f t="shared" si="35"/>
        <v>2.9914529914529919E-2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25.74074074074074</v>
      </c>
      <c r="Y210" s="593">
        <f>IFERROR(Y202/H202,"0")+IFERROR(Y203/H203,"0")+IFERROR(Y204/H204,"0")+IFERROR(Y205/H205,"0")+IFERROR(Y206/H206,"0")+IFERROR(Y207/H207,"0")+IFERROR(Y208/H208,"0")+IFERROR(Y209/H209,"0")</f>
        <v>27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0.16754000000000002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73</v>
      </c>
      <c r="Y211" s="593">
        <f>IFERROR(SUM(Y202:Y209),"0")</f>
        <v>77.400000000000006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93</v>
      </c>
      <c r="Y218" s="592">
        <f t="shared" si="36"/>
        <v>93.6</v>
      </c>
      <c r="Z218" s="36">
        <f t="shared" si="41"/>
        <v>0.25389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102.76500000000001</v>
      </c>
      <c r="BN218" s="64">
        <f t="shared" si="38"/>
        <v>103.42800000000001</v>
      </c>
      <c r="BO218" s="64">
        <f t="shared" si="39"/>
        <v>0.21291208791208793</v>
      </c>
      <c r="BP218" s="64">
        <f t="shared" si="40"/>
        <v>0.2142857142857143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92</v>
      </c>
      <c r="Y219" s="592">
        <f t="shared" si="36"/>
        <v>93.6</v>
      </c>
      <c r="Z219" s="36">
        <f t="shared" si="41"/>
        <v>0.25389</v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101.66000000000001</v>
      </c>
      <c r="BN219" s="64">
        <f t="shared" si="38"/>
        <v>103.42800000000001</v>
      </c>
      <c r="BO219" s="64">
        <f t="shared" si="39"/>
        <v>0.21062271062271065</v>
      </c>
      <c r="BP219" s="64">
        <f t="shared" si="40"/>
        <v>0.2142857142857143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77.083333333333343</v>
      </c>
      <c r="Y222" s="593">
        <f>IFERROR(Y213/H213,"0")+IFERROR(Y214/H214,"0")+IFERROR(Y215/H215,"0")+IFERROR(Y216/H216,"0")+IFERROR(Y217/H217,"0")+IFERROR(Y218/H218,"0")+IFERROR(Y219/H219,"0")+IFERROR(Y220/H220,"0")+IFERROR(Y221/H221,"0")</f>
        <v>78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0.50778000000000001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185</v>
      </c>
      <c r="Y223" s="593">
        <f>IFERROR(SUM(Y213:Y221),"0")</f>
        <v>187.2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13</v>
      </c>
      <c r="Y226" s="59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14.365</v>
      </c>
      <c r="BN226" s="64">
        <f>IFERROR(Y226*I226/H226,"0")</f>
        <v>15.912000000000001</v>
      </c>
      <c r="BO226" s="64">
        <f>IFERROR(1/J226*(X226/H226),"0")</f>
        <v>2.9761904761904767E-2</v>
      </c>
      <c r="BP226" s="64">
        <f>IFERROR(1/J226*(Y226/H226),"0")</f>
        <v>3.2967032967032968E-2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5.416666666666667</v>
      </c>
      <c r="Y227" s="593">
        <f>IFERROR(Y225/H225,"0")+IFERROR(Y226/H226,"0")</f>
        <v>6</v>
      </c>
      <c r="Z227" s="593">
        <f>IFERROR(IF(Z225="",0,Z225),"0")+IFERROR(IF(Z226="",0,Z226),"0")</f>
        <v>3.9059999999999997E-2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13</v>
      </c>
      <c r="Y228" s="593">
        <f>IFERROR(SUM(Y225:Y226),"0")</f>
        <v>14.399999999999999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3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3.2638888888888888</v>
      </c>
      <c r="BN252" s="64">
        <f>IFERROR(Y252*I252/H252,"0")</f>
        <v>4.7</v>
      </c>
      <c r="BO252" s="64">
        <f>IFERROR(1/J252*(X252/H252),"0")</f>
        <v>6.4300411522633738E-3</v>
      </c>
      <c r="BP252" s="64">
        <f>IFERROR(1/J252*(Y252/H252),"0")</f>
        <v>9.2592592592592587E-3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</v>
      </c>
      <c r="Y253" s="592">
        <f>IFERROR(IF(X253="",0,CEILING((X253/$H253),1)*$H253),"")</f>
        <v>2.7</v>
      </c>
      <c r="Z253" s="36">
        <f>IFERROR(IF(Y253=0,"",ROUNDUP(Y253/H253,0)*0.0059),"")</f>
        <v>1.77E-2</v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2.4222222222222225</v>
      </c>
      <c r="BN253" s="64">
        <f>IFERROR(Y253*I253/H253,"0")</f>
        <v>3.2700000000000005</v>
      </c>
      <c r="BO253" s="64">
        <f>IFERROR(1/J253*(X253/H253),"0")</f>
        <v>1.0288065843621399E-2</v>
      </c>
      <c r="BP253" s="64">
        <f>IFERROR(1/J253*(Y253/H253),"0")</f>
        <v>1.3888888888888888E-2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2.3838383838383836</v>
      </c>
      <c r="BN254" s="64">
        <f>IFERROR(Y254*I254/H254,"0")</f>
        <v>3.5399999999999996</v>
      </c>
      <c r="BO254" s="64">
        <f>IFERROR(1/J254*(X254/H254),"0")</f>
        <v>9.3527871305649091E-3</v>
      </c>
      <c r="BP254" s="64">
        <f>IFERROR(1/J254*(Y254/H254),"0")</f>
        <v>1.3888888888888886E-2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2</v>
      </c>
      <c r="Y255" s="592">
        <f>IFERROR(IF(X255="",0,CEILING((X255/$H255),1)*$H255),"")</f>
        <v>2.9699999999999998</v>
      </c>
      <c r="Z255" s="36">
        <f>IFERROR(IF(Y255=0,"",ROUNDUP(Y255/H255,0)*0.0059),"")</f>
        <v>1.77E-2</v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2.3838383838383836</v>
      </c>
      <c r="BN255" s="64">
        <f>IFERROR(Y255*I255/H255,"0")</f>
        <v>3.5399999999999996</v>
      </c>
      <c r="BO255" s="64">
        <f>IFERROR(1/J255*(X255/H255),"0")</f>
        <v>9.3527871305649091E-3</v>
      </c>
      <c r="BP255" s="64">
        <f>IFERROR(1/J255*(Y255/H255),"0")</f>
        <v>1.3888888888888886E-2</v>
      </c>
    </row>
    <row r="256" spans="1:68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7.6515151515151523</v>
      </c>
      <c r="Y256" s="593">
        <f>IFERROR(Y251/H251,"0")+IFERROR(Y252/H252,"0")+IFERROR(Y253/H253,"0")+IFERROR(Y254/H254,"0")+IFERROR(Y255/H255,"0")</f>
        <v>11</v>
      </c>
      <c r="Z256" s="593">
        <f>IFERROR(IF(Z251="",0,Z251),"0")+IFERROR(IF(Z252="",0,Z252),"0")+IFERROR(IF(Z253="",0,Z253),"0")+IFERROR(IF(Z254="",0,Z254),"0")+IFERROR(IF(Z255="",0,Z255),"0")</f>
        <v>6.4899999999999999E-2</v>
      </c>
      <c r="AA256" s="594"/>
      <c r="AB256" s="594"/>
      <c r="AC256" s="594"/>
    </row>
    <row r="257" spans="1:68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9</v>
      </c>
      <c r="Y257" s="593">
        <f>IFERROR(SUM(Y251:Y255),"0")</f>
        <v>12.96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12</v>
      </c>
      <c r="Y299" s="592">
        <f>IFERROR(IF(X299="",0,CEILING((X299/$H299),1)*$H299),"")</f>
        <v>12.600000000000001</v>
      </c>
      <c r="Z299" s="36">
        <f>IFERROR(IF(Y299=0,"",ROUNDUP(Y299/H299,0)*0.00502),"")</f>
        <v>3.0120000000000001E-2</v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12.571428571428571</v>
      </c>
      <c r="BN299" s="64">
        <f>IFERROR(Y299*I299/H299,"0")</f>
        <v>13.200000000000003</v>
      </c>
      <c r="BO299" s="64">
        <f>IFERROR(1/J299*(X299/H299),"0")</f>
        <v>2.4420024420024423E-2</v>
      </c>
      <c r="BP299" s="64">
        <f>IFERROR(1/J299*(Y299/H299),"0")</f>
        <v>2.5641025641025644E-2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5.7142857142857144</v>
      </c>
      <c r="Y301" s="593">
        <f>IFERROR(Y299/H299,"0")+IFERROR(Y300/H300,"0")</f>
        <v>6</v>
      </c>
      <c r="Z301" s="593">
        <f>IFERROR(IF(Z299="",0,Z299),"0")+IFERROR(IF(Z300="",0,Z300),"0")</f>
        <v>3.0120000000000001E-2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12</v>
      </c>
      <c r="Y302" s="593">
        <f>IFERROR(SUM(Y299:Y300),"0")</f>
        <v>12.600000000000001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140</v>
      </c>
      <c r="Y320" s="592">
        <f>IFERROR(IF(X320="",0,CEILING((X320/$H320),1)*$H320),"")</f>
        <v>142.80000000000001</v>
      </c>
      <c r="Z320" s="36">
        <f>IFERROR(IF(Y320=0,"",ROUNDUP(Y320/H320,0)*0.00902),"")</f>
        <v>0.30668000000000001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148.99999999999997</v>
      </c>
      <c r="BN320" s="64">
        <f>IFERROR(Y320*I320/H320,"0")</f>
        <v>151.97999999999999</v>
      </c>
      <c r="BO320" s="64">
        <f>IFERROR(1/J320*(X320/H320),"0")</f>
        <v>0.25252525252525249</v>
      </c>
      <c r="BP320" s="64">
        <f>IFERROR(1/J320*(Y320/H320),"0")</f>
        <v>0.25757575757575757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33.333333333333329</v>
      </c>
      <c r="Y323" s="593">
        <f>IFERROR(Y319/H319,"0")+IFERROR(Y320/H320,"0")+IFERROR(Y321/H321,"0")+IFERROR(Y322/H322,"0")</f>
        <v>34</v>
      </c>
      <c r="Z323" s="593">
        <f>IFERROR(IF(Z319="",0,Z319),"0")+IFERROR(IF(Z320="",0,Z320),"0")+IFERROR(IF(Z321="",0,Z321),"0")+IFERROR(IF(Z322="",0,Z322),"0")</f>
        <v>0.30668000000000001</v>
      </c>
      <c r="AA323" s="594"/>
      <c r="AB323" s="594"/>
      <c r="AC323" s="594"/>
    </row>
    <row r="324" spans="1:68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140</v>
      </c>
      <c r="Y324" s="593">
        <f>IFERROR(SUM(Y319:Y322),"0")</f>
        <v>142.80000000000001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559</v>
      </c>
      <c r="Y326" s="592">
        <f>IFERROR(IF(X326="",0,CEILING((X326/$H326),1)*$H326),"")</f>
        <v>561.6</v>
      </c>
      <c r="Z326" s="36">
        <f>IFERROR(IF(Y326=0,"",ROUNDUP(Y326/H326,0)*0.01898),"")</f>
        <v>1.36656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595.7650000000001</v>
      </c>
      <c r="BN326" s="64">
        <f>IFERROR(Y326*I326/H326,"0")</f>
        <v>598.53600000000006</v>
      </c>
      <c r="BO326" s="64">
        <f>IFERROR(1/J326*(X326/H326),"0")</f>
        <v>1.1197916666666667</v>
      </c>
      <c r="BP326" s="64">
        <f>IFERROR(1/J326*(Y326/H326),"0")</f>
        <v>1.125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45</v>
      </c>
      <c r="Y329" s="592">
        <f>IFERROR(IF(X329="",0,CEILING((X329/$H329),1)*$H329),"")</f>
        <v>45</v>
      </c>
      <c r="Z329" s="36">
        <f>IFERROR(IF(Y329=0,"",ROUNDUP(Y329/H329,0)*0.00651),"")</f>
        <v>9.7650000000000001E-2</v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48.69</v>
      </c>
      <c r="BN329" s="64">
        <f>IFERROR(Y329*I329/H329,"0")</f>
        <v>48.69</v>
      </c>
      <c r="BO329" s="64">
        <f>IFERROR(1/J329*(X329/H329),"0")</f>
        <v>8.241758241758243E-2</v>
      </c>
      <c r="BP329" s="64">
        <f>IFERROR(1/J329*(Y329/H329),"0")</f>
        <v>8.241758241758243E-2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86.666666666666671</v>
      </c>
      <c r="Y331" s="593">
        <f>IFERROR(Y326/H326,"0")+IFERROR(Y327/H327,"0")+IFERROR(Y328/H328,"0")+IFERROR(Y329/H329,"0")+IFERROR(Y330/H330,"0")</f>
        <v>87</v>
      </c>
      <c r="Z331" s="593">
        <f>IFERROR(IF(Z326="",0,Z326),"0")+IFERROR(IF(Z327="",0,Z327),"0")+IFERROR(IF(Z328="",0,Z328),"0")+IFERROR(IF(Z329="",0,Z329),"0")+IFERROR(IF(Z330="",0,Z330),"0")</f>
        <v>1.46421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604</v>
      </c>
      <c r="Y332" s="593">
        <f>IFERROR(SUM(Y326:Y330),"0")</f>
        <v>606.6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10</v>
      </c>
      <c r="Y347" s="592">
        <f>IFERROR(IF(X347="",0,CEILING((X347/$H347),1)*$H347),"")</f>
        <v>10</v>
      </c>
      <c r="Z347" s="36">
        <f>IFERROR(IF(Y347=0,"",ROUNDUP(Y347/H347,0)*0.00474),"")</f>
        <v>2.3700000000000002E-2</v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11.200000000000001</v>
      </c>
      <c r="BN347" s="64">
        <f>IFERROR(Y347*I347/H347,"0")</f>
        <v>11.200000000000001</v>
      </c>
      <c r="BO347" s="64">
        <f>IFERROR(1/J347*(X347/H347),"0")</f>
        <v>2.1008403361344536E-2</v>
      </c>
      <c r="BP347" s="64">
        <f>IFERROR(1/J347*(Y347/H347),"0")</f>
        <v>2.1008403361344536E-2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15</v>
      </c>
      <c r="Y349" s="592">
        <f>IFERROR(IF(X349="",0,CEILING((X349/$H349),1)*$H349),"")</f>
        <v>16</v>
      </c>
      <c r="Z349" s="36">
        <f>IFERROR(IF(Y349=0,"",ROUNDUP(Y349/H349,0)*0.00474),"")</f>
        <v>3.7920000000000002E-2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16.8</v>
      </c>
      <c r="BN349" s="64">
        <f>IFERROR(Y349*I349/H349,"0")</f>
        <v>17.920000000000002</v>
      </c>
      <c r="BO349" s="64">
        <f>IFERROR(1/J349*(X349/H349),"0")</f>
        <v>3.1512605042016806E-2</v>
      </c>
      <c r="BP349" s="64">
        <f>IFERROR(1/J349*(Y349/H349),"0")</f>
        <v>3.3613445378151259E-2</v>
      </c>
    </row>
    <row r="350" spans="1:68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12.5</v>
      </c>
      <c r="Y350" s="593">
        <f>IFERROR(Y347/H347,"0")+IFERROR(Y348/H348,"0")+IFERROR(Y349/H349,"0")</f>
        <v>13</v>
      </c>
      <c r="Z350" s="593">
        <f>IFERROR(IF(Z347="",0,Z347),"0")+IFERROR(IF(Z348="",0,Z348),"0")+IFERROR(IF(Z349="",0,Z349),"0")</f>
        <v>6.1620000000000008E-2</v>
      </c>
      <c r="AA350" s="594"/>
      <c r="AB350" s="594"/>
      <c r="AC350" s="594"/>
    </row>
    <row r="351" spans="1:68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25</v>
      </c>
      <c r="Y351" s="593">
        <f>IFERROR(SUM(Y347:Y349),"0")</f>
        <v>26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14</v>
      </c>
      <c r="Y354" s="592">
        <f>IFERROR(IF(X354="",0,CEILING((X354/$H354),1)*$H354),"")</f>
        <v>14.4</v>
      </c>
      <c r="Z354" s="36">
        <f>IFERROR(IF(Y354=0,"",ROUNDUP(Y354/H354,0)*0.00651),"")</f>
        <v>5.2080000000000001E-2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15.773333333333333</v>
      </c>
      <c r="BN354" s="64">
        <f>IFERROR(Y354*I354/H354,"0")</f>
        <v>16.224</v>
      </c>
      <c r="BO354" s="64">
        <f>IFERROR(1/J354*(X354/H354),"0")</f>
        <v>4.2735042735042736E-2</v>
      </c>
      <c r="BP354" s="64">
        <f>IFERROR(1/J354*(Y354/H354),"0")</f>
        <v>4.3956043956043959E-2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7.7777777777777777</v>
      </c>
      <c r="Y355" s="593">
        <f>IFERROR(Y354/H354,"0")</f>
        <v>8</v>
      </c>
      <c r="Z355" s="593">
        <f>IFERROR(IF(Z354="",0,Z354),"0")</f>
        <v>5.2080000000000001E-2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14</v>
      </c>
      <c r="Y356" s="593">
        <f>IFERROR(SUM(Y354:Y354),"0")</f>
        <v>14.4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53</v>
      </c>
      <c r="Y359" s="592">
        <f>IFERROR(IF(X359="",0,CEILING((X359/$H359),1)*$H359),"")</f>
        <v>54.6</v>
      </c>
      <c r="Z359" s="36">
        <f>IFERROR(IF(Y359=0,"",ROUNDUP(Y359/H359,0)*0.00651),"")</f>
        <v>0.16925999999999999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59.359999999999992</v>
      </c>
      <c r="BN359" s="64">
        <f>IFERROR(Y359*I359/H359,"0")</f>
        <v>61.151999999999994</v>
      </c>
      <c r="BO359" s="64">
        <f>IFERROR(1/J359*(X359/H359),"0")</f>
        <v>0.13867085295656725</v>
      </c>
      <c r="BP359" s="64">
        <f>IFERROR(1/J359*(Y359/H359),"0")</f>
        <v>0.14285714285714288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25</v>
      </c>
      <c r="Y360" s="592">
        <f>IFERROR(IF(X360="",0,CEILING((X360/$H360),1)*$H360),"")</f>
        <v>25.200000000000003</v>
      </c>
      <c r="Z360" s="36">
        <f>IFERROR(IF(Y360=0,"",ROUNDUP(Y360/H360,0)*0.00651),"")</f>
        <v>7.8119999999999995E-2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27.857142857142858</v>
      </c>
      <c r="BN360" s="64">
        <f>IFERROR(Y360*I360/H360,"0")</f>
        <v>28.080000000000002</v>
      </c>
      <c r="BO360" s="64">
        <f>IFERROR(1/J360*(X360/H360),"0")</f>
        <v>6.541077969649399E-2</v>
      </c>
      <c r="BP360" s="64">
        <f>IFERROR(1/J360*(Y360/H360),"0")</f>
        <v>6.5934065934065936E-2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37.142857142857139</v>
      </c>
      <c r="Y361" s="593">
        <f>IFERROR(Y358/H358,"0")+IFERROR(Y359/H359,"0")+IFERROR(Y360/H360,"0")</f>
        <v>38</v>
      </c>
      <c r="Z361" s="593">
        <f>IFERROR(IF(Z358="",0,Z358),"0")+IFERROR(IF(Z359="",0,Z359),"0")+IFERROR(IF(Z360="",0,Z360),"0")</f>
        <v>0.24737999999999999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78</v>
      </c>
      <c r="Y362" s="593">
        <f>IFERROR(SUM(Y358:Y360),"0")</f>
        <v>79.800000000000011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120</v>
      </c>
      <c r="Y368" s="592">
        <f t="shared" si="57"/>
        <v>120</v>
      </c>
      <c r="Z368" s="36">
        <f>IFERROR(IF(Y368=0,"",ROUNDUP(Y368/H368,0)*0.02175),"")</f>
        <v>0.17399999999999999</v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123.84</v>
      </c>
      <c r="BN368" s="64">
        <f t="shared" si="59"/>
        <v>123.84</v>
      </c>
      <c r="BO368" s="64">
        <f t="shared" si="60"/>
        <v>0.16666666666666666</v>
      </c>
      <c r="BP368" s="64">
        <f t="shared" si="61"/>
        <v>0.16666666666666666</v>
      </c>
    </row>
    <row r="369" spans="1:68" ht="27" hidden="1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6</v>
      </c>
      <c r="Y371" s="592">
        <f t="shared" si="57"/>
        <v>10</v>
      </c>
      <c r="Z371" s="36">
        <f>IFERROR(IF(Y371=0,"",ROUNDUP(Y371/H371,0)*0.00902),"")</f>
        <v>1.804E-2</v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6.2519999999999998</v>
      </c>
      <c r="BN371" s="64">
        <f t="shared" si="59"/>
        <v>10.42</v>
      </c>
      <c r="BO371" s="64">
        <f t="shared" si="60"/>
        <v>9.0909090909090905E-3</v>
      </c>
      <c r="BP371" s="64">
        <f t="shared" si="61"/>
        <v>1.5151515151515152E-2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4</v>
      </c>
      <c r="Y372" s="592">
        <f t="shared" si="57"/>
        <v>5</v>
      </c>
      <c r="Z372" s="36">
        <f>IFERROR(IF(Y372=0,"",ROUNDUP(Y372/H372,0)*0.00902),"")</f>
        <v>9.0200000000000002E-3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4.1680000000000001</v>
      </c>
      <c r="BN372" s="64">
        <f t="shared" si="59"/>
        <v>5.21</v>
      </c>
      <c r="BO372" s="64">
        <f t="shared" si="60"/>
        <v>6.0606060606060615E-3</v>
      </c>
      <c r="BP372" s="64">
        <f t="shared" si="61"/>
        <v>7.575757575757576E-3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10</v>
      </c>
      <c r="Y373" s="593">
        <f>IFERROR(Y366/H366,"0")+IFERROR(Y367/H367,"0")+IFERROR(Y368/H368,"0")+IFERROR(Y369/H369,"0")+IFERROR(Y370/H370,"0")+IFERROR(Y371/H371,"0")+IFERROR(Y372/H372,"0")</f>
        <v>11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0.20105999999999999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130</v>
      </c>
      <c r="Y374" s="593">
        <f>IFERROR(SUM(Y366:Y372),"0")</f>
        <v>135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1</v>
      </c>
      <c r="Y378" s="593">
        <f>IFERROR(Y376/H376,"0")+IFERROR(Y377/H377,"0")</f>
        <v>1</v>
      </c>
      <c r="Z378" s="593">
        <f>IFERROR(IF(Z376="",0,Z376),"0")+IFERROR(IF(Z377="",0,Z377),"0")</f>
        <v>9.0200000000000002E-3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4</v>
      </c>
      <c r="Y379" s="593">
        <f>IFERROR(SUM(Y376:Y377),"0")</f>
        <v>4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idden="1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hidden="1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600">
        <v>4640242180519</v>
      </c>
      <c r="E508" s="601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600">
        <v>4640242180519</v>
      </c>
      <c r="E509" s="601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50</v>
      </c>
      <c r="Y516" s="592">
        <f>IFERROR(IF(X516="",0,CEILING((X516/$H516),1)*$H516),"")</f>
        <v>50.400000000000006</v>
      </c>
      <c r="Z516" s="36">
        <f>IFERROR(IF(Y516=0,"",ROUNDUP(Y516/H516,0)*0.00902),"")</f>
        <v>0.10824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53.214285714285715</v>
      </c>
      <c r="BN516" s="64">
        <f>IFERROR(Y516*I516/H516,"0")</f>
        <v>53.64</v>
      </c>
      <c r="BO516" s="64">
        <f>IFERROR(1/J516*(X516/H516),"0")</f>
        <v>9.0187590187590191E-2</v>
      </c>
      <c r="BP516" s="64">
        <f>IFERROR(1/J516*(Y516/H516),"0")</f>
        <v>9.0909090909090912E-2</v>
      </c>
    </row>
    <row r="517" spans="1:68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11.904761904761905</v>
      </c>
      <c r="Y517" s="593">
        <f>IFERROR(Y515/H515,"0")+IFERROR(Y516/H516,"0")</f>
        <v>12</v>
      </c>
      <c r="Z517" s="593">
        <f>IFERROR(IF(Z515="",0,Z515),"0")+IFERROR(IF(Z516="",0,Z516),"0")</f>
        <v>0.10824</v>
      </c>
      <c r="AA517" s="594"/>
      <c r="AB517" s="594"/>
      <c r="AC517" s="594"/>
    </row>
    <row r="518" spans="1:68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50</v>
      </c>
      <c r="Y518" s="593">
        <f>IFERROR(SUM(Y515:Y516),"0")</f>
        <v>50.400000000000006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2775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2846.2400000000007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2953.0414357864365</v>
      </c>
      <c r="Y537" s="593">
        <f>IFERROR(SUM(BN22:BN533),"0")</f>
        <v>3028.7660000000001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3103.0414357864365</v>
      </c>
      <c r="Y539" s="593">
        <f>GrossWeightTotalR+PalletQtyTotalR*25</f>
        <v>3178.7660000000001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650.82275132275151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669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6.3346400000000003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177.6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689.40000000000009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229.8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185.4</v>
      </c>
      <c r="G546" s="46">
        <f>IFERROR(Y137*1,"0")+IFERROR(Y138*1,"0")+IFERROR(Y142*1,"0")+IFERROR(Y143*1,"0")+IFERROR(Y147*1,"0")+IFERROR(Y148*1,"0")</f>
        <v>101.20000000000002</v>
      </c>
      <c r="H546" s="46">
        <f>IFERROR(Y153*1,"0")+IFERROR(Y157*1,"0")+IFERROR(Y158*1,"0")+IFERROR(Y159*1,"0")</f>
        <v>64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35.28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279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12.96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12.600000000000001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775.40000000000009</v>
      </c>
      <c r="U546" s="46">
        <f>IFERROR(Y354*1,"0")+IFERROR(Y358*1,"0")+IFERROR(Y359*1,"0")+IFERROR(Y360*1,"0")</f>
        <v>94.2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139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50.400000000000006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0,00"/>
        <filter val="102,00"/>
        <filter val="11,90"/>
        <filter val="113,00"/>
        <filter val="12,00"/>
        <filter val="12,50"/>
        <filter val="120,00"/>
        <filter val="13,00"/>
        <filter val="130,00"/>
        <filter val="132,00"/>
        <filter val="14,00"/>
        <filter val="14,76"/>
        <filter val="140,00"/>
        <filter val="15,00"/>
        <filter val="15,11"/>
        <filter val="15,50"/>
        <filter val="155,00"/>
        <filter val="16,44"/>
        <filter val="175,00"/>
        <filter val="18,75"/>
        <filter val="185,00"/>
        <filter val="2 775,00"/>
        <filter val="2 953,04"/>
        <filter val="2,00"/>
        <filter val="2,38"/>
        <filter val="20,00"/>
        <filter val="21,00"/>
        <filter val="25,00"/>
        <filter val="25,74"/>
        <filter val="26,00"/>
        <filter val="28,00"/>
        <filter val="289,00"/>
        <filter val="3 103,04"/>
        <filter val="3,00"/>
        <filter val="30,00"/>
        <filter val="300,00"/>
        <filter val="31,00"/>
        <filter val="328,00"/>
        <filter val="33,33"/>
        <filter val="346,00"/>
        <filter val="37,14"/>
        <filter val="38,15"/>
        <filter val="4,00"/>
        <filter val="4,64"/>
        <filter val="40,00"/>
        <filter val="40,60"/>
        <filter val="41,35"/>
        <filter val="41,85"/>
        <filter val="45,00"/>
        <filter val="5,42"/>
        <filter val="5,71"/>
        <filter val="50,00"/>
        <filter val="53,00"/>
        <filter val="559,00"/>
        <filter val="57,00"/>
        <filter val="6"/>
        <filter val="6,00"/>
        <filter val="60,00"/>
        <filter val="604,00"/>
        <filter val="62,00"/>
        <filter val="650,82"/>
        <filter val="68,00"/>
        <filter val="69,00"/>
        <filter val="69,50"/>
        <filter val="7,65"/>
        <filter val="7,78"/>
        <filter val="73,00"/>
        <filter val="77,08"/>
        <filter val="78,00"/>
        <filter val="81,00"/>
        <filter val="86,67"/>
        <filter val="9,00"/>
        <filter val="9,85"/>
        <filter val="92,00"/>
        <filter val="93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