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4F759F-27AF-4806-94C5-9B32798CE3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P516" i="1" s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BP414" i="1" s="1"/>
  <c r="P414" i="1"/>
  <c r="X410" i="1"/>
  <c r="X409" i="1"/>
  <c r="BO408" i="1"/>
  <c r="BM408" i="1"/>
  <c r="Y408" i="1"/>
  <c r="Y410" i="1" s="1"/>
  <c r="P408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Y281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A10" i="1" s="1"/>
  <c r="D7" i="1"/>
  <c r="Q6" i="1"/>
  <c r="P2" i="1"/>
  <c r="BP84" i="1" l="1"/>
  <c r="BN84" i="1"/>
  <c r="Z84" i="1"/>
  <c r="BP115" i="1"/>
  <c r="BN115" i="1"/>
  <c r="Z115" i="1"/>
  <c r="BP142" i="1"/>
  <c r="BN142" i="1"/>
  <c r="Z142" i="1"/>
  <c r="BP181" i="1"/>
  <c r="BN181" i="1"/>
  <c r="Z181" i="1"/>
  <c r="Z184" i="1" s="1"/>
  <c r="BP216" i="1"/>
  <c r="BN216" i="1"/>
  <c r="Z216" i="1"/>
  <c r="BP252" i="1"/>
  <c r="BN252" i="1"/>
  <c r="Z252" i="1"/>
  <c r="BP321" i="1"/>
  <c r="BN321" i="1"/>
  <c r="Z321" i="1"/>
  <c r="Y355" i="1"/>
  <c r="BP354" i="1"/>
  <c r="BN354" i="1"/>
  <c r="Z354" i="1"/>
  <c r="Z355" i="1" s="1"/>
  <c r="BP358" i="1"/>
  <c r="BN358" i="1"/>
  <c r="Z358" i="1"/>
  <c r="Z361" i="1" s="1"/>
  <c r="Y400" i="1"/>
  <c r="Y399" i="1"/>
  <c r="BP398" i="1"/>
  <c r="BN398" i="1"/>
  <c r="Z398" i="1"/>
  <c r="Z399" i="1" s="1"/>
  <c r="BP402" i="1"/>
  <c r="BN402" i="1"/>
  <c r="Z402" i="1"/>
  <c r="BP439" i="1"/>
  <c r="BN439" i="1"/>
  <c r="Z439" i="1"/>
  <c r="BP469" i="1"/>
  <c r="BN469" i="1"/>
  <c r="Z469" i="1"/>
  <c r="Y506" i="1"/>
  <c r="Y505" i="1"/>
  <c r="BP502" i="1"/>
  <c r="BN502" i="1"/>
  <c r="Z502" i="1"/>
  <c r="BP504" i="1"/>
  <c r="BN504" i="1"/>
  <c r="Z504" i="1"/>
  <c r="Z31" i="1"/>
  <c r="BN31" i="1"/>
  <c r="Z56" i="1"/>
  <c r="BN56" i="1"/>
  <c r="Z70" i="1"/>
  <c r="BN70" i="1"/>
  <c r="Y82" i="1"/>
  <c r="BP100" i="1"/>
  <c r="BN100" i="1"/>
  <c r="Z100" i="1"/>
  <c r="BP125" i="1"/>
  <c r="BN125" i="1"/>
  <c r="Z125" i="1"/>
  <c r="Y179" i="1"/>
  <c r="BP171" i="1"/>
  <c r="BN171" i="1"/>
  <c r="Z171" i="1"/>
  <c r="Y210" i="1"/>
  <c r="BP204" i="1"/>
  <c r="BN204" i="1"/>
  <c r="Z204" i="1"/>
  <c r="BP234" i="1"/>
  <c r="BN234" i="1"/>
  <c r="Z234" i="1"/>
  <c r="BP311" i="1"/>
  <c r="BN311" i="1"/>
  <c r="Z311" i="1"/>
  <c r="BP343" i="1"/>
  <c r="BN343" i="1"/>
  <c r="Z343" i="1"/>
  <c r="BP372" i="1"/>
  <c r="BN372" i="1"/>
  <c r="Z372" i="1"/>
  <c r="BP420" i="1"/>
  <c r="BN420" i="1"/>
  <c r="Z420" i="1"/>
  <c r="BP461" i="1"/>
  <c r="BN461" i="1"/>
  <c r="Z461" i="1"/>
  <c r="BP483" i="1"/>
  <c r="BN483" i="1"/>
  <c r="Z483" i="1"/>
  <c r="BP503" i="1"/>
  <c r="BN503" i="1"/>
  <c r="Z503" i="1"/>
  <c r="Y518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BP278" i="1"/>
  <c r="Y296" i="1"/>
  <c r="Q546" i="1"/>
  <c r="Y295" i="1"/>
  <c r="BP294" i="1"/>
  <c r="BN294" i="1"/>
  <c r="BP313" i="1"/>
  <c r="BN313" i="1"/>
  <c r="Z313" i="1"/>
  <c r="BP327" i="1"/>
  <c r="BN327" i="1"/>
  <c r="Z327" i="1"/>
  <c r="Y345" i="1"/>
  <c r="BP340" i="1"/>
  <c r="BN340" i="1"/>
  <c r="Z340" i="1"/>
  <c r="Y344" i="1"/>
  <c r="BP349" i="1"/>
  <c r="BN349" i="1"/>
  <c r="Z349" i="1"/>
  <c r="Z261" i="1"/>
  <c r="BN261" i="1"/>
  <c r="Z265" i="1"/>
  <c r="BN265" i="1"/>
  <c r="Z272" i="1"/>
  <c r="BN272" i="1"/>
  <c r="Z273" i="1"/>
  <c r="BN273" i="1"/>
  <c r="Z280" i="1"/>
  <c r="BN280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BP360" i="1"/>
  <c r="BN360" i="1"/>
  <c r="Z360" i="1"/>
  <c r="U546" i="1"/>
  <c r="Y362" i="1"/>
  <c r="Y361" i="1"/>
  <c r="Z366" i="1"/>
  <c r="BN366" i="1"/>
  <c r="Z370" i="1"/>
  <c r="BN370" i="1"/>
  <c r="Z376" i="1"/>
  <c r="BN376" i="1"/>
  <c r="BP376" i="1"/>
  <c r="Z393" i="1"/>
  <c r="BN393" i="1"/>
  <c r="Y406" i="1"/>
  <c r="Z404" i="1"/>
  <c r="BN404" i="1"/>
  <c r="Y405" i="1"/>
  <c r="Z408" i="1"/>
  <c r="Z409" i="1" s="1"/>
  <c r="BN408" i="1"/>
  <c r="BP408" i="1"/>
  <c r="Y409" i="1"/>
  <c r="Z414" i="1"/>
  <c r="BN414" i="1"/>
  <c r="Z418" i="1"/>
  <c r="BN418" i="1"/>
  <c r="Z422" i="1"/>
  <c r="BN422" i="1"/>
  <c r="Z433" i="1"/>
  <c r="BN433" i="1"/>
  <c r="BP433" i="1"/>
  <c r="Z441" i="1"/>
  <c r="BN441" i="1"/>
  <c r="Z459" i="1"/>
  <c r="BN459" i="1"/>
  <c r="Z463" i="1"/>
  <c r="BN463" i="1"/>
  <c r="Z467" i="1"/>
  <c r="BN467" i="1"/>
  <c r="Z473" i="1"/>
  <c r="BN473" i="1"/>
  <c r="Z491" i="1"/>
  <c r="BN491" i="1"/>
  <c r="Y529" i="1"/>
  <c r="Z475" i="1"/>
  <c r="BN475" i="1"/>
  <c r="Y487" i="1"/>
  <c r="Z481" i="1"/>
  <c r="BN481" i="1"/>
  <c r="Z485" i="1"/>
  <c r="BN485" i="1"/>
  <c r="Z515" i="1"/>
  <c r="Z517" i="1" s="1"/>
  <c r="BN515" i="1"/>
  <c r="BP515" i="1"/>
  <c r="Z516" i="1"/>
  <c r="BN516" i="1"/>
  <c r="Y517" i="1"/>
  <c r="F9" i="1"/>
  <c r="J9" i="1"/>
  <c r="F10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87" i="1" l="1"/>
  <c r="Z476" i="1"/>
  <c r="Z442" i="1"/>
  <c r="Z405" i="1"/>
  <c r="Z344" i="1"/>
  <c r="Z256" i="1"/>
  <c r="Z244" i="1"/>
  <c r="Z178" i="1"/>
  <c r="Z81" i="1"/>
  <c r="Z350" i="1"/>
  <c r="Z118" i="1"/>
  <c r="Z505" i="1"/>
  <c r="Z424" i="1"/>
  <c r="Z373" i="1"/>
  <c r="Z395" i="1"/>
  <c r="Z470" i="1"/>
  <c r="Z128" i="1"/>
  <c r="Z66" i="1"/>
  <c r="Z45" i="1"/>
  <c r="Z316" i="1"/>
  <c r="Y538" i="1"/>
  <c r="Z493" i="1"/>
  <c r="Z337" i="1"/>
  <c r="Z331" i="1"/>
  <c r="Z222" i="1"/>
  <c r="Z512" i="1"/>
  <c r="Z266" i="1"/>
  <c r="Z239" i="1"/>
  <c r="Z210" i="1"/>
  <c r="Z72" i="1"/>
  <c r="Z59" i="1"/>
  <c r="Z32" i="1"/>
  <c r="Y540" i="1"/>
  <c r="Y537" i="1"/>
  <c r="Y539" i="1" s="1"/>
  <c r="Z522" i="1"/>
  <c r="Z112" i="1"/>
  <c r="Z104" i="1"/>
  <c r="Y536" i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<sst xmlns="http://schemas.openxmlformats.org/spreadsheetml/2006/main" count="2388" uniqueCount="853">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</sst>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45806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0.54166666666666663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500</v>
      </c>
      <c r="Y41" s="592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46.296296296296291</v>
      </c>
      <c r="Y45" s="593">
        <f>IFERROR(Y41/H41,"0")+IFERROR(Y42/H42,"0")+IFERROR(Y43/H43,"0")+IFERROR(Y44/H44,"0")</f>
        <v>47</v>
      </c>
      <c r="Z45" s="593">
        <f>IFERROR(IF(Z41="",0,Z41),"0")+IFERROR(IF(Z42="",0,Z42),"0")+IFERROR(IF(Z43="",0,Z43),"0")+IFERROR(IF(Z44="",0,Z44),"0")</f>
        <v>0.89205999999999996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500</v>
      </c>
      <c r="Y46" s="593">
        <f>IFERROR(SUM(Y41:Y44),"0")</f>
        <v>507.6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300</v>
      </c>
      <c r="Y90" s="592">
        <f>IFERROR(IF(X90="",0,CEILING((X90/$H90),1)*$H90),"")</f>
        <v>302.40000000000003</v>
      </c>
      <c r="Z90" s="36">
        <f>IFERROR(IF(Y90=0,"",ROUNDUP(Y90/H90,0)*0.01898),"")</f>
        <v>0.53144000000000002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312.08333333333331</v>
      </c>
      <c r="BN90" s="64">
        <f>IFERROR(Y90*I90/H90,"0")</f>
        <v>314.58000000000004</v>
      </c>
      <c r="BO90" s="64">
        <f>IFERROR(1/J90*(X90/H90),"0")</f>
        <v>0.43402777777777773</v>
      </c>
      <c r="BP90" s="64">
        <f>IFERROR(1/J90*(Y90/H90),"0")</f>
        <v>0.4375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27.777777777777775</v>
      </c>
      <c r="Y93" s="593">
        <f>IFERROR(Y90/H90,"0")+IFERROR(Y91/H91,"0")+IFERROR(Y92/H92,"0")</f>
        <v>28</v>
      </c>
      <c r="Z93" s="593">
        <f>IFERROR(IF(Z90="",0,Z90),"0")+IFERROR(IF(Z91="",0,Z91),"0")+IFERROR(IF(Z92="",0,Z92),"0")</f>
        <v>0.53144000000000002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300</v>
      </c>
      <c r="Y94" s="593">
        <f>IFERROR(SUM(Y90:Y92),"0")</f>
        <v>302.40000000000003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800</v>
      </c>
      <c r="Y96" s="592">
        <f t="shared" ref="Y96:Y103" si="16">IFERROR(IF(X96="",0,CEILING((X96/$H96),1)*$H96),"")</f>
        <v>806.40000000000009</v>
      </c>
      <c r="Z96" s="36">
        <f>IFERROR(IF(Y96=0,"",ROUNDUP(Y96/H96,0)*0.01898),"")</f>
        <v>1.8220800000000001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849.42857142857144</v>
      </c>
      <c r="BN96" s="64">
        <f t="shared" ref="BN96:BN103" si="18">IFERROR(Y96*I96/H96,"0")</f>
        <v>856.22400000000005</v>
      </c>
      <c r="BO96" s="64">
        <f t="shared" ref="BO96:BO103" si="19">IFERROR(1/J96*(X96/H96),"0")</f>
        <v>1.4880952380952381</v>
      </c>
      <c r="BP96" s="64">
        <f t="shared" ref="BP96:BP103" si="20">IFERROR(1/J96*(Y96/H96),"0")</f>
        <v>1.5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540</v>
      </c>
      <c r="Y101" s="592">
        <f t="shared" si="16"/>
        <v>540</v>
      </c>
      <c r="Z101" s="36">
        <f>IFERROR(IF(Y101=0,"",ROUNDUP(Y101/H101,0)*0.00651),"")</f>
        <v>1.302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590.4</v>
      </c>
      <c r="BN101" s="64">
        <f t="shared" si="18"/>
        <v>590.4</v>
      </c>
      <c r="BO101" s="64">
        <f t="shared" si="19"/>
        <v>1.098901098901099</v>
      </c>
      <c r="BP101" s="64">
        <f t="shared" si="20"/>
        <v>1.098901098901099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295.23809523809524</v>
      </c>
      <c r="Y104" s="593">
        <f>IFERROR(Y96/H96,"0")+IFERROR(Y97/H97,"0")+IFERROR(Y98/H98,"0")+IFERROR(Y99/H99,"0")+IFERROR(Y100/H100,"0")+IFERROR(Y101/H101,"0")+IFERROR(Y102/H102,"0")+IFERROR(Y103/H103,"0")</f>
        <v>296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3.1240800000000002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1340</v>
      </c>
      <c r="Y105" s="593">
        <f>IFERROR(SUM(Y96:Y103),"0")</f>
        <v>1346.4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300</v>
      </c>
      <c r="Y108" s="592">
        <f>IFERROR(IF(X108="",0,CEILING((X108/$H108),1)*$H108),"")</f>
        <v>302.40000000000003</v>
      </c>
      <c r="Z108" s="36">
        <f>IFERROR(IF(Y108=0,"",ROUNDUP(Y108/H108,0)*0.01898),"")</f>
        <v>0.53144000000000002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312.08333333333331</v>
      </c>
      <c r="BN108" s="64">
        <f>IFERROR(Y108*I108/H108,"0")</f>
        <v>314.58000000000004</v>
      </c>
      <c r="BO108" s="64">
        <f>IFERROR(1/J108*(X108/H108),"0")</f>
        <v>0.43402777777777773</v>
      </c>
      <c r="BP108" s="64">
        <f>IFERROR(1/J108*(Y108/H108),"0")</f>
        <v>0.4375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27.777777777777775</v>
      </c>
      <c r="Y112" s="593">
        <f>IFERROR(Y108/H108,"0")+IFERROR(Y109/H109,"0")+IFERROR(Y110/H110,"0")+IFERROR(Y111/H111,"0")</f>
        <v>28</v>
      </c>
      <c r="Z112" s="593">
        <f>IFERROR(IF(Z108="",0,Z108),"0")+IFERROR(IF(Z109="",0,Z109),"0")+IFERROR(IF(Z110="",0,Z110),"0")+IFERROR(IF(Z111="",0,Z111),"0")</f>
        <v>0.53144000000000002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300</v>
      </c>
      <c r="Y113" s="593">
        <f>IFERROR(SUM(Y108:Y111),"0")</f>
        <v>302.40000000000003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675</v>
      </c>
      <c r="Y125" s="592">
        <f t="shared" si="21"/>
        <v>675</v>
      </c>
      <c r="Z125" s="36">
        <f>IFERROR(IF(Y125=0,"",ROUNDUP(Y125/H125,0)*0.00651),"")</f>
        <v>1.6274999999999999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737.99999999999989</v>
      </c>
      <c r="BN125" s="64">
        <f t="shared" si="23"/>
        <v>737.99999999999989</v>
      </c>
      <c r="BO125" s="64">
        <f t="shared" si="24"/>
        <v>1.3736263736263736</v>
      </c>
      <c r="BP125" s="64">
        <f t="shared" si="25"/>
        <v>1.3736263736263736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249.99999999999997</v>
      </c>
      <c r="Y128" s="593">
        <f>IFERROR(Y121/H121,"0")+IFERROR(Y122/H122,"0")+IFERROR(Y123/H123,"0")+IFERROR(Y124/H124,"0")+IFERROR(Y125/H125,"0")+IFERROR(Y126/H126,"0")+IFERROR(Y127/H127,"0")</f>
        <v>249.99999999999997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1.6274999999999999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675</v>
      </c>
      <c r="Y129" s="593">
        <f>IFERROR(SUM(Y121:Y127),"0")</f>
        <v>675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100</v>
      </c>
      <c r="Y335" s="592">
        <f>IFERROR(IF(X335="",0,CEILING((X335/$H335),1)*$H335),"")</f>
        <v>101.39999999999999</v>
      </c>
      <c r="Z335" s="36">
        <f>IFERROR(IF(Y335=0,"",ROUNDUP(Y335/H335,0)*0.01898),"")</f>
        <v>0.24674000000000001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106.65384615384617</v>
      </c>
      <c r="BN335" s="64">
        <f>IFERROR(Y335*I335/H335,"0")</f>
        <v>108.14700000000001</v>
      </c>
      <c r="BO335" s="64">
        <f>IFERROR(1/J335*(X335/H335),"0")</f>
        <v>0.20032051282051283</v>
      </c>
      <c r="BP335" s="64">
        <f>IFERROR(1/J335*(Y335/H335),"0")</f>
        <v>0.203125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12.820512820512821</v>
      </c>
      <c r="Y337" s="593">
        <f>IFERROR(Y334/H334,"0")+IFERROR(Y335/H335,"0")+IFERROR(Y336/H336,"0")</f>
        <v>13</v>
      </c>
      <c r="Z337" s="593">
        <f>IFERROR(IF(Z334="",0,Z334),"0")+IFERROR(IF(Z335="",0,Z335),"0")+IFERROR(IF(Z336="",0,Z336),"0")</f>
        <v>0.24674000000000001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100</v>
      </c>
      <c r="Y338" s="593">
        <f>IFERROR(SUM(Y334:Y336),"0")</f>
        <v>101.39999999999999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126</v>
      </c>
      <c r="Y360" s="592">
        <f>IFERROR(IF(X360="",0,CEILING((X360/$H360),1)*$H360),"")</f>
        <v>126</v>
      </c>
      <c r="Z360" s="36">
        <f>IFERROR(IF(Y360=0,"",ROUNDUP(Y360/H360,0)*0.00651),"")</f>
        <v>0.3906</v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140.39999999999998</v>
      </c>
      <c r="BN360" s="64">
        <f>IFERROR(Y360*I360/H360,"0")</f>
        <v>140.39999999999998</v>
      </c>
      <c r="BO360" s="64">
        <f>IFERROR(1/J360*(X360/H360),"0")</f>
        <v>0.32967032967032972</v>
      </c>
      <c r="BP360" s="64">
        <f>IFERROR(1/J360*(Y360/H360),"0")</f>
        <v>0.32967032967032972</v>
      </c>
    </row>
    <row r="361" spans="1:68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60</v>
      </c>
      <c r="Y361" s="593">
        <f>IFERROR(Y358/H358,"0")+IFERROR(Y359/H359,"0")+IFERROR(Y360/H360,"0")</f>
        <v>60</v>
      </c>
      <c r="Z361" s="593">
        <f>IFERROR(IF(Z358="",0,Z358),"0")+IFERROR(IF(Z359="",0,Z359),"0")+IFERROR(IF(Z360="",0,Z360),"0")</f>
        <v>0.3906</v>
      </c>
      <c r="AA361" s="594"/>
      <c r="AB361" s="594"/>
      <c r="AC361" s="594"/>
    </row>
    <row r="362" spans="1:68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126</v>
      </c>
      <c r="Y362" s="593">
        <f>IFERROR(SUM(Y358:Y360),"0")</f>
        <v>126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1000</v>
      </c>
      <c r="Y366" s="592">
        <f t="shared" ref="Y366:Y372" si="57">IFERROR(IF(X366="",0,CEILING((X366/$H366),1)*$H366),"")</f>
        <v>1005</v>
      </c>
      <c r="Z366" s="36">
        <f>IFERROR(IF(Y366=0,"",ROUNDUP(Y366/H366,0)*0.02175),"")</f>
        <v>1.4572499999999999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1032</v>
      </c>
      <c r="BN366" s="64">
        <f t="shared" ref="BN366:BN372" si="59">IFERROR(Y366*I366/H366,"0")</f>
        <v>1037.1600000000001</v>
      </c>
      <c r="BO366" s="64">
        <f t="shared" ref="BO366:BO372" si="60">IFERROR(1/J366*(X366/H366),"0")</f>
        <v>1.3888888888888888</v>
      </c>
      <c r="BP366" s="64">
        <f t="shared" ref="BP366:BP372" si="61">IFERROR(1/J366*(Y366/H366),"0")</f>
        <v>1.3958333333333333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1300</v>
      </c>
      <c r="Y367" s="592">
        <f t="shared" si="57"/>
        <v>1305</v>
      </c>
      <c r="Z367" s="36">
        <f>IFERROR(IF(Y367=0,"",ROUNDUP(Y367/H367,0)*0.02175),"")</f>
        <v>1.8922499999999998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1341.6</v>
      </c>
      <c r="BN367" s="64">
        <f t="shared" si="59"/>
        <v>1346.76</v>
      </c>
      <c r="BO367" s="64">
        <f t="shared" si="60"/>
        <v>1.8055555555555556</v>
      </c>
      <c r="BP367" s="64">
        <f t="shared" si="61"/>
        <v>1.8125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1000</v>
      </c>
      <c r="Y368" s="59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220</v>
      </c>
      <c r="Y373" s="593">
        <f>IFERROR(Y366/H366,"0")+IFERROR(Y367/H367,"0")+IFERROR(Y368/H368,"0")+IFERROR(Y369/H369,"0")+IFERROR(Y370/H370,"0")+IFERROR(Y371/H371,"0")+IFERROR(Y372/H372,"0")</f>
        <v>221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4.8067500000000001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3300</v>
      </c>
      <c r="Y374" s="593">
        <f>IFERROR(SUM(Y366:Y372),"0")</f>
        <v>3315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1000</v>
      </c>
      <c r="Y376" s="592">
        <f>IFERROR(IF(X376="",0,CEILING((X376/$H376),1)*$H376),"")</f>
        <v>1005</v>
      </c>
      <c r="Z376" s="36">
        <f>IFERROR(IF(Y376=0,"",ROUNDUP(Y376/H376,0)*0.02175),"")</f>
        <v>1.4572499999999999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1032</v>
      </c>
      <c r="BN376" s="64">
        <f>IFERROR(Y376*I376/H376,"0")</f>
        <v>1037.1600000000001</v>
      </c>
      <c r="BO376" s="64">
        <f>IFERROR(1/J376*(X376/H376),"0")</f>
        <v>1.3888888888888888</v>
      </c>
      <c r="BP376" s="64">
        <f>IFERROR(1/J376*(Y376/H376),"0")</f>
        <v>1.3958333333333333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66.666666666666671</v>
      </c>
      <c r="Y378" s="593">
        <f>IFERROR(Y376/H376,"0")+IFERROR(Y377/H377,"0")</f>
        <v>67</v>
      </c>
      <c r="Z378" s="593">
        <f>IFERROR(IF(Z376="",0,Z376),"0")+IFERROR(IF(Z377="",0,Z377),"0")</f>
        <v>1.4572499999999999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1000</v>
      </c>
      <c r="Y379" s="593">
        <f>IFERROR(SUM(Y376:Y377),"0")</f>
        <v>1005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5000</v>
      </c>
      <c r="Y402" s="592">
        <f>IFERROR(IF(X402="",0,CEILING((X402/$H402),1)*$H402),"")</f>
        <v>5004</v>
      </c>
      <c r="Z402" s="36">
        <f>IFERROR(IF(Y402=0,"",ROUNDUP(Y402/H402,0)*0.01898),"")</f>
        <v>10.55288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5288.333333333333</v>
      </c>
      <c r="BN402" s="64">
        <f>IFERROR(Y402*I402/H402,"0")</f>
        <v>5292.5640000000003</v>
      </c>
      <c r="BO402" s="64">
        <f>IFERROR(1/J402*(X402/H402),"0")</f>
        <v>8.6805555555555554</v>
      </c>
      <c r="BP402" s="64">
        <f>IFERROR(1/J402*(Y402/H402),"0")</f>
        <v>8.6875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80</v>
      </c>
      <c r="Y404" s="592">
        <f>IFERROR(IF(X404="",0,CEILING((X404/$H404),1)*$H404),"")</f>
        <v>81.599999999999994</v>
      </c>
      <c r="Z404" s="36">
        <f>IFERROR(IF(Y404=0,"",ROUNDUP(Y404/H404,0)*0.00651),"")</f>
        <v>0.22134000000000001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88.800000000000011</v>
      </c>
      <c r="BN404" s="64">
        <f>IFERROR(Y404*I404/H404,"0")</f>
        <v>90.575999999999993</v>
      </c>
      <c r="BO404" s="64">
        <f>IFERROR(1/J404*(X404/H404),"0")</f>
        <v>0.18315018315018317</v>
      </c>
      <c r="BP404" s="64">
        <f>IFERROR(1/J404*(Y404/H404),"0")</f>
        <v>0.18681318681318682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588.88888888888891</v>
      </c>
      <c r="Y405" s="593">
        <f>IFERROR(Y402/H402,"0")+IFERROR(Y403/H403,"0")+IFERROR(Y404/H404,"0")</f>
        <v>590</v>
      </c>
      <c r="Z405" s="593">
        <f>IFERROR(IF(Z402="",0,Z402),"0")+IFERROR(IF(Z403="",0,Z403),"0")+IFERROR(IF(Z404="",0,Z404),"0")</f>
        <v>10.77422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5080</v>
      </c>
      <c r="Y406" s="593">
        <f>IFERROR(SUM(Y402:Y404),"0")</f>
        <v>5085.6000000000004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500</v>
      </c>
      <c r="Y458" s="592">
        <f t="shared" si="68"/>
        <v>501.6</v>
      </c>
      <c r="Z458" s="36">
        <f t="shared" si="69"/>
        <v>1.1362000000000001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534.09090909090912</v>
      </c>
      <c r="BN458" s="64">
        <f t="shared" si="71"/>
        <v>535.79999999999995</v>
      </c>
      <c r="BO458" s="64">
        <f t="shared" si="72"/>
        <v>0.91054778554778548</v>
      </c>
      <c r="BP458" s="64">
        <f t="shared" si="73"/>
        <v>0.91346153846153855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2000</v>
      </c>
      <c r="Y459" s="592">
        <f t="shared" si="68"/>
        <v>2001.1200000000001</v>
      </c>
      <c r="Z459" s="36">
        <f t="shared" si="69"/>
        <v>4.5328400000000002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2136.3636363636365</v>
      </c>
      <c r="BN459" s="64">
        <f t="shared" si="71"/>
        <v>2137.56</v>
      </c>
      <c r="BO459" s="64">
        <f t="shared" si="72"/>
        <v>3.6421911421911419</v>
      </c>
      <c r="BP459" s="64">
        <f t="shared" si="73"/>
        <v>3.6442307692307696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500</v>
      </c>
      <c r="Y461" s="592">
        <f t="shared" si="68"/>
        <v>501.6</v>
      </c>
      <c r="Z461" s="36">
        <f t="shared" si="69"/>
        <v>1.1362000000000001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534.09090909090912</v>
      </c>
      <c r="BN461" s="64">
        <f t="shared" si="71"/>
        <v>535.79999999999995</v>
      </c>
      <c r="BO461" s="64">
        <f t="shared" si="72"/>
        <v>0.91054778554778548</v>
      </c>
      <c r="BP461" s="64">
        <f t="shared" si="73"/>
        <v>0.91346153846153855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568.18181818181813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569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6.8052400000000013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3000</v>
      </c>
      <c r="Y471" s="593">
        <f>IFERROR(SUM(Y457:Y469),"0")</f>
        <v>3004.32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1000</v>
      </c>
      <c r="Y473" s="592">
        <f>IFERROR(IF(X473="",0,CEILING((X473/$H473),1)*$H473),"")</f>
        <v>1003.2</v>
      </c>
      <c r="Z473" s="36">
        <f>IFERROR(IF(Y473=0,"",ROUNDUP(Y473/H473,0)*0.01196),"")</f>
        <v>2.2724000000000002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1068.1818181818182</v>
      </c>
      <c r="BN473" s="64">
        <f>IFERROR(Y473*I473/H473,"0")</f>
        <v>1071.5999999999999</v>
      </c>
      <c r="BO473" s="64">
        <f>IFERROR(1/J473*(X473/H473),"0")</f>
        <v>1.821095571095571</v>
      </c>
      <c r="BP473" s="64">
        <f>IFERROR(1/J473*(Y473/H473),"0")</f>
        <v>1.8269230769230771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189.39393939393938</v>
      </c>
      <c r="Y476" s="593">
        <f>IFERROR(Y473/H473,"0")+IFERROR(Y474/H474,"0")+IFERROR(Y475/H475,"0")</f>
        <v>190</v>
      </c>
      <c r="Z476" s="593">
        <f>IFERROR(IF(Z473="",0,Z473),"0")+IFERROR(IF(Z474="",0,Z474),"0")+IFERROR(IF(Z475="",0,Z475),"0")</f>
        <v>2.2724000000000002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1000</v>
      </c>
      <c r="Y477" s="593">
        <f>IFERROR(SUM(Y473:Y475),"0")</f>
        <v>1003.2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500</v>
      </c>
      <c r="Y479" s="592">
        <f t="shared" ref="Y479:Y486" si="74">IFERROR(IF(X479="",0,CEILING((X479/$H479),1)*$H479),"")</f>
        <v>501.6</v>
      </c>
      <c r="Z479" s="36">
        <f>IFERROR(IF(Y479=0,"",ROUNDUP(Y479/H479,0)*0.01196),"")</f>
        <v>1.1362000000000001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534.09090909090912</v>
      </c>
      <c r="BN479" s="64">
        <f t="shared" ref="BN479:BN486" si="76">IFERROR(Y479*I479/H479,"0")</f>
        <v>535.79999999999995</v>
      </c>
      <c r="BO479" s="64">
        <f t="shared" ref="BO479:BO486" si="77">IFERROR(1/J479*(X479/H479),"0")</f>
        <v>0.91054778554778548</v>
      </c>
      <c r="BP479" s="64">
        <f t="shared" ref="BP479:BP486" si="78">IFERROR(1/J479*(Y479/H479),"0")</f>
        <v>0.91346153846153855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94.696969696969688</v>
      </c>
      <c r="Y487" s="593">
        <f>IFERROR(Y479/H479,"0")+IFERROR(Y480/H480,"0")+IFERROR(Y481/H481,"0")+IFERROR(Y482/H482,"0")+IFERROR(Y483/H483,"0")+IFERROR(Y484/H484,"0")+IFERROR(Y485/H485,"0")+IFERROR(Y486/H486,"0")</f>
        <v>95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1.1362000000000001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500</v>
      </c>
      <c r="Y488" s="593">
        <f>IFERROR(SUM(Y479:Y486),"0")</f>
        <v>501.6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200</v>
      </c>
      <c r="Y520" s="592">
        <f>IFERROR(IF(X520="",0,CEILING((X520/$H520),1)*$H520),"")</f>
        <v>207</v>
      </c>
      <c r="Z520" s="36">
        <f>IFERROR(IF(Y520=0,"",ROUNDUP(Y520/H520,0)*0.01898),"")</f>
        <v>0.43653999999999998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211.53333333333333</v>
      </c>
      <c r="BN520" s="64">
        <f>IFERROR(Y520*I520/H520,"0")</f>
        <v>218.93700000000001</v>
      </c>
      <c r="BO520" s="64">
        <f>IFERROR(1/J520*(X520/H520),"0")</f>
        <v>0.34722222222222221</v>
      </c>
      <c r="BP520" s="64">
        <f>IFERROR(1/J520*(Y520/H520),"0")</f>
        <v>0.359375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22.222222222222221</v>
      </c>
      <c r="Y522" s="593">
        <f>IFERROR(Y520/H520,"0")+IFERROR(Y521/H521,"0")</f>
        <v>23</v>
      </c>
      <c r="Z522" s="593">
        <f>IFERROR(IF(Z520="",0,Z520),"0")+IFERROR(IF(Z521="",0,Z521),"0")</f>
        <v>0.43653999999999998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200</v>
      </c>
      <c r="Y523" s="593">
        <f>IFERROR(SUM(Y520:Y521),"0")</f>
        <v>207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17421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17482.919999999998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18402.272821622824</v>
      </c>
      <c r="Y537" s="593">
        <f>IFERROR(SUM(BN22:BN533),"0")</f>
        <v>18467.252999999997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30</v>
      </c>
      <c r="Y538" s="38">
        <f>ROUNDUP(SUM(BP22:BP533),0)</f>
        <v>30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19152.272821622824</v>
      </c>
      <c r="Y539" s="593">
        <f>GrossWeightTotalR+PalletQtyTotalR*25</f>
        <v>19217.252999999997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2469.9609649609647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2477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35.032460000000007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507.6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1648.8000000000002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977.40000000000009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101.39999999999999</v>
      </c>
      <c r="U546" s="46">
        <f>IFERROR(Y354*1,"0")+IFERROR(Y358*1,"0")+IFERROR(Y359*1,"0")+IFERROR(Y360*1,"0")</f>
        <v>126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4320</v>
      </c>
      <c r="W546" s="46">
        <f>IFERROR(Y391*1,"0")+IFERROR(Y392*1,"0")+IFERROR(Y393*1,"0")+IFERROR(Y394*1,"0")+IFERROR(Y398*1,"0")+IFERROR(Y402*1,"0")+IFERROR(Y403*1,"0")+IFERROR(Y404*1,"0")+IFERROR(Y408*1,"0")</f>
        <v>5085.6000000000004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4509.1200000000008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207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340,00"/>
        <filter val="100,00"/>
        <filter val="12,82"/>
        <filter val="126,00"/>
        <filter val="17 421,00"/>
        <filter val="18 402,27"/>
        <filter val="189,39"/>
        <filter val="19 152,27"/>
        <filter val="2 000,00"/>
        <filter val="2 469,96"/>
        <filter val="200,00"/>
        <filter val="22,22"/>
        <filter val="220,00"/>
        <filter val="250,00"/>
        <filter val="27,78"/>
        <filter val="295,24"/>
        <filter val="3 000,00"/>
        <filter val="3 300,00"/>
        <filter val="30"/>
        <filter val="300,00"/>
        <filter val="46,30"/>
        <filter val="5 000,00"/>
        <filter val="5 080,00"/>
        <filter val="500,00"/>
        <filter val="540,00"/>
        <filter val="568,18"/>
        <filter val="588,89"/>
        <filter val="60,00"/>
        <filter val="66,67"/>
        <filter val="675,00"/>
        <filter val="80,00"/>
        <filter val="800,00"/>
        <filter val="94,7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