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A387E267-68EC-4C28-938B-D49342425D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AK23" i="1" s="1"/>
  <c r="T24" i="1"/>
  <c r="T25" i="1"/>
  <c r="AK25" i="1" s="1"/>
  <c r="T26" i="1"/>
  <c r="T27" i="1"/>
  <c r="T28" i="1"/>
  <c r="T29" i="1"/>
  <c r="AK29" i="1" s="1"/>
  <c r="T30" i="1"/>
  <c r="T31" i="1"/>
  <c r="T32" i="1"/>
  <c r="T33" i="1"/>
  <c r="T34" i="1"/>
  <c r="T35" i="1"/>
  <c r="AK35" i="1" s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4" i="1"/>
  <c r="AK26" i="1"/>
  <c r="AK27" i="1"/>
  <c r="AK28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6" i="1"/>
  <c r="U5" i="1"/>
  <c r="AL5" i="1" l="1"/>
  <c r="T5" i="1"/>
  <c r="Q85" i="1"/>
  <c r="Q70" i="1"/>
  <c r="S10" i="1"/>
  <c r="S20" i="1"/>
  <c r="S26" i="1"/>
  <c r="S30" i="1"/>
  <c r="S39" i="1"/>
  <c r="S40" i="1"/>
  <c r="S43" i="1"/>
  <c r="S48" i="1"/>
  <c r="S49" i="1"/>
  <c r="S50" i="1"/>
  <c r="S52" i="1"/>
  <c r="S53" i="1"/>
  <c r="S54" i="1"/>
  <c r="S56" i="1"/>
  <c r="S57" i="1"/>
  <c r="S58" i="1"/>
  <c r="S62" i="1"/>
  <c r="S64" i="1"/>
  <c r="S65" i="1"/>
  <c r="S71" i="1"/>
  <c r="S77" i="1"/>
  <c r="S78" i="1"/>
  <c r="S79" i="1"/>
  <c r="S80" i="1"/>
  <c r="S81" i="1"/>
  <c r="S82" i="1"/>
  <c r="S83" i="1"/>
  <c r="S88" i="1"/>
  <c r="S89" i="1"/>
  <c r="S90" i="1"/>
  <c r="S91" i="1"/>
  <c r="S92" i="1"/>
  <c r="S95" i="1"/>
  <c r="S97" i="1"/>
  <c r="S98" i="1"/>
  <c r="S100" i="1"/>
  <c r="S101" i="1"/>
  <c r="Q101" i="1" l="1"/>
  <c r="L101" i="1"/>
  <c r="Q100" i="1"/>
  <c r="L100" i="1"/>
  <c r="Q99" i="1"/>
  <c r="Y99" i="1" s="1"/>
  <c r="L99" i="1"/>
  <c r="Q98" i="1"/>
  <c r="L98" i="1"/>
  <c r="Q97" i="1"/>
  <c r="L97" i="1"/>
  <c r="Q96" i="1"/>
  <c r="Y96" i="1" s="1"/>
  <c r="L96" i="1"/>
  <c r="Q95" i="1"/>
  <c r="X95" i="1" s="1"/>
  <c r="L95" i="1"/>
  <c r="Q94" i="1"/>
  <c r="L94" i="1"/>
  <c r="Q93" i="1"/>
  <c r="L93" i="1"/>
  <c r="Q92" i="1"/>
  <c r="L92" i="1"/>
  <c r="Q91" i="1"/>
  <c r="X91" i="1" s="1"/>
  <c r="L91" i="1"/>
  <c r="Q90" i="1"/>
  <c r="L90" i="1"/>
  <c r="Q89" i="1"/>
  <c r="X89" i="1" s="1"/>
  <c r="L89" i="1"/>
  <c r="Q88" i="1"/>
  <c r="L88" i="1"/>
  <c r="Q87" i="1"/>
  <c r="R87" i="1" s="1"/>
  <c r="S87" i="1" s="1"/>
  <c r="L87" i="1"/>
  <c r="Q86" i="1"/>
  <c r="R86" i="1" s="1"/>
  <c r="S86" i="1" s="1"/>
  <c r="L86" i="1"/>
  <c r="Y85" i="1"/>
  <c r="X85" i="1"/>
  <c r="L85" i="1"/>
  <c r="Q84" i="1"/>
  <c r="L84" i="1"/>
  <c r="F84" i="1"/>
  <c r="Y84" i="1" s="1"/>
  <c r="Q83" i="1"/>
  <c r="X83" i="1" s="1"/>
  <c r="L83" i="1"/>
  <c r="Q82" i="1"/>
  <c r="L82" i="1"/>
  <c r="Q81" i="1"/>
  <c r="X81" i="1" s="1"/>
  <c r="L81" i="1"/>
  <c r="Q80" i="1"/>
  <c r="L80" i="1"/>
  <c r="Q79" i="1"/>
  <c r="X79" i="1" s="1"/>
  <c r="L79" i="1"/>
  <c r="Q78" i="1"/>
  <c r="L78" i="1"/>
  <c r="Q77" i="1"/>
  <c r="X77" i="1" s="1"/>
  <c r="L77" i="1"/>
  <c r="Q76" i="1"/>
  <c r="L76" i="1"/>
  <c r="Q75" i="1"/>
  <c r="S75" i="1" s="1"/>
  <c r="L75" i="1"/>
  <c r="Q74" i="1"/>
  <c r="R74" i="1" s="1"/>
  <c r="S74" i="1" s="1"/>
  <c r="L74" i="1"/>
  <c r="Q73" i="1"/>
  <c r="R73" i="1" s="1"/>
  <c r="S73" i="1" s="1"/>
  <c r="L73" i="1"/>
  <c r="Q72" i="1"/>
  <c r="R72" i="1" s="1"/>
  <c r="L72" i="1"/>
  <c r="Q71" i="1"/>
  <c r="X71" i="1" s="1"/>
  <c r="L71" i="1"/>
  <c r="L70" i="1"/>
  <c r="Q69" i="1"/>
  <c r="R69" i="1" s="1"/>
  <c r="L69" i="1"/>
  <c r="Q68" i="1"/>
  <c r="R68" i="1" s="1"/>
  <c r="S68" i="1" s="1"/>
  <c r="L68" i="1"/>
  <c r="Q67" i="1"/>
  <c r="R67" i="1" s="1"/>
  <c r="L67" i="1"/>
  <c r="E66" i="1"/>
  <c r="Q66" i="1" s="1"/>
  <c r="R66" i="1" s="1"/>
  <c r="S66" i="1" s="1"/>
  <c r="Q65" i="1"/>
  <c r="L65" i="1"/>
  <c r="Q64" i="1"/>
  <c r="X64" i="1" s="1"/>
  <c r="L64" i="1"/>
  <c r="Q63" i="1"/>
  <c r="L63" i="1"/>
  <c r="Q62" i="1"/>
  <c r="X62" i="1" s="1"/>
  <c r="L62" i="1"/>
  <c r="Q61" i="1"/>
  <c r="L61" i="1"/>
  <c r="Q60" i="1"/>
  <c r="L60" i="1"/>
  <c r="Q59" i="1"/>
  <c r="L59" i="1"/>
  <c r="Q58" i="1"/>
  <c r="L58" i="1"/>
  <c r="Q57" i="1"/>
  <c r="X57" i="1" s="1"/>
  <c r="L57" i="1"/>
  <c r="Q56" i="1"/>
  <c r="L56" i="1"/>
  <c r="Q55" i="1"/>
  <c r="Y55" i="1" s="1"/>
  <c r="L55" i="1"/>
  <c r="Q54" i="1"/>
  <c r="X54" i="1" s="1"/>
  <c r="L54" i="1"/>
  <c r="Q53" i="1"/>
  <c r="L53" i="1"/>
  <c r="Q52" i="1"/>
  <c r="X52" i="1" s="1"/>
  <c r="L52" i="1"/>
  <c r="Q51" i="1"/>
  <c r="L51" i="1"/>
  <c r="Q50" i="1"/>
  <c r="X50" i="1" s="1"/>
  <c r="L50" i="1"/>
  <c r="Q49" i="1"/>
  <c r="L49" i="1"/>
  <c r="Q48" i="1"/>
  <c r="X48" i="1" s="1"/>
  <c r="L48" i="1"/>
  <c r="Q47" i="1"/>
  <c r="L47" i="1"/>
  <c r="Q46" i="1"/>
  <c r="L46" i="1"/>
  <c r="Q45" i="1"/>
  <c r="L45" i="1"/>
  <c r="Q44" i="1"/>
  <c r="L44" i="1"/>
  <c r="Q43" i="1"/>
  <c r="L43" i="1"/>
  <c r="Q42" i="1"/>
  <c r="Y42" i="1" s="1"/>
  <c r="L42" i="1"/>
  <c r="Q41" i="1"/>
  <c r="Y41" i="1" s="1"/>
  <c r="L41" i="1"/>
  <c r="Q40" i="1"/>
  <c r="L40" i="1"/>
  <c r="Q39" i="1"/>
  <c r="X39" i="1" s="1"/>
  <c r="L39" i="1"/>
  <c r="Q38" i="1"/>
  <c r="Y38" i="1" s="1"/>
  <c r="L38" i="1"/>
  <c r="Q37" i="1"/>
  <c r="Y37" i="1" s="1"/>
  <c r="L37" i="1"/>
  <c r="Q36" i="1"/>
  <c r="Y36" i="1" s="1"/>
  <c r="L36" i="1"/>
  <c r="Q35" i="1"/>
  <c r="Y35" i="1" s="1"/>
  <c r="L35" i="1"/>
  <c r="Q34" i="1"/>
  <c r="Y34" i="1" s="1"/>
  <c r="L34" i="1"/>
  <c r="Q33" i="1"/>
  <c r="Y33" i="1" s="1"/>
  <c r="L33" i="1"/>
  <c r="Q32" i="1"/>
  <c r="Y32" i="1" s="1"/>
  <c r="L32" i="1"/>
  <c r="Q31" i="1"/>
  <c r="Y31" i="1" s="1"/>
  <c r="L31" i="1"/>
  <c r="Q30" i="1"/>
  <c r="X30" i="1" s="1"/>
  <c r="L30" i="1"/>
  <c r="Q29" i="1"/>
  <c r="Y29" i="1" s="1"/>
  <c r="L29" i="1"/>
  <c r="Q28" i="1"/>
  <c r="Y28" i="1" s="1"/>
  <c r="L28" i="1"/>
  <c r="Q27" i="1"/>
  <c r="Y27" i="1" s="1"/>
  <c r="L27" i="1"/>
  <c r="Q26" i="1"/>
  <c r="L26" i="1"/>
  <c r="Q25" i="1"/>
  <c r="X25" i="1" s="1"/>
  <c r="L25" i="1"/>
  <c r="Q24" i="1"/>
  <c r="L24" i="1"/>
  <c r="Q23" i="1"/>
  <c r="Y23" i="1" s="1"/>
  <c r="L23" i="1"/>
  <c r="Q22" i="1"/>
  <c r="Y22" i="1" s="1"/>
  <c r="L22" i="1"/>
  <c r="Q21" i="1"/>
  <c r="Y21" i="1" s="1"/>
  <c r="L21" i="1"/>
  <c r="Q20" i="1"/>
  <c r="L20" i="1"/>
  <c r="Q19" i="1"/>
  <c r="Y19" i="1" s="1"/>
  <c r="L19" i="1"/>
  <c r="Q18" i="1"/>
  <c r="Y18" i="1" s="1"/>
  <c r="L18" i="1"/>
  <c r="Q17" i="1"/>
  <c r="Y17" i="1" s="1"/>
  <c r="L17" i="1"/>
  <c r="Q16" i="1"/>
  <c r="Y16" i="1" s="1"/>
  <c r="L16" i="1"/>
  <c r="Q15" i="1"/>
  <c r="Y15" i="1" s="1"/>
  <c r="L15" i="1"/>
  <c r="Q14" i="1"/>
  <c r="Y14" i="1" s="1"/>
  <c r="L14" i="1"/>
  <c r="Q13" i="1"/>
  <c r="Y13" i="1" s="1"/>
  <c r="L13" i="1"/>
  <c r="Q12" i="1"/>
  <c r="Y12" i="1" s="1"/>
  <c r="L12" i="1"/>
  <c r="Q11" i="1"/>
  <c r="Y11" i="1" s="1"/>
  <c r="L11" i="1"/>
  <c r="Q10" i="1"/>
  <c r="X10" i="1" s="1"/>
  <c r="L10" i="1"/>
  <c r="Q9" i="1"/>
  <c r="Y9" i="1" s="1"/>
  <c r="L9" i="1"/>
  <c r="Q8" i="1"/>
  <c r="Y8" i="1" s="1"/>
  <c r="L8" i="1"/>
  <c r="Q7" i="1"/>
  <c r="Y7" i="1" s="1"/>
  <c r="L7" i="1"/>
  <c r="Q6" i="1"/>
  <c r="Y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Y52" i="1" l="1"/>
  <c r="R15" i="1"/>
  <c r="R11" i="1"/>
  <c r="S11" i="1" s="1"/>
  <c r="R19" i="1"/>
  <c r="S19" i="1" s="1"/>
  <c r="X19" i="1" s="1"/>
  <c r="R96" i="1"/>
  <c r="S96" i="1" s="1"/>
  <c r="F5" i="1"/>
  <c r="R13" i="1"/>
  <c r="R17" i="1"/>
  <c r="R22" i="1"/>
  <c r="Y57" i="1"/>
  <c r="R12" i="1"/>
  <c r="S12" i="1" s="1"/>
  <c r="X12" i="1" s="1"/>
  <c r="R14" i="1"/>
  <c r="S14" i="1" s="1"/>
  <c r="R16" i="1"/>
  <c r="R18" i="1"/>
  <c r="S18" i="1" s="1"/>
  <c r="R21" i="1"/>
  <c r="R23" i="1"/>
  <c r="S23" i="1" s="1"/>
  <c r="X23" i="1" s="1"/>
  <c r="R55" i="1"/>
  <c r="Y91" i="1"/>
  <c r="R99" i="1"/>
  <c r="X67" i="1"/>
  <c r="X68" i="1"/>
  <c r="X69" i="1"/>
  <c r="X72" i="1"/>
  <c r="X73" i="1"/>
  <c r="X74" i="1"/>
  <c r="X86" i="1"/>
  <c r="X87" i="1"/>
  <c r="X13" i="1"/>
  <c r="X14" i="1"/>
  <c r="X15" i="1"/>
  <c r="X16" i="1"/>
  <c r="X17" i="1"/>
  <c r="X18" i="1"/>
  <c r="X21" i="1"/>
  <c r="X22" i="1"/>
  <c r="Y53" i="1"/>
  <c r="X53" i="1"/>
  <c r="X55" i="1"/>
  <c r="Y58" i="1"/>
  <c r="X58" i="1"/>
  <c r="X66" i="1"/>
  <c r="Y66" i="1"/>
  <c r="Y67" i="1"/>
  <c r="Y68" i="1"/>
  <c r="Y69" i="1"/>
  <c r="Y70" i="1"/>
  <c r="X70" i="1"/>
  <c r="Y72" i="1"/>
  <c r="Y73" i="1"/>
  <c r="Y74" i="1"/>
  <c r="Y75" i="1"/>
  <c r="X75" i="1"/>
  <c r="Y78" i="1"/>
  <c r="X78" i="1"/>
  <c r="Y80" i="1"/>
  <c r="X80" i="1"/>
  <c r="Y82" i="1"/>
  <c r="X82" i="1"/>
  <c r="Y86" i="1"/>
  <c r="Y87" i="1"/>
  <c r="Y88" i="1"/>
  <c r="X88" i="1"/>
  <c r="Y92" i="1"/>
  <c r="X92" i="1"/>
  <c r="X99" i="1"/>
  <c r="E5" i="1"/>
  <c r="Y20" i="1"/>
  <c r="X20" i="1"/>
  <c r="Y24" i="1"/>
  <c r="X24" i="1"/>
  <c r="Y26" i="1"/>
  <c r="X26" i="1"/>
  <c r="Y40" i="1"/>
  <c r="X40" i="1"/>
  <c r="Y43" i="1"/>
  <c r="X43" i="1"/>
  <c r="Y49" i="1"/>
  <c r="X49" i="1"/>
  <c r="Y54" i="1"/>
  <c r="Y56" i="1"/>
  <c r="X56" i="1"/>
  <c r="Y62" i="1"/>
  <c r="Y65" i="1"/>
  <c r="X65" i="1"/>
  <c r="L66" i="1"/>
  <c r="L5" i="1" s="1"/>
  <c r="Y89" i="1"/>
  <c r="Y90" i="1"/>
  <c r="X90" i="1"/>
  <c r="Y95" i="1"/>
  <c r="Y97" i="1"/>
  <c r="X97" i="1"/>
  <c r="Y98" i="1"/>
  <c r="X98" i="1"/>
  <c r="Y100" i="1"/>
  <c r="X100" i="1"/>
  <c r="Y101" i="1"/>
  <c r="X101" i="1"/>
  <c r="Y44" i="1"/>
  <c r="R44" i="1"/>
  <c r="S44" i="1" s="1"/>
  <c r="Y47" i="1"/>
  <c r="R47" i="1"/>
  <c r="S47" i="1" s="1"/>
  <c r="Y63" i="1"/>
  <c r="R63" i="1"/>
  <c r="Y76" i="1"/>
  <c r="R76" i="1"/>
  <c r="S76" i="1" s="1"/>
  <c r="Y10" i="1"/>
  <c r="Y25" i="1"/>
  <c r="Y30" i="1"/>
  <c r="Y39" i="1"/>
  <c r="Y45" i="1"/>
  <c r="R45" i="1"/>
  <c r="Y46" i="1"/>
  <c r="R46" i="1"/>
  <c r="Q5" i="1"/>
  <c r="R6" i="1"/>
  <c r="S6" i="1" s="1"/>
  <c r="R7" i="1"/>
  <c r="R8" i="1"/>
  <c r="R9" i="1"/>
  <c r="S9" i="1" s="1"/>
  <c r="R27" i="1"/>
  <c r="S27" i="1" s="1"/>
  <c r="R28" i="1"/>
  <c r="S28" i="1" s="1"/>
  <c r="R29" i="1"/>
  <c r="S29" i="1" s="1"/>
  <c r="R31" i="1"/>
  <c r="S31" i="1" s="1"/>
  <c r="R32" i="1"/>
  <c r="S32" i="1" s="1"/>
  <c r="R33" i="1"/>
  <c r="R34" i="1"/>
  <c r="S34" i="1" s="1"/>
  <c r="R35" i="1"/>
  <c r="R36" i="1"/>
  <c r="S36" i="1" s="1"/>
  <c r="R37" i="1"/>
  <c r="R38" i="1"/>
  <c r="S38" i="1" s="1"/>
  <c r="R41" i="1"/>
  <c r="R42" i="1"/>
  <c r="Y48" i="1"/>
  <c r="Y50" i="1"/>
  <c r="Y51" i="1"/>
  <c r="R51" i="1"/>
  <c r="Y59" i="1"/>
  <c r="R59" i="1"/>
  <c r="S59" i="1" s="1"/>
  <c r="Y60" i="1"/>
  <c r="R60" i="1"/>
  <c r="S60" i="1" s="1"/>
  <c r="Y61" i="1"/>
  <c r="R61" i="1"/>
  <c r="S61" i="1" s="1"/>
  <c r="Y64" i="1"/>
  <c r="Y71" i="1"/>
  <c r="Y77" i="1"/>
  <c r="Y79" i="1"/>
  <c r="Y81" i="1"/>
  <c r="Y83" i="1"/>
  <c r="R84" i="1"/>
  <c r="S84" i="1" s="1"/>
  <c r="Y93" i="1"/>
  <c r="R93" i="1"/>
  <c r="S93" i="1" s="1"/>
  <c r="Y94" i="1"/>
  <c r="R94" i="1"/>
  <c r="X96" i="1" l="1"/>
  <c r="X11" i="1"/>
  <c r="X94" i="1"/>
  <c r="X93" i="1"/>
  <c r="X84" i="1"/>
  <c r="X41" i="1"/>
  <c r="X37" i="1"/>
  <c r="X35" i="1"/>
  <c r="X33" i="1"/>
  <c r="X31" i="1"/>
  <c r="X28" i="1"/>
  <c r="X9" i="1"/>
  <c r="X7" i="1"/>
  <c r="X61" i="1"/>
  <c r="X60" i="1"/>
  <c r="X59" i="1"/>
  <c r="X51" i="1"/>
  <c r="X42" i="1"/>
  <c r="X38" i="1"/>
  <c r="X36" i="1"/>
  <c r="X34" i="1"/>
  <c r="X32" i="1"/>
  <c r="X29" i="1"/>
  <c r="X27" i="1"/>
  <c r="X8" i="1"/>
  <c r="X6" i="1"/>
  <c r="S5" i="1"/>
  <c r="X46" i="1"/>
  <c r="X45" i="1"/>
  <c r="X76" i="1"/>
  <c r="X63" i="1"/>
  <c r="X47" i="1"/>
  <c r="X44" i="1"/>
  <c r="R5" i="1"/>
  <c r="AK5" i="1" l="1"/>
</calcChain>
</file>

<file path=xl/sharedStrings.xml><?xml version="1.0" encoding="utf-8"?>
<sst xmlns="http://schemas.openxmlformats.org/spreadsheetml/2006/main" count="394" uniqueCount="166">
  <si>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</si>
  <si>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</si>
  <si>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</si>
  <si>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</si>
  <si>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</si>
  <si>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</si>
  <si>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</si>
  <si>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</si>
  <si>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</si>
  <si>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</si>
  <si>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</si>
  <si>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</si>
  <si>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</si>
  <si>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</si>
  <si>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</si>
  <si>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</si>
  <si>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</si>
  <si>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</si>
  <si>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</si>
  <si>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</si>
  <si>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</si>
  <si>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</si>
  <si>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</si>
  <si>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</si>
  <si>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</si>
  <si>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</si>
  <si>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</si>
  <si>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</si>
  <si>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</si>
  <si>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</si>
  <si>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</si>
  <si>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</si>
  <si>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</si>
  <si>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</si>
  <si>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</si>
  <si>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</si>
  <si>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</si>
  <si>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</si>
  <si>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</si>
  <si>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</si>
  <si>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</si>
  <si>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</si>
  <si>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</si>
  <si>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</si>
  <si>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</si>
  <si>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</si>
  <si>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</si>
  <si>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</si>
  <si>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</si>
  <si>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</si>
  <si>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</si>
  <si>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</si>
  <si>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</si>
  <si>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</si>
  <si>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</si>
  <si>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5800 СЕРВЕЛАТ ШВАРЦЕР в/к в/у 0.28кг 8шт.   ОСТАНКИНО</t>
  </si>
  <si>
    <t>не в матрице</t>
  </si>
  <si>
    <t>7237 СЕРВЕЛАТ ШВАРЦЕР ПМ в/к в/у 0,28кг_209к  Останкино</t>
  </si>
  <si>
    <t>дубль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</si>
  <si>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</si>
  <si>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</si>
  <si>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</si>
  <si>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</si>
  <si>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</si>
  <si>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</si>
  <si>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</si>
  <si>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нужно увеличить продажи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</si>
  <si>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</si>
  <si>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</si>
  <si>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</si>
  <si>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</si>
  <si>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</si>
  <si>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</si>
  <si>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</si>
  <si>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</si>
  <si>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</si>
  <si>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</si>
  <si>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</si>
  <si>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</si>
  <si>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</si>
  <si>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</si>
  <si>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</si>
  <si>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</si>
  <si>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</si>
  <si>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</si>
  <si>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</si>
  <si>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</si>
  <si>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</si>
  <si>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</si>
  <si>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</si>
  <si>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</si>
  <si>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</si>
  <si>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04,07,25 списание по срокам 12кг / 29,05,25 в уценку 16кг / 31,03,25 списание (недостача) / Мкд Трейд</t>
    </r>
  </si>
  <si>
    <t>6762 СЛИВОЧНЫЕ сос ц/о мгс 0,41кг 8шт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</si>
  <si>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Мкд Трейд</t>
    </r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</si>
  <si>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</si>
  <si>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</si>
  <si>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</si>
  <si>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</si>
  <si>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02,04,25 в уценку 50кг / Мкд Трейд</t>
    </r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</si>
  <si>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</si>
  <si>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</si>
  <si>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</si>
  <si>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</si>
  <si>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</si>
  <si>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</si>
  <si>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</si>
  <si>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</si>
  <si>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</si>
  <si>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</si>
  <si>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</si>
  <si>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</si>
  <si>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</si>
  <si>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</si>
  <si>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</si>
  <si>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</si>
  <si>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</si>
  <si>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</si>
  <si>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</si>
  <si>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</si>
  <si>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</si>
  <si>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</si>
  <si>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</si>
  <si>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</si>
  <si>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</si>
  <si>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</si>
  <si>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</si>
  <si>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</si>
  <si>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</si>
  <si>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</si>
  <si>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</si>
  <si>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</si>
  <si>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</si>
  <si>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</si>
  <si>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</si>
  <si>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</si>
  <si>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</si>
  <si>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</si>
  <si>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</si>
  <si>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</si>
  <si>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</si>
  <si>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</si>
  <si>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</si>
  <si>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</si>
  <si>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</si>
  <si>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</si>
  <si>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</si>
  <si>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</si>
  <si>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</si>
  <si>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</si>
  <si>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</si>
  <si>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7241 САЛЯМИ Папа может п/к в/у 0,28кг ОСТАНКИНО</t>
  </si>
  <si>
    <t>вместо 6773</t>
  </si>
  <si>
    <t>7257 ФИЛЕЙНЫЕ ПМ сос ц/о мгс 0.33кг 8шт.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</si>
  <si>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</si>
  <si>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</si>
  <si>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</si>
  <si>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новинка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</si>
  <si>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</si>
  <si>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</si>
  <si>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</si>
  <si>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итого</t>
  </si>
  <si>
    <t>согласовано с Холодовым</t>
  </si>
  <si>
    <t>заказ</t>
  </si>
  <si>
    <t>19,07,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</si>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</sst>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1"/>
      <name val="Calibri"/>
      <charset val="204"/>
    </font>
    <font>
      <sz val="11"/>
      <color rgb="FFFF0000"/>
      <name val="Calibri"/>
      <charset val="134"/>
    </font>
    <font>
      <b/>
      <sz val="11"/>
      <color rgb="FFFF0000"/>
      <name val="Calibri"/>
      <charset val="204"/>
    </font>
    <font>
      <b/>
      <sz val="10"/>
      <color rgb="FFFF0000"/>
      <name val="Arial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5" borderId="0" xfId="1" applyNumberFormat="1" applyFont="1" applyFill="1"/>
    <xf numFmtId="164" fontId="1" fillId="6" borderId="0" xfId="1" applyNumberFormat="1" applyFill="1"/>
    <xf numFmtId="2" fontId="1" fillId="6" borderId="0" xfId="1" applyNumberFormat="1" applyFill="1"/>
    <xf numFmtId="164" fontId="1" fillId="7" borderId="0" xfId="1" applyNumberFormat="1" applyFill="1"/>
    <xf numFmtId="164" fontId="4" fillId="2" borderId="0" xfId="1" applyNumberFormat="1" applyFont="1" applyFill="1"/>
    <xf numFmtId="164" fontId="2" fillId="8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6" borderId="1" xfId="1" applyNumberFormat="1" applyFill="1" applyBorder="1"/>
    <xf numFmtId="164" fontId="1" fillId="9" borderId="0" xfId="1" applyNumberFormat="1" applyFill="1"/>
    <xf numFmtId="164" fontId="5" fillId="9" borderId="0" xfId="1" applyNumberFormat="1" applyFont="1" applyFill="1"/>
    <xf numFmtId="164" fontId="1" fillId="10" borderId="1" xfId="1" applyNumberFormat="1" applyFill="1" applyBorder="1"/>
    <xf numFmtId="164" fontId="1" fillId="11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7" sqref="W7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2" width="7" customWidth="1"/>
    <col min="23" max="23" width="15" customWidth="1"/>
    <col min="24" max="25" width="5" customWidth="1"/>
    <col min="26" max="35" width="6" customWidth="1"/>
    <col min="36" max="36" width="26.28515625" customWidth="1"/>
    <col min="37" max="38" width="7" customWidth="1"/>
    <col min="39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3" t="s">
        <v>16</v>
      </c>
      <c r="S3" s="13" t="s">
        <v>161</v>
      </c>
      <c r="T3" s="13" t="s">
        <v>163</v>
      </c>
      <c r="U3" s="13" t="s">
        <v>163</v>
      </c>
      <c r="V3" s="14" t="s">
        <v>17</v>
      </c>
      <c r="W3" s="14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164</v>
      </c>
      <c r="U4" s="2" t="s">
        <v>165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164</v>
      </c>
      <c r="AL4" s="2" t="s">
        <v>165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SUM(E6:E498)</f>
        <v>12390.732</v>
      </c>
      <c r="F5" s="6">
        <f>SUM(F6:F498)</f>
        <v>14182.887000000001</v>
      </c>
      <c r="G5" s="3"/>
      <c r="H5" s="2"/>
      <c r="I5" s="2"/>
      <c r="J5" s="2"/>
      <c r="K5" s="6">
        <f t="shared" ref="K5:V5" si="0">SUM(K6:K498)</f>
        <v>13401.800000000003</v>
      </c>
      <c r="L5" s="6">
        <f t="shared" si="0"/>
        <v>-1011.068</v>
      </c>
      <c r="M5" s="6">
        <f t="shared" si="0"/>
        <v>0</v>
      </c>
      <c r="N5" s="6">
        <f t="shared" si="0"/>
        <v>0</v>
      </c>
      <c r="O5" s="6">
        <f t="shared" si="0"/>
        <v>5678</v>
      </c>
      <c r="P5" s="6">
        <f t="shared" si="0"/>
        <v>2408</v>
      </c>
      <c r="Q5" s="6">
        <f t="shared" si="0"/>
        <v>2478.1463999999996</v>
      </c>
      <c r="R5" s="6">
        <f t="shared" si="0"/>
        <v>13477.993199999997</v>
      </c>
      <c r="S5" s="6">
        <f t="shared" si="0"/>
        <v>18173</v>
      </c>
      <c r="T5" s="6">
        <f t="shared" si="0"/>
        <v>11075</v>
      </c>
      <c r="U5" s="6">
        <f t="shared" ref="U5" si="1">SUM(U6:U498)</f>
        <v>7098</v>
      </c>
      <c r="V5" s="6">
        <f t="shared" si="0"/>
        <v>15320</v>
      </c>
      <c r="W5" s="2"/>
      <c r="X5" s="2"/>
      <c r="Y5" s="2"/>
      <c r="Z5" s="6">
        <f t="shared" ref="Z5:AI5" si="2">SUM(Z6:Z498)</f>
        <v>1979.7403999999997</v>
      </c>
      <c r="AA5" s="6">
        <f t="shared" si="2"/>
        <v>2247.0967999999998</v>
      </c>
      <c r="AB5" s="6">
        <f t="shared" si="2"/>
        <v>2457.7222000000006</v>
      </c>
      <c r="AC5" s="6">
        <f t="shared" si="2"/>
        <v>2637.5281999999993</v>
      </c>
      <c r="AD5" s="6">
        <f t="shared" si="2"/>
        <v>1849.5000000000002</v>
      </c>
      <c r="AE5" s="6">
        <f t="shared" si="2"/>
        <v>1886.2568000000001</v>
      </c>
      <c r="AF5" s="6">
        <f t="shared" si="2"/>
        <v>1706.6402000000003</v>
      </c>
      <c r="AG5" s="6">
        <f t="shared" si="2"/>
        <v>2288.1476000000002</v>
      </c>
      <c r="AH5" s="6">
        <f t="shared" si="2"/>
        <v>1508.135</v>
      </c>
      <c r="AI5" s="6">
        <f t="shared" si="2"/>
        <v>1736.8556000000003</v>
      </c>
      <c r="AJ5" s="2"/>
      <c r="AK5" s="6">
        <f>SUM(AK6:AK498)</f>
        <v>4561.5300000000007</v>
      </c>
      <c r="AL5" s="6">
        <f>SUM(AL6:AL498)</f>
        <v>2706.1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37</v>
      </c>
      <c r="B6" s="2" t="s">
        <v>38</v>
      </c>
      <c r="C6" s="2">
        <v>577</v>
      </c>
      <c r="D6" s="2">
        <v>181</v>
      </c>
      <c r="E6" s="2">
        <v>372</v>
      </c>
      <c r="F6" s="2">
        <v>316</v>
      </c>
      <c r="G6" s="3">
        <v>0.4</v>
      </c>
      <c r="H6" s="2">
        <v>60</v>
      </c>
      <c r="I6" s="2" t="s">
        <v>39</v>
      </c>
      <c r="J6" s="2"/>
      <c r="K6" s="2">
        <v>373</v>
      </c>
      <c r="L6" s="2">
        <f t="shared" ref="L6:L37" si="3">E6-K6</f>
        <v>-1</v>
      </c>
      <c r="M6" s="2"/>
      <c r="N6" s="2"/>
      <c r="O6" s="2">
        <v>40</v>
      </c>
      <c r="P6" s="2"/>
      <c r="Q6" s="2">
        <f t="shared" ref="Q6:Q37" si="4">E6/5</f>
        <v>74.400000000000006</v>
      </c>
      <c r="R6" s="15">
        <f>14*Q6-P6-O6-F6</f>
        <v>685.60000000000014</v>
      </c>
      <c r="S6" s="15">
        <f>ROUND(R6,0)</f>
        <v>686</v>
      </c>
      <c r="T6" s="15">
        <f>S6-U6</f>
        <v>386</v>
      </c>
      <c r="U6" s="15">
        <v>300</v>
      </c>
      <c r="V6" s="20">
        <v>200</v>
      </c>
      <c r="W6" s="2" t="s">
        <v>162</v>
      </c>
      <c r="X6" s="2">
        <f>(F6+O6+P6+S6)/Q6</f>
        <v>14.00537634408602</v>
      </c>
      <c r="Y6" s="2">
        <f t="shared" ref="Y6:Y37" si="5">(F6+O6+P6)/Q6</f>
        <v>4.7849462365591391</v>
      </c>
      <c r="Z6" s="2">
        <v>40.799999999999997</v>
      </c>
      <c r="AA6" s="2">
        <v>52</v>
      </c>
      <c r="AB6" s="2">
        <v>70.400000000000006</v>
      </c>
      <c r="AC6" s="2">
        <v>63.8</v>
      </c>
      <c r="AD6" s="2">
        <v>50.810400000000001</v>
      </c>
      <c r="AE6" s="2">
        <v>55.4</v>
      </c>
      <c r="AF6" s="2">
        <v>40.200000000000003</v>
      </c>
      <c r="AG6" s="2">
        <v>53.4</v>
      </c>
      <c r="AH6" s="2">
        <v>33</v>
      </c>
      <c r="AI6" s="2">
        <v>33.6</v>
      </c>
      <c r="AJ6" s="2"/>
      <c r="AK6" s="2">
        <f>G6*T6</f>
        <v>154.4</v>
      </c>
      <c r="AL6" s="2">
        <f>G6*U6</f>
        <v>120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41</v>
      </c>
      <c r="C7" s="2">
        <v>29.404</v>
      </c>
      <c r="D7" s="2">
        <v>58.286999999999999</v>
      </c>
      <c r="E7" s="2">
        <v>26.300999999999998</v>
      </c>
      <c r="F7" s="2">
        <v>41.055999999999997</v>
      </c>
      <c r="G7" s="3">
        <v>1</v>
      </c>
      <c r="H7" s="2">
        <v>120</v>
      </c>
      <c r="I7" s="2" t="s">
        <v>39</v>
      </c>
      <c r="J7" s="2"/>
      <c r="K7" s="2">
        <v>33.4</v>
      </c>
      <c r="L7" s="2">
        <f t="shared" si="3"/>
        <v>-7.0990000000000002</v>
      </c>
      <c r="M7" s="2"/>
      <c r="N7" s="2"/>
      <c r="O7" s="2">
        <v>0</v>
      </c>
      <c r="P7" s="2"/>
      <c r="Q7" s="2">
        <f t="shared" si="4"/>
        <v>5.2601999999999993</v>
      </c>
      <c r="R7" s="15">
        <f t="shared" ref="R7:R18" si="6">14*Q7-P7-O7-F7</f>
        <v>32.586799999999997</v>
      </c>
      <c r="S7" s="15">
        <v>20</v>
      </c>
      <c r="T7" s="15">
        <f t="shared" ref="T7:T70" si="7">S7-U7</f>
        <v>20</v>
      </c>
      <c r="U7" s="15"/>
      <c r="V7" s="15">
        <v>10</v>
      </c>
      <c r="W7" s="2"/>
      <c r="X7" s="2">
        <f t="shared" ref="X7:X70" si="8">(F7+O7+P7+S7)/Q7</f>
        <v>11.607163225732863</v>
      </c>
      <c r="Y7" s="2">
        <f t="shared" si="5"/>
        <v>7.8050264248507668</v>
      </c>
      <c r="Z7" s="2">
        <v>0.9768</v>
      </c>
      <c r="AA7" s="2">
        <v>3.9718</v>
      </c>
      <c r="AB7" s="2">
        <v>2.9180000000000001</v>
      </c>
      <c r="AC7" s="2">
        <v>3.012</v>
      </c>
      <c r="AD7" s="2">
        <v>1.7</v>
      </c>
      <c r="AE7" s="2">
        <v>2.0933999999999999</v>
      </c>
      <c r="AF7" s="2">
        <v>1.4814000000000001</v>
      </c>
      <c r="AG7" s="2">
        <v>4.4378000000000002</v>
      </c>
      <c r="AH7" s="2">
        <v>0.98680000000000001</v>
      </c>
      <c r="AI7" s="2">
        <v>2.7136</v>
      </c>
      <c r="AJ7" s="2"/>
      <c r="AK7" s="2">
        <f t="shared" ref="AK7:AL70" si="9">G7*T7</f>
        <v>20</v>
      </c>
      <c r="AL7" s="2">
        <f t="shared" ref="AL7:AL70" si="10">G7*U7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42</v>
      </c>
      <c r="B8" s="2" t="s">
        <v>41</v>
      </c>
      <c r="C8" s="2">
        <v>421.56799999999998</v>
      </c>
      <c r="D8" s="2">
        <v>326.13799999999998</v>
      </c>
      <c r="E8" s="2">
        <v>238.24299999999999</v>
      </c>
      <c r="F8" s="2">
        <v>479.90199999999999</v>
      </c>
      <c r="G8" s="3">
        <v>1</v>
      </c>
      <c r="H8" s="2">
        <v>60</v>
      </c>
      <c r="I8" s="2" t="s">
        <v>39</v>
      </c>
      <c r="J8" s="2"/>
      <c r="K8" s="2">
        <v>228.8</v>
      </c>
      <c r="L8" s="2">
        <f t="shared" si="3"/>
        <v>9.4429999999999836</v>
      </c>
      <c r="M8" s="2"/>
      <c r="N8" s="2"/>
      <c r="O8" s="2">
        <v>60</v>
      </c>
      <c r="P8" s="2"/>
      <c r="Q8" s="2">
        <f t="shared" si="4"/>
        <v>47.648600000000002</v>
      </c>
      <c r="R8" s="15">
        <f t="shared" si="6"/>
        <v>127.17840000000007</v>
      </c>
      <c r="S8" s="15">
        <v>100</v>
      </c>
      <c r="T8" s="15">
        <f t="shared" si="7"/>
        <v>50</v>
      </c>
      <c r="U8" s="15">
        <v>50</v>
      </c>
      <c r="V8" s="15">
        <v>100</v>
      </c>
      <c r="W8" s="2"/>
      <c r="X8" s="2">
        <f t="shared" si="8"/>
        <v>13.42960758553242</v>
      </c>
      <c r="Y8" s="2">
        <f t="shared" si="5"/>
        <v>11.330910037230895</v>
      </c>
      <c r="Z8" s="2">
        <v>39.049799999999998</v>
      </c>
      <c r="AA8" s="2">
        <v>48.594999999999999</v>
      </c>
      <c r="AB8" s="2">
        <v>59.167000000000002</v>
      </c>
      <c r="AC8" s="2">
        <v>64.551199999999994</v>
      </c>
      <c r="AD8" s="2">
        <v>48.4604</v>
      </c>
      <c r="AE8" s="2">
        <v>44.602400000000003</v>
      </c>
      <c r="AF8" s="2">
        <v>51.341200000000001</v>
      </c>
      <c r="AG8" s="2">
        <v>47.250399999999999</v>
      </c>
      <c r="AH8" s="2">
        <v>9.9383999999999997</v>
      </c>
      <c r="AI8" s="2">
        <v>44.921399999999998</v>
      </c>
      <c r="AJ8" s="2"/>
      <c r="AK8" s="2">
        <f t="shared" si="9"/>
        <v>50</v>
      </c>
      <c r="AL8" s="2">
        <f t="shared" si="10"/>
        <v>50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43</v>
      </c>
      <c r="B9" s="2" t="s">
        <v>41</v>
      </c>
      <c r="C9" s="2">
        <v>25.602</v>
      </c>
      <c r="D9" s="2">
        <v>22.32</v>
      </c>
      <c r="E9" s="2">
        <v>12.452</v>
      </c>
      <c r="F9" s="2">
        <v>31.087</v>
      </c>
      <c r="G9" s="3">
        <v>1</v>
      </c>
      <c r="H9" s="2">
        <v>120</v>
      </c>
      <c r="I9" s="2" t="s">
        <v>39</v>
      </c>
      <c r="J9" s="2"/>
      <c r="K9" s="2">
        <v>12.2</v>
      </c>
      <c r="L9" s="2">
        <f t="shared" si="3"/>
        <v>0.25200000000000067</v>
      </c>
      <c r="M9" s="2"/>
      <c r="N9" s="2"/>
      <c r="O9" s="2">
        <v>0</v>
      </c>
      <c r="P9" s="2"/>
      <c r="Q9" s="2">
        <f t="shared" si="4"/>
        <v>2.4904000000000002</v>
      </c>
      <c r="R9" s="15">
        <f t="shared" si="6"/>
        <v>3.7786000000000008</v>
      </c>
      <c r="S9" s="15">
        <f t="shared" ref="S9:S66" si="11">ROUND(R9,0)</f>
        <v>4</v>
      </c>
      <c r="T9" s="15">
        <f t="shared" si="7"/>
        <v>4</v>
      </c>
      <c r="U9" s="15"/>
      <c r="V9" s="15"/>
      <c r="W9" s="2"/>
      <c r="X9" s="2">
        <f t="shared" si="8"/>
        <v>14.088901381304208</v>
      </c>
      <c r="Y9" s="2">
        <f t="shared" si="5"/>
        <v>12.482733697398007</v>
      </c>
      <c r="Z9" s="2">
        <v>2.2084000000000001</v>
      </c>
      <c r="AA9" s="2">
        <v>3.1456</v>
      </c>
      <c r="AB9" s="2">
        <v>1.5189999999999999</v>
      </c>
      <c r="AC9" s="2">
        <v>1.1160000000000001</v>
      </c>
      <c r="AD9" s="2">
        <v>1.1108</v>
      </c>
      <c r="AE9" s="2">
        <v>0.90339999999999998</v>
      </c>
      <c r="AF9" s="2">
        <v>0.90659999999999996</v>
      </c>
      <c r="AG9" s="2">
        <v>2.8965999999999998</v>
      </c>
      <c r="AH9" s="2">
        <v>1.4934000000000001</v>
      </c>
      <c r="AI9" s="2">
        <v>1.8755999999999999</v>
      </c>
      <c r="AJ9" s="2"/>
      <c r="AK9" s="2">
        <f t="shared" si="9"/>
        <v>4</v>
      </c>
      <c r="AL9" s="2">
        <f t="shared" si="10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44</v>
      </c>
      <c r="B10" s="2" t="s">
        <v>41</v>
      </c>
      <c r="C10" s="2">
        <v>9.4E-2</v>
      </c>
      <c r="D10" s="2">
        <v>84.983999999999995</v>
      </c>
      <c r="E10" s="2">
        <v>23.001000000000001</v>
      </c>
      <c r="F10" s="2">
        <v>54.040999999999997</v>
      </c>
      <c r="G10" s="3">
        <v>1</v>
      </c>
      <c r="H10" s="2">
        <v>60</v>
      </c>
      <c r="I10" s="2" t="s">
        <v>39</v>
      </c>
      <c r="J10" s="2"/>
      <c r="K10" s="2">
        <v>28.4</v>
      </c>
      <c r="L10" s="2">
        <f t="shared" si="3"/>
        <v>-5.3989999999999974</v>
      </c>
      <c r="M10" s="2"/>
      <c r="N10" s="2"/>
      <c r="O10" s="2">
        <v>150</v>
      </c>
      <c r="P10" s="2"/>
      <c r="Q10" s="2">
        <f t="shared" si="4"/>
        <v>4.6002000000000001</v>
      </c>
      <c r="R10" s="15"/>
      <c r="S10" s="15">
        <f t="shared" si="11"/>
        <v>0</v>
      </c>
      <c r="T10" s="15">
        <f t="shared" si="7"/>
        <v>0</v>
      </c>
      <c r="U10" s="15"/>
      <c r="V10" s="15"/>
      <c r="W10" s="2"/>
      <c r="X10" s="2">
        <f t="shared" si="8"/>
        <v>44.354810660406066</v>
      </c>
      <c r="Y10" s="2">
        <f t="shared" si="5"/>
        <v>44.354810660406066</v>
      </c>
      <c r="Z10" s="2">
        <v>14.040800000000001</v>
      </c>
      <c r="AA10" s="2">
        <v>8.8957999999999995</v>
      </c>
      <c r="AB10" s="2">
        <v>7.5545999999999998</v>
      </c>
      <c r="AC10" s="2">
        <v>9.1760000000000002</v>
      </c>
      <c r="AD10" s="2">
        <v>9.9947999999999997</v>
      </c>
      <c r="AE10" s="2">
        <v>5.7972000000000001</v>
      </c>
      <c r="AF10" s="2">
        <v>5.1412000000000004</v>
      </c>
      <c r="AG10" s="2">
        <v>9.1845999999999997</v>
      </c>
      <c r="AH10" s="2">
        <v>5.0052000000000003</v>
      </c>
      <c r="AI10" s="2">
        <v>5.4042000000000003</v>
      </c>
      <c r="AJ10" s="2"/>
      <c r="AK10" s="2">
        <f t="shared" si="9"/>
        <v>0</v>
      </c>
      <c r="AL10" s="2">
        <f t="shared" si="10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45</v>
      </c>
      <c r="B11" s="2" t="s">
        <v>41</v>
      </c>
      <c r="C11" s="2">
        <v>447.96699999999998</v>
      </c>
      <c r="D11" s="2">
        <v>70.022999999999996</v>
      </c>
      <c r="E11" s="2">
        <v>244.423</v>
      </c>
      <c r="F11" s="2">
        <v>205.38900000000001</v>
      </c>
      <c r="G11" s="3">
        <v>1</v>
      </c>
      <c r="H11" s="2">
        <v>60</v>
      </c>
      <c r="I11" s="2" t="s">
        <v>39</v>
      </c>
      <c r="J11" s="2"/>
      <c r="K11" s="2">
        <v>270.10000000000002</v>
      </c>
      <c r="L11" s="2">
        <f t="shared" si="3"/>
        <v>-25.677000000000021</v>
      </c>
      <c r="M11" s="2"/>
      <c r="N11" s="2"/>
      <c r="O11" s="2">
        <v>180</v>
      </c>
      <c r="P11" s="2">
        <v>100</v>
      </c>
      <c r="Q11" s="2">
        <f t="shared" si="4"/>
        <v>48.884599999999999</v>
      </c>
      <c r="R11" s="15">
        <f t="shared" si="6"/>
        <v>198.99540000000002</v>
      </c>
      <c r="S11" s="21">
        <f>ROUND(R11+Q11*3,0)</f>
        <v>346</v>
      </c>
      <c r="T11" s="15">
        <f t="shared" si="7"/>
        <v>196</v>
      </c>
      <c r="U11" s="21">
        <v>150</v>
      </c>
      <c r="V11" s="15">
        <v>240</v>
      </c>
      <c r="W11" s="2"/>
      <c r="X11" s="2">
        <f t="shared" si="8"/>
        <v>17.007176084083742</v>
      </c>
      <c r="Y11" s="2">
        <f t="shared" si="5"/>
        <v>9.9292824325043068</v>
      </c>
      <c r="Z11" s="2">
        <v>43.3538</v>
      </c>
      <c r="AA11" s="2">
        <v>40.766199999999998</v>
      </c>
      <c r="AB11" s="2">
        <v>59.269399999999997</v>
      </c>
      <c r="AC11" s="2">
        <v>59.8962</v>
      </c>
      <c r="AD11" s="2">
        <v>44.464599999999997</v>
      </c>
      <c r="AE11" s="2">
        <v>44.052399999999999</v>
      </c>
      <c r="AF11" s="2">
        <v>46.494999999999997</v>
      </c>
      <c r="AG11" s="2">
        <v>53.258800000000001</v>
      </c>
      <c r="AH11" s="2">
        <v>42.049399999999999</v>
      </c>
      <c r="AI11" s="2">
        <v>40.803600000000003</v>
      </c>
      <c r="AJ11" s="2"/>
      <c r="AK11" s="2">
        <f t="shared" si="9"/>
        <v>196</v>
      </c>
      <c r="AL11" s="2">
        <f t="shared" si="10"/>
        <v>150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46</v>
      </c>
      <c r="B12" s="2" t="s">
        <v>38</v>
      </c>
      <c r="C12" s="2">
        <v>124</v>
      </c>
      <c r="D12" s="2">
        <v>315</v>
      </c>
      <c r="E12" s="2">
        <v>173</v>
      </c>
      <c r="F12" s="2">
        <v>223</v>
      </c>
      <c r="G12" s="3">
        <v>0.25</v>
      </c>
      <c r="H12" s="2">
        <v>120</v>
      </c>
      <c r="I12" s="2" t="s">
        <v>39</v>
      </c>
      <c r="J12" s="2"/>
      <c r="K12" s="2">
        <v>179</v>
      </c>
      <c r="L12" s="2">
        <f t="shared" si="3"/>
        <v>-6</v>
      </c>
      <c r="M12" s="2"/>
      <c r="N12" s="2"/>
      <c r="O12" s="2">
        <v>80</v>
      </c>
      <c r="P12" s="2"/>
      <c r="Q12" s="2">
        <f t="shared" si="4"/>
        <v>34.6</v>
      </c>
      <c r="R12" s="15">
        <f t="shared" si="6"/>
        <v>181.40000000000003</v>
      </c>
      <c r="S12" s="21">
        <f>ROUND(R12+Q12*3,0)</f>
        <v>285</v>
      </c>
      <c r="T12" s="15">
        <f t="shared" si="7"/>
        <v>185</v>
      </c>
      <c r="U12" s="21">
        <v>100</v>
      </c>
      <c r="V12" s="15">
        <v>250</v>
      </c>
      <c r="W12" s="2"/>
      <c r="X12" s="2">
        <f t="shared" si="8"/>
        <v>16.99421965317919</v>
      </c>
      <c r="Y12" s="2">
        <f t="shared" si="5"/>
        <v>8.7572254335260116</v>
      </c>
      <c r="Z12" s="2">
        <v>26.8</v>
      </c>
      <c r="AA12" s="2">
        <v>35.200000000000003</v>
      </c>
      <c r="AB12" s="2">
        <v>19.8</v>
      </c>
      <c r="AC12" s="2">
        <v>24.6</v>
      </c>
      <c r="AD12" s="2">
        <v>35.6</v>
      </c>
      <c r="AE12" s="2">
        <v>21</v>
      </c>
      <c r="AF12" s="2">
        <v>20</v>
      </c>
      <c r="AG12" s="2">
        <v>33.4</v>
      </c>
      <c r="AH12" s="2">
        <v>15.6</v>
      </c>
      <c r="AI12" s="2">
        <v>34.799999999999997</v>
      </c>
      <c r="AJ12" s="2"/>
      <c r="AK12" s="2">
        <f t="shared" si="9"/>
        <v>46.25</v>
      </c>
      <c r="AL12" s="2">
        <f t="shared" si="10"/>
        <v>25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41</v>
      </c>
      <c r="C13" s="2">
        <v>102.858</v>
      </c>
      <c r="D13" s="2">
        <v>82.67</v>
      </c>
      <c r="E13" s="2">
        <v>96.447999999999993</v>
      </c>
      <c r="F13" s="2">
        <v>75.129000000000005</v>
      </c>
      <c r="G13" s="3">
        <v>1</v>
      </c>
      <c r="H13" s="2">
        <v>60</v>
      </c>
      <c r="I13" s="2" t="s">
        <v>39</v>
      </c>
      <c r="J13" s="2"/>
      <c r="K13" s="2">
        <v>98.4</v>
      </c>
      <c r="L13" s="2">
        <f t="shared" si="3"/>
        <v>-1.9520000000000124</v>
      </c>
      <c r="M13" s="2"/>
      <c r="N13" s="2"/>
      <c r="O13" s="2">
        <v>170</v>
      </c>
      <c r="P13" s="2"/>
      <c r="Q13" s="2">
        <f t="shared" si="4"/>
        <v>19.2896</v>
      </c>
      <c r="R13" s="15">
        <f t="shared" si="6"/>
        <v>24.925399999999982</v>
      </c>
      <c r="S13" s="15">
        <v>40</v>
      </c>
      <c r="T13" s="15">
        <f t="shared" si="7"/>
        <v>0</v>
      </c>
      <c r="U13" s="15">
        <v>40</v>
      </c>
      <c r="V13" s="15">
        <v>40</v>
      </c>
      <c r="W13" s="2"/>
      <c r="X13" s="2">
        <f t="shared" si="8"/>
        <v>14.781488470471135</v>
      </c>
      <c r="Y13" s="2">
        <f t="shared" si="5"/>
        <v>12.707832199734574</v>
      </c>
      <c r="Z13" s="2">
        <v>19.97</v>
      </c>
      <c r="AA13" s="2">
        <v>18.1968</v>
      </c>
      <c r="AB13" s="2">
        <v>15.401400000000001</v>
      </c>
      <c r="AC13" s="2">
        <v>24.360600000000002</v>
      </c>
      <c r="AD13" s="2">
        <v>13.0006</v>
      </c>
      <c r="AE13" s="2">
        <v>13.3714</v>
      </c>
      <c r="AF13" s="2">
        <v>20.087199999999999</v>
      </c>
      <c r="AG13" s="2">
        <v>17.638200000000001</v>
      </c>
      <c r="AH13" s="2">
        <v>13.5764</v>
      </c>
      <c r="AI13" s="2">
        <v>14.115399999999999</v>
      </c>
      <c r="AJ13" s="2"/>
      <c r="AK13" s="2">
        <f t="shared" si="9"/>
        <v>0</v>
      </c>
      <c r="AL13" s="2">
        <f t="shared" si="10"/>
        <v>40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38</v>
      </c>
      <c r="C14" s="2">
        <v>257</v>
      </c>
      <c r="D14" s="2">
        <v>131</v>
      </c>
      <c r="E14" s="2">
        <v>214</v>
      </c>
      <c r="F14" s="2">
        <v>135</v>
      </c>
      <c r="G14" s="3">
        <v>0.25</v>
      </c>
      <c r="H14" s="2">
        <v>120</v>
      </c>
      <c r="I14" s="2" t="s">
        <v>39</v>
      </c>
      <c r="J14" s="2"/>
      <c r="K14" s="2">
        <v>217</v>
      </c>
      <c r="L14" s="2">
        <f t="shared" si="3"/>
        <v>-3</v>
      </c>
      <c r="M14" s="2"/>
      <c r="N14" s="2"/>
      <c r="O14" s="2">
        <v>90</v>
      </c>
      <c r="P14" s="2">
        <v>100</v>
      </c>
      <c r="Q14" s="2">
        <f t="shared" si="4"/>
        <v>42.8</v>
      </c>
      <c r="R14" s="15">
        <f t="shared" si="6"/>
        <v>274.19999999999993</v>
      </c>
      <c r="S14" s="21">
        <f>ROUND(R14+Q14*3,0)</f>
        <v>403</v>
      </c>
      <c r="T14" s="15">
        <f t="shared" si="7"/>
        <v>203</v>
      </c>
      <c r="U14" s="21">
        <v>200</v>
      </c>
      <c r="V14" s="15">
        <v>350</v>
      </c>
      <c r="W14" s="2"/>
      <c r="X14" s="2">
        <f t="shared" si="8"/>
        <v>17.009345794392523</v>
      </c>
      <c r="Y14" s="2">
        <f t="shared" si="5"/>
        <v>7.5934579439252339</v>
      </c>
      <c r="Z14" s="2">
        <v>32.4</v>
      </c>
      <c r="AA14" s="2">
        <v>34.200000000000003</v>
      </c>
      <c r="AB14" s="2">
        <v>40.200000000000003</v>
      </c>
      <c r="AC14" s="2">
        <v>44.2</v>
      </c>
      <c r="AD14" s="2">
        <v>32.200000000000003</v>
      </c>
      <c r="AE14" s="2">
        <v>30.4</v>
      </c>
      <c r="AF14" s="2">
        <v>30.2</v>
      </c>
      <c r="AG14" s="2">
        <v>30.6</v>
      </c>
      <c r="AH14" s="2">
        <v>26.4</v>
      </c>
      <c r="AI14" s="2">
        <v>28.8</v>
      </c>
      <c r="AJ14" s="2"/>
      <c r="AK14" s="2">
        <f t="shared" si="9"/>
        <v>50.75</v>
      </c>
      <c r="AL14" s="2">
        <f t="shared" si="10"/>
        <v>50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49</v>
      </c>
      <c r="B15" s="2" t="s">
        <v>38</v>
      </c>
      <c r="C15" s="2">
        <v>118</v>
      </c>
      <c r="D15" s="2">
        <v>82</v>
      </c>
      <c r="E15" s="2">
        <v>114</v>
      </c>
      <c r="F15" s="2">
        <v>40</v>
      </c>
      <c r="G15" s="3">
        <v>0.4</v>
      </c>
      <c r="H15" s="2">
        <v>60</v>
      </c>
      <c r="I15" s="2" t="s">
        <v>39</v>
      </c>
      <c r="J15" s="2"/>
      <c r="K15" s="2">
        <v>151</v>
      </c>
      <c r="L15" s="2">
        <f t="shared" si="3"/>
        <v>-37</v>
      </c>
      <c r="M15" s="2"/>
      <c r="N15" s="2"/>
      <c r="O15" s="2">
        <v>66</v>
      </c>
      <c r="P15" s="2"/>
      <c r="Q15" s="2">
        <f t="shared" si="4"/>
        <v>22.8</v>
      </c>
      <c r="R15" s="15">
        <f t="shared" si="6"/>
        <v>213.2</v>
      </c>
      <c r="S15" s="15">
        <v>270</v>
      </c>
      <c r="T15" s="15">
        <f t="shared" si="7"/>
        <v>170</v>
      </c>
      <c r="U15" s="15">
        <v>100</v>
      </c>
      <c r="V15" s="15">
        <v>300</v>
      </c>
      <c r="W15" s="2"/>
      <c r="X15" s="2">
        <f t="shared" si="8"/>
        <v>16.491228070175438</v>
      </c>
      <c r="Y15" s="2">
        <f t="shared" si="5"/>
        <v>4.6491228070175437</v>
      </c>
      <c r="Z15" s="2">
        <v>15.4</v>
      </c>
      <c r="AA15" s="2">
        <v>15.6</v>
      </c>
      <c r="AB15" s="2">
        <v>14.4</v>
      </c>
      <c r="AC15" s="2">
        <v>25</v>
      </c>
      <c r="AD15" s="2">
        <v>6.8</v>
      </c>
      <c r="AE15" s="2">
        <v>11.8</v>
      </c>
      <c r="AF15" s="2">
        <v>13</v>
      </c>
      <c r="AG15" s="2">
        <v>25.4</v>
      </c>
      <c r="AH15" s="2">
        <v>9.6</v>
      </c>
      <c r="AI15" s="2">
        <v>13.6</v>
      </c>
      <c r="AJ15" s="2"/>
      <c r="AK15" s="2">
        <f t="shared" si="9"/>
        <v>68</v>
      </c>
      <c r="AL15" s="2">
        <f t="shared" si="10"/>
        <v>40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41</v>
      </c>
      <c r="C16" s="2">
        <v>292.7</v>
      </c>
      <c r="D16" s="2">
        <v>96.238</v>
      </c>
      <c r="E16" s="2">
        <v>129.03200000000001</v>
      </c>
      <c r="F16" s="2">
        <v>239.08699999999999</v>
      </c>
      <c r="G16" s="3">
        <v>1</v>
      </c>
      <c r="H16" s="2">
        <v>45</v>
      </c>
      <c r="I16" s="2" t="s">
        <v>39</v>
      </c>
      <c r="J16" s="2"/>
      <c r="K16" s="2">
        <v>134.1</v>
      </c>
      <c r="L16" s="2">
        <f t="shared" si="3"/>
        <v>-5.0679999999999836</v>
      </c>
      <c r="M16" s="2"/>
      <c r="N16" s="2"/>
      <c r="O16" s="2">
        <v>100</v>
      </c>
      <c r="P16" s="2"/>
      <c r="Q16" s="2">
        <f t="shared" si="4"/>
        <v>25.806400000000004</v>
      </c>
      <c r="R16" s="15">
        <f t="shared" si="6"/>
        <v>22.202600000000075</v>
      </c>
      <c r="S16" s="15">
        <v>60</v>
      </c>
      <c r="T16" s="15">
        <f t="shared" si="7"/>
        <v>60</v>
      </c>
      <c r="U16" s="15"/>
      <c r="V16" s="15">
        <v>70</v>
      </c>
      <c r="W16" s="2"/>
      <c r="X16" s="2">
        <f t="shared" si="8"/>
        <v>15.464652179304355</v>
      </c>
      <c r="Y16" s="2">
        <f t="shared" si="5"/>
        <v>13.139647529295056</v>
      </c>
      <c r="Z16" s="2">
        <v>31.324999999999999</v>
      </c>
      <c r="AA16" s="2">
        <v>29.141200000000001</v>
      </c>
      <c r="AB16" s="2">
        <v>39.493000000000002</v>
      </c>
      <c r="AC16" s="2">
        <v>32.0244</v>
      </c>
      <c r="AD16" s="2">
        <v>28.138400000000001</v>
      </c>
      <c r="AE16" s="2">
        <v>28.421399999999998</v>
      </c>
      <c r="AF16" s="2">
        <v>24.861599999999999</v>
      </c>
      <c r="AG16" s="2">
        <v>29.393599999999999</v>
      </c>
      <c r="AH16" s="2">
        <v>30.391999999999999</v>
      </c>
      <c r="AI16" s="2">
        <v>27.1556</v>
      </c>
      <c r="AJ16" s="2" t="s">
        <v>51</v>
      </c>
      <c r="AK16" s="2">
        <f t="shared" si="9"/>
        <v>60</v>
      </c>
      <c r="AL16" s="2">
        <f t="shared" si="10"/>
        <v>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52</v>
      </c>
      <c r="B17" s="2" t="s">
        <v>38</v>
      </c>
      <c r="C17" s="2">
        <v>293</v>
      </c>
      <c r="D17" s="2">
        <v>4</v>
      </c>
      <c r="E17" s="2">
        <v>136</v>
      </c>
      <c r="F17" s="2">
        <v>155</v>
      </c>
      <c r="G17" s="3">
        <v>0.12</v>
      </c>
      <c r="H17" s="2">
        <v>60</v>
      </c>
      <c r="I17" s="2" t="s">
        <v>39</v>
      </c>
      <c r="J17" s="2"/>
      <c r="K17" s="2">
        <v>137</v>
      </c>
      <c r="L17" s="2">
        <f t="shared" si="3"/>
        <v>-1</v>
      </c>
      <c r="M17" s="2"/>
      <c r="N17" s="2"/>
      <c r="O17" s="2">
        <v>0</v>
      </c>
      <c r="P17" s="2"/>
      <c r="Q17" s="2">
        <f t="shared" si="4"/>
        <v>27.2</v>
      </c>
      <c r="R17" s="15">
        <f t="shared" si="6"/>
        <v>225.8</v>
      </c>
      <c r="S17" s="15">
        <v>260</v>
      </c>
      <c r="T17" s="15">
        <f t="shared" si="7"/>
        <v>160</v>
      </c>
      <c r="U17" s="15">
        <v>100</v>
      </c>
      <c r="V17" s="15">
        <v>300</v>
      </c>
      <c r="W17" s="2"/>
      <c r="X17" s="2">
        <f t="shared" si="8"/>
        <v>15.257352941176471</v>
      </c>
      <c r="Y17" s="2">
        <f t="shared" si="5"/>
        <v>5.6985294117647056</v>
      </c>
      <c r="Z17" s="2">
        <v>5.4</v>
      </c>
      <c r="AA17" s="2">
        <v>17.8</v>
      </c>
      <c r="AB17" s="2">
        <v>31.4</v>
      </c>
      <c r="AC17" s="2">
        <v>17</v>
      </c>
      <c r="AD17" s="2">
        <v>19.2</v>
      </c>
      <c r="AE17" s="2">
        <v>24.6</v>
      </c>
      <c r="AF17" s="2">
        <v>3.2</v>
      </c>
      <c r="AG17" s="2">
        <v>19</v>
      </c>
      <c r="AH17" s="2">
        <v>8</v>
      </c>
      <c r="AI17" s="2">
        <v>10.6</v>
      </c>
      <c r="AJ17" s="2"/>
      <c r="AK17" s="2">
        <f t="shared" si="9"/>
        <v>19.2</v>
      </c>
      <c r="AL17" s="2">
        <f t="shared" si="10"/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53</v>
      </c>
      <c r="B18" s="2" t="s">
        <v>38</v>
      </c>
      <c r="C18" s="2">
        <v>448</v>
      </c>
      <c r="D18" s="2">
        <v>183</v>
      </c>
      <c r="E18" s="2">
        <v>239</v>
      </c>
      <c r="F18" s="2">
        <v>300</v>
      </c>
      <c r="G18" s="3">
        <v>0.25</v>
      </c>
      <c r="H18" s="2">
        <v>120</v>
      </c>
      <c r="I18" s="2" t="s">
        <v>39</v>
      </c>
      <c r="J18" s="2"/>
      <c r="K18" s="2">
        <v>250</v>
      </c>
      <c r="L18" s="2">
        <f t="shared" si="3"/>
        <v>-11</v>
      </c>
      <c r="M18" s="2"/>
      <c r="N18" s="2"/>
      <c r="O18" s="2">
        <v>150</v>
      </c>
      <c r="P18" s="2">
        <v>100</v>
      </c>
      <c r="Q18" s="2">
        <f t="shared" si="4"/>
        <v>47.8</v>
      </c>
      <c r="R18" s="15">
        <f t="shared" si="6"/>
        <v>119.19999999999993</v>
      </c>
      <c r="S18" s="21">
        <f>ROUND(R18+Q18*3,0)</f>
        <v>263</v>
      </c>
      <c r="T18" s="15">
        <f t="shared" si="7"/>
        <v>163</v>
      </c>
      <c r="U18" s="21">
        <v>100</v>
      </c>
      <c r="V18" s="15">
        <v>180</v>
      </c>
      <c r="W18" s="2"/>
      <c r="X18" s="2">
        <f t="shared" si="8"/>
        <v>17.00836820083682</v>
      </c>
      <c r="Y18" s="2">
        <f t="shared" si="5"/>
        <v>11.506276150627615</v>
      </c>
      <c r="Z18" s="2">
        <v>48</v>
      </c>
      <c r="AA18" s="2">
        <v>48.4</v>
      </c>
      <c r="AB18" s="2">
        <v>64.599999999999994</v>
      </c>
      <c r="AC18" s="2">
        <v>72.2</v>
      </c>
      <c r="AD18" s="2">
        <v>48</v>
      </c>
      <c r="AE18" s="2">
        <v>43.2</v>
      </c>
      <c r="AF18" s="2">
        <v>31.8</v>
      </c>
      <c r="AG18" s="2">
        <v>56</v>
      </c>
      <c r="AH18" s="2">
        <v>24.6</v>
      </c>
      <c r="AI18" s="2">
        <v>40.200000000000003</v>
      </c>
      <c r="AJ18" s="2"/>
      <c r="AK18" s="2">
        <f t="shared" si="9"/>
        <v>40.75</v>
      </c>
      <c r="AL18" s="2">
        <f t="shared" si="10"/>
        <v>25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54</v>
      </c>
      <c r="B19" s="2" t="s">
        <v>41</v>
      </c>
      <c r="C19" s="2">
        <v>38.872999999999998</v>
      </c>
      <c r="D19" s="2"/>
      <c r="E19" s="2">
        <v>18.600000000000001</v>
      </c>
      <c r="F19" s="2">
        <v>10.536</v>
      </c>
      <c r="G19" s="3">
        <v>1</v>
      </c>
      <c r="H19" s="2">
        <v>120</v>
      </c>
      <c r="I19" s="2" t="s">
        <v>39</v>
      </c>
      <c r="J19" s="2"/>
      <c r="K19" s="2">
        <v>19</v>
      </c>
      <c r="L19" s="2">
        <f t="shared" si="3"/>
        <v>-0.39999999999999858</v>
      </c>
      <c r="M19" s="2"/>
      <c r="N19" s="2"/>
      <c r="O19" s="2">
        <v>0</v>
      </c>
      <c r="P19" s="2"/>
      <c r="Q19" s="2">
        <f t="shared" si="4"/>
        <v>3.72</v>
      </c>
      <c r="R19" s="15">
        <f>12*Q19-P19-O19-F19</f>
        <v>34.103999999999999</v>
      </c>
      <c r="S19" s="15">
        <f t="shared" si="11"/>
        <v>34</v>
      </c>
      <c r="T19" s="15">
        <f t="shared" si="7"/>
        <v>34</v>
      </c>
      <c r="U19" s="15"/>
      <c r="V19" s="15"/>
      <c r="W19" s="2"/>
      <c r="X19" s="2">
        <f t="shared" si="8"/>
        <v>11.972043010752689</v>
      </c>
      <c r="Y19" s="2">
        <f t="shared" si="5"/>
        <v>2.8322580645161288</v>
      </c>
      <c r="Z19" s="2">
        <v>1.3093999999999999</v>
      </c>
      <c r="AA19" s="2">
        <v>0.80620000000000003</v>
      </c>
      <c r="AB19" s="2">
        <v>0.30320000000000003</v>
      </c>
      <c r="AC19" s="2">
        <v>2.8298000000000001</v>
      </c>
      <c r="AD19" s="2">
        <v>1.1970000000000001</v>
      </c>
      <c r="AE19" s="2">
        <v>1.0998000000000001</v>
      </c>
      <c r="AF19" s="2">
        <v>0.20380000000000001</v>
      </c>
      <c r="AG19" s="2">
        <v>1.9092</v>
      </c>
      <c r="AH19" s="2">
        <v>0.95140000000000002</v>
      </c>
      <c r="AI19" s="2">
        <v>2.5760000000000001</v>
      </c>
      <c r="AJ19" s="2"/>
      <c r="AK19" s="2">
        <f t="shared" si="9"/>
        <v>34</v>
      </c>
      <c r="AL19" s="2">
        <f t="shared" si="10"/>
        <v>0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7" t="s">
        <v>55</v>
      </c>
      <c r="B20" s="7" t="s">
        <v>38</v>
      </c>
      <c r="C20" s="7">
        <v>-8</v>
      </c>
      <c r="D20" s="7">
        <v>8</v>
      </c>
      <c r="E20" s="7"/>
      <c r="F20" s="7"/>
      <c r="G20" s="8">
        <v>0</v>
      </c>
      <c r="H20" s="7" t="e">
        <v>#N/A</v>
      </c>
      <c r="I20" s="7" t="s">
        <v>56</v>
      </c>
      <c r="J20" s="7" t="s">
        <v>57</v>
      </c>
      <c r="K20" s="7"/>
      <c r="L20" s="7">
        <f t="shared" si="3"/>
        <v>0</v>
      </c>
      <c r="M20" s="7"/>
      <c r="N20" s="7"/>
      <c r="O20" s="7">
        <v>0</v>
      </c>
      <c r="P20" s="7"/>
      <c r="Q20" s="7">
        <f t="shared" si="4"/>
        <v>0</v>
      </c>
      <c r="R20" s="16"/>
      <c r="S20" s="15">
        <f t="shared" si="11"/>
        <v>0</v>
      </c>
      <c r="T20" s="15">
        <f t="shared" si="7"/>
        <v>0</v>
      </c>
      <c r="U20" s="15"/>
      <c r="V20" s="16"/>
      <c r="W20" s="7"/>
      <c r="X20" s="2" t="e">
        <f t="shared" si="8"/>
        <v>#DIV/0!</v>
      </c>
      <c r="Y20" s="7" t="e">
        <f t="shared" si="5"/>
        <v>#DIV/0!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 t="s">
        <v>58</v>
      </c>
      <c r="AK20" s="2">
        <f t="shared" si="9"/>
        <v>0</v>
      </c>
      <c r="AL20" s="2">
        <f t="shared" si="10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59</v>
      </c>
      <c r="B21" s="2" t="s">
        <v>38</v>
      </c>
      <c r="C21" s="2">
        <v>289</v>
      </c>
      <c r="D21" s="2">
        <v>112</v>
      </c>
      <c r="E21" s="2">
        <v>191</v>
      </c>
      <c r="F21" s="2">
        <v>45</v>
      </c>
      <c r="G21" s="3">
        <v>0.4</v>
      </c>
      <c r="H21" s="2">
        <v>45</v>
      </c>
      <c r="I21" s="2" t="s">
        <v>39</v>
      </c>
      <c r="J21" s="2"/>
      <c r="K21" s="2">
        <v>225</v>
      </c>
      <c r="L21" s="2">
        <f t="shared" si="3"/>
        <v>-34</v>
      </c>
      <c r="M21" s="2"/>
      <c r="N21" s="2"/>
      <c r="O21" s="2">
        <v>50</v>
      </c>
      <c r="P21" s="2"/>
      <c r="Q21" s="2">
        <f t="shared" si="4"/>
        <v>38.200000000000003</v>
      </c>
      <c r="R21" s="15">
        <f>11*Q21-P21-O21-F21</f>
        <v>325.20000000000005</v>
      </c>
      <c r="S21" s="15">
        <v>370</v>
      </c>
      <c r="T21" s="15">
        <f t="shared" si="7"/>
        <v>220</v>
      </c>
      <c r="U21" s="15">
        <v>150</v>
      </c>
      <c r="V21" s="15">
        <v>420</v>
      </c>
      <c r="W21" s="2"/>
      <c r="X21" s="2">
        <f t="shared" si="8"/>
        <v>12.172774869109947</v>
      </c>
      <c r="Y21" s="2">
        <f t="shared" si="5"/>
        <v>2.4869109947643979</v>
      </c>
      <c r="Z21" s="2">
        <v>22.8</v>
      </c>
      <c r="AA21" s="2">
        <v>21.2</v>
      </c>
      <c r="AB21" s="2">
        <v>22.8</v>
      </c>
      <c r="AC21" s="2">
        <v>42.8</v>
      </c>
      <c r="AD21" s="2">
        <v>11.2</v>
      </c>
      <c r="AE21" s="2">
        <v>18.2</v>
      </c>
      <c r="AF21" s="2">
        <v>12.8</v>
      </c>
      <c r="AG21" s="2">
        <v>40.200000000000003</v>
      </c>
      <c r="AH21" s="2">
        <v>12.8</v>
      </c>
      <c r="AI21" s="2">
        <v>27.6</v>
      </c>
      <c r="AJ21" s="2" t="s">
        <v>51</v>
      </c>
      <c r="AK21" s="2">
        <f t="shared" si="9"/>
        <v>88</v>
      </c>
      <c r="AL21" s="2">
        <f t="shared" si="10"/>
        <v>60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60</v>
      </c>
      <c r="B22" s="2" t="s">
        <v>41</v>
      </c>
      <c r="C22" s="2">
        <v>182.892</v>
      </c>
      <c r="D22" s="2">
        <v>172.96600000000001</v>
      </c>
      <c r="E22" s="2">
        <v>113.215</v>
      </c>
      <c r="F22" s="2">
        <v>180.33799999999999</v>
      </c>
      <c r="G22" s="3">
        <v>1</v>
      </c>
      <c r="H22" s="2">
        <v>60</v>
      </c>
      <c r="I22" s="2" t="s">
        <v>39</v>
      </c>
      <c r="J22" s="2"/>
      <c r="K22" s="2">
        <v>109</v>
      </c>
      <c r="L22" s="2">
        <f t="shared" si="3"/>
        <v>4.2150000000000034</v>
      </c>
      <c r="M22" s="2"/>
      <c r="N22" s="2"/>
      <c r="O22" s="2">
        <v>0</v>
      </c>
      <c r="P22" s="2"/>
      <c r="Q22" s="2">
        <f t="shared" si="4"/>
        <v>22.643000000000001</v>
      </c>
      <c r="R22" s="15">
        <f t="shared" ref="R22:R29" si="12">14*Q22-P22-O22-F22</f>
        <v>136.66400000000002</v>
      </c>
      <c r="S22" s="15">
        <v>170</v>
      </c>
      <c r="T22" s="15">
        <f t="shared" si="7"/>
        <v>100</v>
      </c>
      <c r="U22" s="15">
        <v>70</v>
      </c>
      <c r="V22" s="15">
        <v>180</v>
      </c>
      <c r="W22" s="2"/>
      <c r="X22" s="2">
        <f t="shared" si="8"/>
        <v>15.47224307733074</v>
      </c>
      <c r="Y22" s="2">
        <f t="shared" si="5"/>
        <v>7.9644040100693365</v>
      </c>
      <c r="Z22" s="2">
        <v>18.024999999999999</v>
      </c>
      <c r="AA22" s="2">
        <v>22.4834</v>
      </c>
      <c r="AB22" s="2">
        <v>26.9834</v>
      </c>
      <c r="AC22" s="2">
        <v>25.380800000000001</v>
      </c>
      <c r="AD22" s="2">
        <v>18.959599999999998</v>
      </c>
      <c r="AE22" s="2">
        <v>20.030999999999999</v>
      </c>
      <c r="AF22" s="2">
        <v>30.1722</v>
      </c>
      <c r="AG22" s="2">
        <v>23.7468</v>
      </c>
      <c r="AH22" s="2">
        <v>18.1572</v>
      </c>
      <c r="AI22" s="2">
        <v>20.360600000000002</v>
      </c>
      <c r="AJ22" s="2"/>
      <c r="AK22" s="2">
        <f t="shared" si="9"/>
        <v>100</v>
      </c>
      <c r="AL22" s="2">
        <f t="shared" si="10"/>
        <v>70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61</v>
      </c>
      <c r="B23" s="2" t="s">
        <v>38</v>
      </c>
      <c r="C23" s="2">
        <v>217</v>
      </c>
      <c r="D23" s="2">
        <v>210</v>
      </c>
      <c r="E23" s="2">
        <v>149</v>
      </c>
      <c r="F23" s="2">
        <v>156</v>
      </c>
      <c r="G23" s="3">
        <v>0.22</v>
      </c>
      <c r="H23" s="2">
        <v>120</v>
      </c>
      <c r="I23" s="2" t="s">
        <v>39</v>
      </c>
      <c r="J23" s="2"/>
      <c r="K23" s="2">
        <v>149.80000000000001</v>
      </c>
      <c r="L23" s="2">
        <f t="shared" si="3"/>
        <v>-0.80000000000001137</v>
      </c>
      <c r="M23" s="2"/>
      <c r="N23" s="2"/>
      <c r="O23" s="2">
        <v>42</v>
      </c>
      <c r="P23" s="2">
        <v>48</v>
      </c>
      <c r="Q23" s="2">
        <f t="shared" si="4"/>
        <v>29.8</v>
      </c>
      <c r="R23" s="15">
        <f t="shared" si="12"/>
        <v>171.2</v>
      </c>
      <c r="S23" s="21">
        <f>ROUND(R23+Q23*3,0)</f>
        <v>261</v>
      </c>
      <c r="T23" s="15">
        <f t="shared" si="7"/>
        <v>161</v>
      </c>
      <c r="U23" s="21">
        <v>100</v>
      </c>
      <c r="V23" s="15">
        <v>220</v>
      </c>
      <c r="W23" s="2"/>
      <c r="X23" s="2">
        <f t="shared" si="8"/>
        <v>17.013422818791945</v>
      </c>
      <c r="Y23" s="2">
        <f t="shared" si="5"/>
        <v>8.2550335570469802</v>
      </c>
      <c r="Z23" s="2">
        <v>24</v>
      </c>
      <c r="AA23" s="2">
        <v>28.2</v>
      </c>
      <c r="AB23" s="2">
        <v>32</v>
      </c>
      <c r="AC23" s="2">
        <v>31.2</v>
      </c>
      <c r="AD23" s="2">
        <v>20.6</v>
      </c>
      <c r="AE23" s="2">
        <v>17.2</v>
      </c>
      <c r="AF23" s="2">
        <v>25.8</v>
      </c>
      <c r="AG23" s="2">
        <v>25.8</v>
      </c>
      <c r="AH23" s="2">
        <v>17.8</v>
      </c>
      <c r="AI23" s="2">
        <v>20.6</v>
      </c>
      <c r="AJ23" s="2"/>
      <c r="AK23" s="2">
        <f t="shared" si="9"/>
        <v>35.42</v>
      </c>
      <c r="AL23" s="2">
        <f t="shared" si="10"/>
        <v>22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62</v>
      </c>
      <c r="B24" s="2" t="s">
        <v>38</v>
      </c>
      <c r="C24" s="2">
        <v>35</v>
      </c>
      <c r="D24" s="2">
        <v>30</v>
      </c>
      <c r="E24" s="2">
        <v>38</v>
      </c>
      <c r="F24" s="2">
        <v>19</v>
      </c>
      <c r="G24" s="3">
        <v>0.09</v>
      </c>
      <c r="H24" s="2">
        <v>45</v>
      </c>
      <c r="I24" s="2" t="s">
        <v>39</v>
      </c>
      <c r="J24" s="2"/>
      <c r="K24" s="2">
        <v>77</v>
      </c>
      <c r="L24" s="2">
        <f t="shared" si="3"/>
        <v>-39</v>
      </c>
      <c r="M24" s="2"/>
      <c r="N24" s="2"/>
      <c r="O24" s="2">
        <v>150</v>
      </c>
      <c r="P24" s="2"/>
      <c r="Q24" s="2">
        <f t="shared" si="4"/>
        <v>7.6</v>
      </c>
      <c r="R24" s="15"/>
      <c r="S24" s="15">
        <v>20</v>
      </c>
      <c r="T24" s="15">
        <f t="shared" si="7"/>
        <v>20</v>
      </c>
      <c r="U24" s="15"/>
      <c r="V24" s="15">
        <v>20</v>
      </c>
      <c r="W24" s="2"/>
      <c r="X24" s="2">
        <f t="shared" si="8"/>
        <v>24.868421052631579</v>
      </c>
      <c r="Y24" s="2">
        <f t="shared" si="5"/>
        <v>22.236842105263158</v>
      </c>
      <c r="Z24" s="2">
        <v>14.2</v>
      </c>
      <c r="AA24" s="2">
        <v>9</v>
      </c>
      <c r="AB24" s="2">
        <v>0</v>
      </c>
      <c r="AC24" s="2">
        <v>10</v>
      </c>
      <c r="AD24" s="2">
        <v>8.1999999999999993</v>
      </c>
      <c r="AE24" s="2">
        <v>7.2</v>
      </c>
      <c r="AF24" s="2">
        <v>5.2</v>
      </c>
      <c r="AG24" s="2">
        <v>12</v>
      </c>
      <c r="AH24" s="2">
        <v>7.4</v>
      </c>
      <c r="AI24" s="2">
        <v>7.4</v>
      </c>
      <c r="AJ24" s="2"/>
      <c r="AK24" s="2">
        <f t="shared" si="9"/>
        <v>1.7999999999999998</v>
      </c>
      <c r="AL24" s="2">
        <f t="shared" si="10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63</v>
      </c>
      <c r="B25" s="2" t="s">
        <v>38</v>
      </c>
      <c r="C25" s="2"/>
      <c r="D25" s="2"/>
      <c r="E25" s="2"/>
      <c r="F25" s="2"/>
      <c r="G25" s="3">
        <v>0.4</v>
      </c>
      <c r="H25" s="2" t="e">
        <v>#N/A</v>
      </c>
      <c r="I25" s="2" t="s">
        <v>39</v>
      </c>
      <c r="J25" s="2"/>
      <c r="K25" s="2"/>
      <c r="L25" s="2">
        <f t="shared" si="3"/>
        <v>0</v>
      </c>
      <c r="M25" s="2"/>
      <c r="N25" s="2"/>
      <c r="O25" s="2">
        <v>200</v>
      </c>
      <c r="P25" s="2">
        <v>160</v>
      </c>
      <c r="Q25" s="2">
        <f t="shared" si="4"/>
        <v>0</v>
      </c>
      <c r="R25" s="15"/>
      <c r="S25" s="15">
        <v>150</v>
      </c>
      <c r="T25" s="15">
        <f t="shared" si="7"/>
        <v>102</v>
      </c>
      <c r="U25" s="15">
        <v>48</v>
      </c>
      <c r="V25" s="15">
        <v>250</v>
      </c>
      <c r="W25" s="2"/>
      <c r="X25" s="2" t="e">
        <f t="shared" si="8"/>
        <v>#DIV/0!</v>
      </c>
      <c r="Y25" s="2" t="e">
        <f t="shared" si="5"/>
        <v>#DIV/0!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 t="s">
        <v>64</v>
      </c>
      <c r="AK25" s="2">
        <f t="shared" si="9"/>
        <v>40.800000000000004</v>
      </c>
      <c r="AL25" s="2">
        <f t="shared" si="10"/>
        <v>19.200000000000003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65</v>
      </c>
      <c r="B26" s="2" t="s">
        <v>41</v>
      </c>
      <c r="C26" s="2">
        <v>325.57</v>
      </c>
      <c r="D26" s="2">
        <v>41.173000000000002</v>
      </c>
      <c r="E26" s="2">
        <v>66.650999999999996</v>
      </c>
      <c r="F26" s="2">
        <v>252.52199999999999</v>
      </c>
      <c r="G26" s="3">
        <v>1</v>
      </c>
      <c r="H26" s="2">
        <v>45</v>
      </c>
      <c r="I26" s="2" t="s">
        <v>39</v>
      </c>
      <c r="J26" s="2"/>
      <c r="K26" s="2">
        <v>101</v>
      </c>
      <c r="L26" s="2">
        <f t="shared" si="3"/>
        <v>-34.349000000000004</v>
      </c>
      <c r="M26" s="2"/>
      <c r="N26" s="2"/>
      <c r="O26" s="2">
        <v>0</v>
      </c>
      <c r="P26" s="2"/>
      <c r="Q26" s="2">
        <f t="shared" si="4"/>
        <v>13.3302</v>
      </c>
      <c r="R26" s="15"/>
      <c r="S26" s="15">
        <f t="shared" si="11"/>
        <v>0</v>
      </c>
      <c r="T26" s="15">
        <f t="shared" si="7"/>
        <v>0</v>
      </c>
      <c r="U26" s="15"/>
      <c r="V26" s="15">
        <v>50</v>
      </c>
      <c r="W26" s="2"/>
      <c r="X26" s="2">
        <f t="shared" si="8"/>
        <v>18.943601746410405</v>
      </c>
      <c r="Y26" s="2">
        <f t="shared" si="5"/>
        <v>18.943601746410405</v>
      </c>
      <c r="Z26" s="2">
        <v>19.6328</v>
      </c>
      <c r="AA26" s="2">
        <v>25.089200000000002</v>
      </c>
      <c r="AB26" s="2">
        <v>34.6282</v>
      </c>
      <c r="AC26" s="2">
        <v>25.047599999999999</v>
      </c>
      <c r="AD26" s="2">
        <v>28.323799999999999</v>
      </c>
      <c r="AE26" s="2">
        <v>35.013599999999997</v>
      </c>
      <c r="AF26" s="2">
        <v>25.408799999999999</v>
      </c>
      <c r="AG26" s="2">
        <v>24.853400000000001</v>
      </c>
      <c r="AH26" s="2">
        <v>32.701000000000001</v>
      </c>
      <c r="AI26" s="2">
        <v>28.6462</v>
      </c>
      <c r="AJ26" s="18" t="s">
        <v>66</v>
      </c>
      <c r="AK26" s="2">
        <f t="shared" si="9"/>
        <v>0</v>
      </c>
      <c r="AL26" s="2">
        <f t="shared" si="10"/>
        <v>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67</v>
      </c>
      <c r="B27" s="2" t="s">
        <v>38</v>
      </c>
      <c r="C27" s="2">
        <v>167</v>
      </c>
      <c r="D27" s="2">
        <v>133</v>
      </c>
      <c r="E27" s="2">
        <v>130</v>
      </c>
      <c r="F27" s="2">
        <v>101</v>
      </c>
      <c r="G27" s="3">
        <v>0.4</v>
      </c>
      <c r="H27" s="2">
        <v>60</v>
      </c>
      <c r="I27" s="2" t="s">
        <v>39</v>
      </c>
      <c r="J27" s="2"/>
      <c r="K27" s="2">
        <v>162</v>
      </c>
      <c r="L27" s="2">
        <f t="shared" si="3"/>
        <v>-32</v>
      </c>
      <c r="M27" s="2"/>
      <c r="N27" s="2"/>
      <c r="O27" s="2">
        <v>170</v>
      </c>
      <c r="P27" s="2">
        <v>50</v>
      </c>
      <c r="Q27" s="2">
        <f t="shared" si="4"/>
        <v>26</v>
      </c>
      <c r="R27" s="15">
        <f t="shared" si="12"/>
        <v>43</v>
      </c>
      <c r="S27" s="15">
        <f t="shared" si="11"/>
        <v>43</v>
      </c>
      <c r="T27" s="15">
        <f t="shared" si="7"/>
        <v>43</v>
      </c>
      <c r="U27" s="15"/>
      <c r="V27" s="15"/>
      <c r="W27" s="2"/>
      <c r="X27" s="2">
        <f t="shared" si="8"/>
        <v>14</v>
      </c>
      <c r="Y27" s="2">
        <f t="shared" si="5"/>
        <v>12.346153846153847</v>
      </c>
      <c r="Z27" s="2">
        <v>25.8</v>
      </c>
      <c r="AA27" s="2">
        <v>23.6</v>
      </c>
      <c r="AB27" s="2">
        <v>27.6</v>
      </c>
      <c r="AC27" s="2">
        <v>25.6</v>
      </c>
      <c r="AD27" s="2">
        <v>19</v>
      </c>
      <c r="AE27" s="2">
        <v>21.2</v>
      </c>
      <c r="AF27" s="2">
        <v>22.6</v>
      </c>
      <c r="AG27" s="2">
        <v>21.2</v>
      </c>
      <c r="AH27" s="2">
        <v>16.8</v>
      </c>
      <c r="AI27" s="2">
        <v>10.4</v>
      </c>
      <c r="AJ27" s="2" t="s">
        <v>51</v>
      </c>
      <c r="AK27" s="2">
        <f t="shared" si="9"/>
        <v>17.2</v>
      </c>
      <c r="AL27" s="2">
        <f t="shared" si="10"/>
        <v>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68</v>
      </c>
      <c r="B28" s="2" t="s">
        <v>38</v>
      </c>
      <c r="C28" s="2">
        <v>425</v>
      </c>
      <c r="D28" s="2">
        <v>354</v>
      </c>
      <c r="E28" s="2">
        <v>466</v>
      </c>
      <c r="F28" s="2">
        <v>279</v>
      </c>
      <c r="G28" s="3">
        <v>0.4</v>
      </c>
      <c r="H28" s="2">
        <v>60</v>
      </c>
      <c r="I28" s="2" t="s">
        <v>39</v>
      </c>
      <c r="J28" s="2"/>
      <c r="K28" s="2">
        <v>463</v>
      </c>
      <c r="L28" s="2">
        <f t="shared" si="3"/>
        <v>3</v>
      </c>
      <c r="M28" s="2"/>
      <c r="N28" s="2"/>
      <c r="O28" s="2">
        <v>220</v>
      </c>
      <c r="P28" s="2">
        <v>100</v>
      </c>
      <c r="Q28" s="2">
        <f t="shared" si="4"/>
        <v>93.2</v>
      </c>
      <c r="R28" s="15">
        <f t="shared" si="12"/>
        <v>705.8</v>
      </c>
      <c r="S28" s="21">
        <f t="shared" ref="S28:S29" si="13">ROUND(R28+Q28*3,0)</f>
        <v>985</v>
      </c>
      <c r="T28" s="15">
        <f t="shared" si="7"/>
        <v>535</v>
      </c>
      <c r="U28" s="21">
        <v>450</v>
      </c>
      <c r="V28" s="15">
        <v>900</v>
      </c>
      <c r="W28" s="2"/>
      <c r="X28" s="2">
        <f t="shared" si="8"/>
        <v>16.995708154506438</v>
      </c>
      <c r="Y28" s="2">
        <f t="shared" si="5"/>
        <v>6.4270386266094421</v>
      </c>
      <c r="Z28" s="2">
        <v>62.4</v>
      </c>
      <c r="AA28" s="2">
        <v>64</v>
      </c>
      <c r="AB28" s="2">
        <v>72.599999999999994</v>
      </c>
      <c r="AC28" s="2">
        <v>90.8</v>
      </c>
      <c r="AD28" s="2">
        <v>66.400000000000006</v>
      </c>
      <c r="AE28" s="2">
        <v>55.2</v>
      </c>
      <c r="AF28" s="2">
        <v>38.4</v>
      </c>
      <c r="AG28" s="2">
        <v>92.2</v>
      </c>
      <c r="AH28" s="2">
        <v>-0.4</v>
      </c>
      <c r="AI28" s="2">
        <v>60.2</v>
      </c>
      <c r="AJ28" s="2"/>
      <c r="AK28" s="2">
        <f t="shared" si="9"/>
        <v>214</v>
      </c>
      <c r="AL28" s="2">
        <f t="shared" si="10"/>
        <v>180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69</v>
      </c>
      <c r="B29" s="2" t="s">
        <v>38</v>
      </c>
      <c r="C29" s="2">
        <v>525</v>
      </c>
      <c r="D29" s="2">
        <v>370</v>
      </c>
      <c r="E29" s="2">
        <v>284</v>
      </c>
      <c r="F29" s="2">
        <v>353</v>
      </c>
      <c r="G29" s="3">
        <v>0.4</v>
      </c>
      <c r="H29" s="2">
        <v>60</v>
      </c>
      <c r="I29" s="2" t="s">
        <v>39</v>
      </c>
      <c r="J29" s="2"/>
      <c r="K29" s="2">
        <v>298</v>
      </c>
      <c r="L29" s="2">
        <f t="shared" si="3"/>
        <v>-14</v>
      </c>
      <c r="M29" s="2"/>
      <c r="N29" s="2"/>
      <c r="O29" s="2">
        <v>190</v>
      </c>
      <c r="P29" s="2">
        <v>100</v>
      </c>
      <c r="Q29" s="2">
        <f t="shared" si="4"/>
        <v>56.8</v>
      </c>
      <c r="R29" s="15">
        <f t="shared" si="12"/>
        <v>152.19999999999993</v>
      </c>
      <c r="S29" s="21">
        <f t="shared" si="13"/>
        <v>323</v>
      </c>
      <c r="T29" s="15">
        <f t="shared" si="7"/>
        <v>203</v>
      </c>
      <c r="U29" s="21">
        <v>120</v>
      </c>
      <c r="V29" s="15">
        <v>200</v>
      </c>
      <c r="W29" s="2"/>
      <c r="X29" s="2">
        <f t="shared" si="8"/>
        <v>17.007042253521128</v>
      </c>
      <c r="Y29" s="2">
        <f t="shared" si="5"/>
        <v>11.320422535211268</v>
      </c>
      <c r="Z29" s="2">
        <v>53.8</v>
      </c>
      <c r="AA29" s="2">
        <v>54.142800000000001</v>
      </c>
      <c r="AB29" s="2">
        <v>75.400000000000006</v>
      </c>
      <c r="AC29" s="2">
        <v>81</v>
      </c>
      <c r="AD29" s="2">
        <v>60.8</v>
      </c>
      <c r="AE29" s="2">
        <v>67.8</v>
      </c>
      <c r="AF29" s="2">
        <v>60.4</v>
      </c>
      <c r="AG29" s="2">
        <v>63</v>
      </c>
      <c r="AH29" s="2">
        <v>60</v>
      </c>
      <c r="AI29" s="2">
        <v>48</v>
      </c>
      <c r="AJ29" s="2" t="s">
        <v>51</v>
      </c>
      <c r="AK29" s="2">
        <f t="shared" si="9"/>
        <v>81.2</v>
      </c>
      <c r="AL29" s="2">
        <f t="shared" si="10"/>
        <v>48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7" t="s">
        <v>70</v>
      </c>
      <c r="B30" s="7" t="s">
        <v>38</v>
      </c>
      <c r="C30" s="7">
        <v>-6</v>
      </c>
      <c r="D30" s="7"/>
      <c r="E30" s="7"/>
      <c r="F30" s="9">
        <v>-6</v>
      </c>
      <c r="G30" s="8">
        <v>0</v>
      </c>
      <c r="H30" s="7" t="e">
        <v>#N/A</v>
      </c>
      <c r="I30" s="7" t="s">
        <v>56</v>
      </c>
      <c r="J30" s="7" t="s">
        <v>71</v>
      </c>
      <c r="K30" s="7"/>
      <c r="L30" s="7">
        <f t="shared" si="3"/>
        <v>0</v>
      </c>
      <c r="M30" s="7"/>
      <c r="N30" s="7"/>
      <c r="O30" s="7">
        <v>0</v>
      </c>
      <c r="P30" s="7"/>
      <c r="Q30" s="7">
        <f t="shared" si="4"/>
        <v>0</v>
      </c>
      <c r="R30" s="16"/>
      <c r="S30" s="15">
        <f t="shared" si="11"/>
        <v>0</v>
      </c>
      <c r="T30" s="15">
        <f t="shared" si="7"/>
        <v>0</v>
      </c>
      <c r="U30" s="15"/>
      <c r="V30" s="16"/>
      <c r="W30" s="7"/>
      <c r="X30" s="2" t="e">
        <f t="shared" si="8"/>
        <v>#DIV/0!</v>
      </c>
      <c r="Y30" s="7" t="e">
        <f t="shared" si="5"/>
        <v>#DIV/0!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 t="s">
        <v>72</v>
      </c>
      <c r="AK30" s="2">
        <f t="shared" si="9"/>
        <v>0</v>
      </c>
      <c r="AL30" s="2">
        <f t="shared" si="10"/>
        <v>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73</v>
      </c>
      <c r="B31" s="2" t="s">
        <v>38</v>
      </c>
      <c r="C31" s="2">
        <v>580</v>
      </c>
      <c r="D31" s="2">
        <v>651</v>
      </c>
      <c r="E31" s="2">
        <v>491</v>
      </c>
      <c r="F31" s="2">
        <v>382</v>
      </c>
      <c r="G31" s="3">
        <v>0.4</v>
      </c>
      <c r="H31" s="2">
        <v>60</v>
      </c>
      <c r="I31" s="2" t="s">
        <v>39</v>
      </c>
      <c r="J31" s="2"/>
      <c r="K31" s="2">
        <v>490</v>
      </c>
      <c r="L31" s="2">
        <f t="shared" si="3"/>
        <v>1</v>
      </c>
      <c r="M31" s="2"/>
      <c r="N31" s="2"/>
      <c r="O31" s="2">
        <v>230</v>
      </c>
      <c r="P31" s="2">
        <v>100</v>
      </c>
      <c r="Q31" s="2">
        <f t="shared" si="4"/>
        <v>98.2</v>
      </c>
      <c r="R31" s="15">
        <f t="shared" ref="R31:R47" si="14">14*Q31-P31-O31-F31</f>
        <v>662.8</v>
      </c>
      <c r="S31" s="21">
        <f>ROUND(R31+Q31*3,0)</f>
        <v>957</v>
      </c>
      <c r="T31" s="15">
        <f t="shared" si="7"/>
        <v>507</v>
      </c>
      <c r="U31" s="21">
        <v>450</v>
      </c>
      <c r="V31" s="15">
        <v>780</v>
      </c>
      <c r="W31" s="2"/>
      <c r="X31" s="2">
        <f t="shared" si="8"/>
        <v>16.995926680244398</v>
      </c>
      <c r="Y31" s="2">
        <f t="shared" si="5"/>
        <v>7.2505091649694497</v>
      </c>
      <c r="Z31" s="2">
        <v>71.2</v>
      </c>
      <c r="AA31" s="2">
        <v>75.617800000000003</v>
      </c>
      <c r="AB31" s="2">
        <v>91</v>
      </c>
      <c r="AC31" s="2">
        <v>106.8</v>
      </c>
      <c r="AD31" s="2">
        <v>78.2</v>
      </c>
      <c r="AE31" s="2">
        <v>74.8</v>
      </c>
      <c r="AF31" s="2">
        <v>49.4</v>
      </c>
      <c r="AG31" s="2">
        <v>102</v>
      </c>
      <c r="AH31" s="2">
        <v>51</v>
      </c>
      <c r="AI31" s="2">
        <v>66.599999999999994</v>
      </c>
      <c r="AJ31" s="2" t="s">
        <v>51</v>
      </c>
      <c r="AK31" s="2">
        <f t="shared" si="9"/>
        <v>202.8</v>
      </c>
      <c r="AL31" s="2">
        <f t="shared" si="10"/>
        <v>180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74</v>
      </c>
      <c r="B32" s="2" t="s">
        <v>38</v>
      </c>
      <c r="C32" s="2">
        <v>140</v>
      </c>
      <c r="D32" s="2">
        <v>53</v>
      </c>
      <c r="E32" s="2">
        <v>81</v>
      </c>
      <c r="F32" s="2">
        <v>96</v>
      </c>
      <c r="G32" s="3">
        <v>0.1</v>
      </c>
      <c r="H32" s="2">
        <v>45</v>
      </c>
      <c r="I32" s="2" t="s">
        <v>39</v>
      </c>
      <c r="J32" s="2"/>
      <c r="K32" s="2">
        <v>92</v>
      </c>
      <c r="L32" s="2">
        <f t="shared" si="3"/>
        <v>-11</v>
      </c>
      <c r="M32" s="2"/>
      <c r="N32" s="2"/>
      <c r="O32" s="2">
        <v>0</v>
      </c>
      <c r="P32" s="2"/>
      <c r="Q32" s="2">
        <f t="shared" si="4"/>
        <v>16.2</v>
      </c>
      <c r="R32" s="15">
        <f t="shared" si="14"/>
        <v>130.79999999999998</v>
      </c>
      <c r="S32" s="15">
        <f t="shared" si="11"/>
        <v>131</v>
      </c>
      <c r="T32" s="15">
        <f t="shared" si="7"/>
        <v>131</v>
      </c>
      <c r="U32" s="15"/>
      <c r="V32" s="15"/>
      <c r="W32" s="2"/>
      <c r="X32" s="2">
        <f t="shared" si="8"/>
        <v>14.012345679012347</v>
      </c>
      <c r="Y32" s="2">
        <f t="shared" si="5"/>
        <v>5.9259259259259265</v>
      </c>
      <c r="Z32" s="2">
        <v>6.2</v>
      </c>
      <c r="AA32" s="2">
        <v>14.8</v>
      </c>
      <c r="AB32" s="2">
        <v>17.2</v>
      </c>
      <c r="AC32" s="2">
        <v>14.4</v>
      </c>
      <c r="AD32" s="2">
        <v>16.2</v>
      </c>
      <c r="AE32" s="2">
        <v>14.2</v>
      </c>
      <c r="AF32" s="2">
        <v>3.6</v>
      </c>
      <c r="AG32" s="2">
        <v>17.2</v>
      </c>
      <c r="AH32" s="2">
        <v>7.4</v>
      </c>
      <c r="AI32" s="2">
        <v>8.1999999999999993</v>
      </c>
      <c r="AJ32" s="2"/>
      <c r="AK32" s="2">
        <f t="shared" si="9"/>
        <v>13.100000000000001</v>
      </c>
      <c r="AL32" s="2">
        <f t="shared" si="10"/>
        <v>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75</v>
      </c>
      <c r="B33" s="2" t="s">
        <v>38</v>
      </c>
      <c r="C33" s="2">
        <v>287</v>
      </c>
      <c r="D33" s="2">
        <v>18</v>
      </c>
      <c r="E33" s="2">
        <v>154</v>
      </c>
      <c r="F33" s="2">
        <v>118</v>
      </c>
      <c r="G33" s="3">
        <v>0.1</v>
      </c>
      <c r="H33" s="2">
        <v>60</v>
      </c>
      <c r="I33" s="2" t="s">
        <v>39</v>
      </c>
      <c r="J33" s="2"/>
      <c r="K33" s="2">
        <v>151</v>
      </c>
      <c r="L33" s="2">
        <f t="shared" si="3"/>
        <v>3</v>
      </c>
      <c r="M33" s="2"/>
      <c r="N33" s="2"/>
      <c r="O33" s="2">
        <v>0</v>
      </c>
      <c r="P33" s="2"/>
      <c r="Q33" s="2">
        <f t="shared" si="4"/>
        <v>30.8</v>
      </c>
      <c r="R33" s="15">
        <f>13*Q33-P33-O33-F33</f>
        <v>282.40000000000003</v>
      </c>
      <c r="S33" s="21">
        <v>410</v>
      </c>
      <c r="T33" s="15">
        <f t="shared" si="7"/>
        <v>210</v>
      </c>
      <c r="U33" s="21">
        <v>200</v>
      </c>
      <c r="V33" s="15">
        <v>320</v>
      </c>
      <c r="W33" s="2"/>
      <c r="X33" s="2">
        <f t="shared" si="8"/>
        <v>17.142857142857142</v>
      </c>
      <c r="Y33" s="2">
        <f t="shared" si="5"/>
        <v>3.831168831168831</v>
      </c>
      <c r="Z33" s="2">
        <v>7.8</v>
      </c>
      <c r="AA33" s="2">
        <v>14</v>
      </c>
      <c r="AB33" s="2">
        <v>33.4</v>
      </c>
      <c r="AC33" s="2">
        <v>16.399999999999999</v>
      </c>
      <c r="AD33" s="2">
        <v>20.6</v>
      </c>
      <c r="AE33" s="2">
        <v>14.6</v>
      </c>
      <c r="AF33" s="2">
        <v>11</v>
      </c>
      <c r="AG33" s="2">
        <v>20</v>
      </c>
      <c r="AH33" s="2">
        <v>12</v>
      </c>
      <c r="AI33" s="2">
        <v>12.6</v>
      </c>
      <c r="AJ33" s="2" t="s">
        <v>51</v>
      </c>
      <c r="AK33" s="2">
        <f t="shared" si="9"/>
        <v>21</v>
      </c>
      <c r="AL33" s="2">
        <f t="shared" si="10"/>
        <v>20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76</v>
      </c>
      <c r="B34" s="2" t="s">
        <v>38</v>
      </c>
      <c r="C34" s="2">
        <v>322</v>
      </c>
      <c r="D34" s="2">
        <v>251</v>
      </c>
      <c r="E34" s="2">
        <v>157</v>
      </c>
      <c r="F34" s="2">
        <v>243</v>
      </c>
      <c r="G34" s="3">
        <v>0.1</v>
      </c>
      <c r="H34" s="2">
        <v>60</v>
      </c>
      <c r="I34" s="2" t="s">
        <v>39</v>
      </c>
      <c r="J34" s="2"/>
      <c r="K34" s="2">
        <v>162</v>
      </c>
      <c r="L34" s="2">
        <f t="shared" si="3"/>
        <v>-5</v>
      </c>
      <c r="M34" s="2"/>
      <c r="N34" s="2"/>
      <c r="O34" s="2">
        <v>0</v>
      </c>
      <c r="P34" s="2"/>
      <c r="Q34" s="2">
        <f t="shared" si="4"/>
        <v>31.4</v>
      </c>
      <c r="R34" s="15">
        <f t="shared" si="14"/>
        <v>196.59999999999997</v>
      </c>
      <c r="S34" s="21">
        <f>ROUND(R34+Q34*3,0)</f>
        <v>291</v>
      </c>
      <c r="T34" s="15">
        <f t="shared" si="7"/>
        <v>161</v>
      </c>
      <c r="U34" s="21">
        <v>130</v>
      </c>
      <c r="V34" s="15">
        <v>260</v>
      </c>
      <c r="W34" s="2"/>
      <c r="X34" s="2">
        <f t="shared" si="8"/>
        <v>17.006369426751593</v>
      </c>
      <c r="Y34" s="2">
        <f t="shared" si="5"/>
        <v>7.7388535031847141</v>
      </c>
      <c r="Z34" s="2">
        <v>13.4</v>
      </c>
      <c r="AA34" s="2">
        <v>29.4</v>
      </c>
      <c r="AB34" s="2">
        <v>36.200000000000003</v>
      </c>
      <c r="AC34" s="2">
        <v>25.8</v>
      </c>
      <c r="AD34" s="2">
        <v>19.8</v>
      </c>
      <c r="AE34" s="2">
        <v>23.4</v>
      </c>
      <c r="AF34" s="2">
        <v>19.2</v>
      </c>
      <c r="AG34" s="2">
        <v>17.600000000000001</v>
      </c>
      <c r="AH34" s="2">
        <v>12</v>
      </c>
      <c r="AI34" s="2">
        <v>10.6</v>
      </c>
      <c r="AJ34" s="2"/>
      <c r="AK34" s="2">
        <f t="shared" si="9"/>
        <v>16.100000000000001</v>
      </c>
      <c r="AL34" s="2">
        <f t="shared" si="10"/>
        <v>13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77</v>
      </c>
      <c r="B35" s="2" t="s">
        <v>38</v>
      </c>
      <c r="C35" s="2">
        <v>386</v>
      </c>
      <c r="D35" s="2">
        <v>43</v>
      </c>
      <c r="E35" s="2">
        <v>218</v>
      </c>
      <c r="F35" s="2">
        <v>171</v>
      </c>
      <c r="G35" s="3">
        <v>0.4</v>
      </c>
      <c r="H35" s="2">
        <v>45</v>
      </c>
      <c r="I35" s="2" t="s">
        <v>39</v>
      </c>
      <c r="J35" s="2"/>
      <c r="K35" s="2">
        <v>222</v>
      </c>
      <c r="L35" s="2">
        <f t="shared" si="3"/>
        <v>-4</v>
      </c>
      <c r="M35" s="2"/>
      <c r="N35" s="2"/>
      <c r="O35" s="2">
        <v>120</v>
      </c>
      <c r="P35" s="2"/>
      <c r="Q35" s="2">
        <f t="shared" si="4"/>
        <v>43.6</v>
      </c>
      <c r="R35" s="15">
        <f t="shared" si="14"/>
        <v>319.39999999999998</v>
      </c>
      <c r="S35" s="15">
        <v>370</v>
      </c>
      <c r="T35" s="15">
        <f t="shared" si="7"/>
        <v>220</v>
      </c>
      <c r="U35" s="15">
        <v>150</v>
      </c>
      <c r="V35" s="15">
        <v>380</v>
      </c>
      <c r="W35" s="2"/>
      <c r="X35" s="2">
        <f t="shared" si="8"/>
        <v>15.160550458715596</v>
      </c>
      <c r="Y35" s="2">
        <f t="shared" si="5"/>
        <v>6.6743119266055047</v>
      </c>
      <c r="Z35" s="2">
        <v>33.6</v>
      </c>
      <c r="AA35" s="2">
        <v>27.2</v>
      </c>
      <c r="AB35" s="2">
        <v>46.8</v>
      </c>
      <c r="AC35" s="2">
        <v>47</v>
      </c>
      <c r="AD35" s="2">
        <v>10.6</v>
      </c>
      <c r="AE35" s="2">
        <v>32.200000000000003</v>
      </c>
      <c r="AF35" s="2">
        <v>30.8</v>
      </c>
      <c r="AG35" s="2">
        <v>21.4</v>
      </c>
      <c r="AH35" s="2">
        <v>21</v>
      </c>
      <c r="AI35" s="2">
        <v>18.2</v>
      </c>
      <c r="AJ35" s="2"/>
      <c r="AK35" s="2">
        <f t="shared" si="9"/>
        <v>88</v>
      </c>
      <c r="AL35" s="2">
        <f t="shared" si="10"/>
        <v>60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78</v>
      </c>
      <c r="B36" s="2" t="s">
        <v>41</v>
      </c>
      <c r="C36" s="2">
        <v>95.718999999999994</v>
      </c>
      <c r="D36" s="2">
        <v>178.68700000000001</v>
      </c>
      <c r="E36" s="2">
        <v>100.39700000000001</v>
      </c>
      <c r="F36" s="2">
        <v>108.63500000000001</v>
      </c>
      <c r="G36" s="3">
        <v>1</v>
      </c>
      <c r="H36" s="2">
        <v>60</v>
      </c>
      <c r="I36" s="2" t="s">
        <v>39</v>
      </c>
      <c r="J36" s="2"/>
      <c r="K36" s="2">
        <v>106.8</v>
      </c>
      <c r="L36" s="2">
        <f t="shared" si="3"/>
        <v>-6.4029999999999916</v>
      </c>
      <c r="M36" s="2"/>
      <c r="N36" s="2"/>
      <c r="O36" s="2">
        <v>130</v>
      </c>
      <c r="P36" s="2"/>
      <c r="Q36" s="2">
        <f t="shared" si="4"/>
        <v>20.0794</v>
      </c>
      <c r="R36" s="15">
        <f t="shared" si="14"/>
        <v>42.476600000000005</v>
      </c>
      <c r="S36" s="15">
        <f t="shared" si="11"/>
        <v>42</v>
      </c>
      <c r="T36" s="15">
        <f t="shared" si="7"/>
        <v>42</v>
      </c>
      <c r="U36" s="15"/>
      <c r="V36" s="15"/>
      <c r="W36" s="2"/>
      <c r="X36" s="2">
        <f t="shared" si="8"/>
        <v>13.976264231002919</v>
      </c>
      <c r="Y36" s="2">
        <f t="shared" si="5"/>
        <v>11.884568263991952</v>
      </c>
      <c r="Z36" s="2">
        <v>21.672799999999999</v>
      </c>
      <c r="AA36" s="2">
        <v>20.130400000000002</v>
      </c>
      <c r="AB36" s="2">
        <v>20.043199999999999</v>
      </c>
      <c r="AC36" s="2">
        <v>24.189599999999999</v>
      </c>
      <c r="AD36" s="2">
        <v>13.9716</v>
      </c>
      <c r="AE36" s="2">
        <v>18.297599999999999</v>
      </c>
      <c r="AF36" s="2">
        <v>22.786999999999999</v>
      </c>
      <c r="AG36" s="2">
        <v>21.6188</v>
      </c>
      <c r="AH36" s="2">
        <v>15.906599999999999</v>
      </c>
      <c r="AI36" s="2">
        <v>16.2286</v>
      </c>
      <c r="AJ36" s="2"/>
      <c r="AK36" s="2">
        <f t="shared" si="9"/>
        <v>42</v>
      </c>
      <c r="AL36" s="2">
        <f t="shared" si="10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79</v>
      </c>
      <c r="B37" s="2" t="s">
        <v>41</v>
      </c>
      <c r="C37" s="2">
        <v>105.548</v>
      </c>
      <c r="D37" s="2">
        <v>89.566000000000003</v>
      </c>
      <c r="E37" s="2">
        <v>114.468</v>
      </c>
      <c r="F37" s="2">
        <v>63.76</v>
      </c>
      <c r="G37" s="3">
        <v>1</v>
      </c>
      <c r="H37" s="2">
        <v>45</v>
      </c>
      <c r="I37" s="2" t="s">
        <v>39</v>
      </c>
      <c r="J37" s="2"/>
      <c r="K37" s="2">
        <v>112</v>
      </c>
      <c r="L37" s="2">
        <f t="shared" si="3"/>
        <v>2.4680000000000035</v>
      </c>
      <c r="M37" s="2"/>
      <c r="N37" s="2"/>
      <c r="O37" s="2">
        <v>50</v>
      </c>
      <c r="P37" s="2"/>
      <c r="Q37" s="2">
        <f t="shared" si="4"/>
        <v>22.893599999999999</v>
      </c>
      <c r="R37" s="15">
        <f t="shared" si="14"/>
        <v>206.75040000000001</v>
      </c>
      <c r="S37" s="15">
        <v>230</v>
      </c>
      <c r="T37" s="15">
        <f t="shared" si="7"/>
        <v>130</v>
      </c>
      <c r="U37" s="15">
        <v>100</v>
      </c>
      <c r="V37" s="15">
        <v>230</v>
      </c>
      <c r="W37" s="2"/>
      <c r="X37" s="2">
        <f t="shared" si="8"/>
        <v>15.015550197435092</v>
      </c>
      <c r="Y37" s="2">
        <f t="shared" si="5"/>
        <v>4.9690743264493129</v>
      </c>
      <c r="Z37" s="2">
        <v>14.9336</v>
      </c>
      <c r="AA37" s="2">
        <v>15.7356</v>
      </c>
      <c r="AB37" s="2">
        <v>16.751799999999999</v>
      </c>
      <c r="AC37" s="2">
        <v>16.434799999999999</v>
      </c>
      <c r="AD37" s="2">
        <v>11.558</v>
      </c>
      <c r="AE37" s="2">
        <v>16.487200000000001</v>
      </c>
      <c r="AF37" s="2">
        <v>13.1762</v>
      </c>
      <c r="AG37" s="2">
        <v>18.593399999999999</v>
      </c>
      <c r="AH37" s="2">
        <v>12.3454</v>
      </c>
      <c r="AI37" s="2">
        <v>11.870200000000001</v>
      </c>
      <c r="AJ37" s="2"/>
      <c r="AK37" s="2">
        <f t="shared" si="9"/>
        <v>130</v>
      </c>
      <c r="AL37" s="2">
        <f t="shared" si="10"/>
        <v>100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80</v>
      </c>
      <c r="B38" s="2" t="s">
        <v>41</v>
      </c>
      <c r="C38" s="2">
        <v>138.39699999999999</v>
      </c>
      <c r="D38" s="2">
        <v>42.470999999999997</v>
      </c>
      <c r="E38" s="2">
        <v>50.082000000000001</v>
      </c>
      <c r="F38" s="2">
        <v>118.411</v>
      </c>
      <c r="G38" s="3">
        <v>1</v>
      </c>
      <c r="H38" s="2">
        <v>45</v>
      </c>
      <c r="I38" s="2" t="s">
        <v>39</v>
      </c>
      <c r="J38" s="2"/>
      <c r="K38" s="2">
        <v>59</v>
      </c>
      <c r="L38" s="2">
        <f t="shared" ref="L38:L69" si="15">E38-K38</f>
        <v>-8.9179999999999993</v>
      </c>
      <c r="M38" s="2"/>
      <c r="N38" s="2"/>
      <c r="O38" s="2">
        <v>0</v>
      </c>
      <c r="P38" s="2"/>
      <c r="Q38" s="2">
        <f t="shared" ref="Q38:Q70" si="16">E38/5</f>
        <v>10.016400000000001</v>
      </c>
      <c r="R38" s="15">
        <f t="shared" si="14"/>
        <v>21.818600000000004</v>
      </c>
      <c r="S38" s="15">
        <f t="shared" si="11"/>
        <v>22</v>
      </c>
      <c r="T38" s="15">
        <f t="shared" si="7"/>
        <v>22</v>
      </c>
      <c r="U38" s="15"/>
      <c r="V38" s="15"/>
      <c r="W38" s="2"/>
      <c r="X38" s="2">
        <f t="shared" si="8"/>
        <v>14.018110299109459</v>
      </c>
      <c r="Y38" s="2">
        <f t="shared" ref="Y38:Y69" si="17">(F38+O38+P38)/Q38</f>
        <v>11.821712391677648</v>
      </c>
      <c r="Z38" s="2">
        <v>3.5756000000000001</v>
      </c>
      <c r="AA38" s="2">
        <v>11.913600000000001</v>
      </c>
      <c r="AB38" s="2">
        <v>13.3896</v>
      </c>
      <c r="AC38" s="2">
        <v>9.1679999999999993</v>
      </c>
      <c r="AD38" s="2">
        <v>9.6669999999999998</v>
      </c>
      <c r="AE38" s="2">
        <v>11.374000000000001</v>
      </c>
      <c r="AF38" s="2">
        <v>7.8360000000000003</v>
      </c>
      <c r="AG38" s="2">
        <v>11.8348</v>
      </c>
      <c r="AH38" s="2">
        <v>8.8726000000000003</v>
      </c>
      <c r="AI38" s="2">
        <v>9.0397999999999996</v>
      </c>
      <c r="AJ38" s="2"/>
      <c r="AK38" s="2">
        <f t="shared" si="9"/>
        <v>22</v>
      </c>
      <c r="AL38" s="2">
        <f t="shared" si="10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81</v>
      </c>
      <c r="B39" s="2" t="s">
        <v>38</v>
      </c>
      <c r="C39" s="2">
        <v>64</v>
      </c>
      <c r="D39" s="2">
        <v>5</v>
      </c>
      <c r="E39" s="2">
        <v>18</v>
      </c>
      <c r="F39" s="2">
        <v>46</v>
      </c>
      <c r="G39" s="3">
        <v>0.09</v>
      </c>
      <c r="H39" s="2">
        <v>45</v>
      </c>
      <c r="I39" s="2" t="s">
        <v>39</v>
      </c>
      <c r="J39" s="2"/>
      <c r="K39" s="2">
        <v>20</v>
      </c>
      <c r="L39" s="2">
        <f t="shared" si="15"/>
        <v>-2</v>
      </c>
      <c r="M39" s="2"/>
      <c r="N39" s="2"/>
      <c r="O39" s="2">
        <v>0</v>
      </c>
      <c r="P39" s="2"/>
      <c r="Q39" s="2">
        <f t="shared" si="16"/>
        <v>3.6</v>
      </c>
      <c r="R39" s="15"/>
      <c r="S39" s="15">
        <f t="shared" si="11"/>
        <v>0</v>
      </c>
      <c r="T39" s="15">
        <f t="shared" si="7"/>
        <v>0</v>
      </c>
      <c r="U39" s="15"/>
      <c r="V39" s="15"/>
      <c r="W39" s="2"/>
      <c r="X39" s="2">
        <f t="shared" si="8"/>
        <v>12.777777777777777</v>
      </c>
      <c r="Y39" s="2">
        <f t="shared" si="17"/>
        <v>12.777777777777777</v>
      </c>
      <c r="Z39" s="2">
        <v>1.2</v>
      </c>
      <c r="AA39" s="2">
        <v>1.2</v>
      </c>
      <c r="AB39" s="2">
        <v>6.4</v>
      </c>
      <c r="AC39" s="2">
        <v>2.2000000000000002</v>
      </c>
      <c r="AD39" s="2">
        <v>0</v>
      </c>
      <c r="AE39" s="2">
        <v>0</v>
      </c>
      <c r="AF39" s="2">
        <v>-0.4</v>
      </c>
      <c r="AG39" s="2">
        <v>-0.4</v>
      </c>
      <c r="AH39" s="2">
        <v>-0.6</v>
      </c>
      <c r="AI39" s="2">
        <v>-0.2</v>
      </c>
      <c r="AJ39" s="19" t="s">
        <v>82</v>
      </c>
      <c r="AK39" s="2">
        <f t="shared" si="9"/>
        <v>0</v>
      </c>
      <c r="AL39" s="2">
        <f t="shared" si="10"/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83</v>
      </c>
      <c r="B40" s="2" t="s">
        <v>38</v>
      </c>
      <c r="C40" s="2">
        <v>162</v>
      </c>
      <c r="D40" s="2">
        <v>376</v>
      </c>
      <c r="E40" s="2">
        <v>106</v>
      </c>
      <c r="F40" s="2">
        <v>324</v>
      </c>
      <c r="G40" s="3">
        <v>0.35</v>
      </c>
      <c r="H40" s="2">
        <v>45</v>
      </c>
      <c r="I40" s="2" t="s">
        <v>39</v>
      </c>
      <c r="J40" s="2"/>
      <c r="K40" s="2">
        <v>156</v>
      </c>
      <c r="L40" s="2">
        <f t="shared" si="15"/>
        <v>-50</v>
      </c>
      <c r="M40" s="2"/>
      <c r="N40" s="2"/>
      <c r="O40" s="2">
        <v>30</v>
      </c>
      <c r="P40" s="2"/>
      <c r="Q40" s="2">
        <f t="shared" si="16"/>
        <v>21.2</v>
      </c>
      <c r="R40" s="15"/>
      <c r="S40" s="15">
        <f t="shared" si="11"/>
        <v>0</v>
      </c>
      <c r="T40" s="15">
        <f t="shared" si="7"/>
        <v>0</v>
      </c>
      <c r="U40" s="15"/>
      <c r="V40" s="15"/>
      <c r="W40" s="2"/>
      <c r="X40" s="2">
        <f t="shared" si="8"/>
        <v>16.69811320754717</v>
      </c>
      <c r="Y40" s="2">
        <f t="shared" si="17"/>
        <v>16.69811320754717</v>
      </c>
      <c r="Z40" s="2">
        <v>6.6</v>
      </c>
      <c r="AA40" s="2">
        <v>30.6</v>
      </c>
      <c r="AB40" s="2">
        <v>23.6</v>
      </c>
      <c r="AC40" s="2">
        <v>20.6</v>
      </c>
      <c r="AD40" s="2">
        <v>6.4</v>
      </c>
      <c r="AE40" s="2">
        <v>17.2</v>
      </c>
      <c r="AF40" s="2">
        <v>4.4000000000000004</v>
      </c>
      <c r="AG40" s="2">
        <v>17.399999999999999</v>
      </c>
      <c r="AH40" s="2">
        <v>7.2</v>
      </c>
      <c r="AI40" s="2">
        <v>11</v>
      </c>
      <c r="AJ40" s="2" t="s">
        <v>51</v>
      </c>
      <c r="AK40" s="2">
        <f t="shared" si="9"/>
        <v>0</v>
      </c>
      <c r="AL40" s="2">
        <f t="shared" si="10"/>
        <v>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84</v>
      </c>
      <c r="B41" s="2" t="s">
        <v>41</v>
      </c>
      <c r="C41" s="2">
        <v>105.857</v>
      </c>
      <c r="D41" s="2">
        <v>47.259</v>
      </c>
      <c r="E41" s="2">
        <v>82.206000000000003</v>
      </c>
      <c r="F41" s="2">
        <v>38.692999999999998</v>
      </c>
      <c r="G41" s="3">
        <v>1</v>
      </c>
      <c r="H41" s="2">
        <v>45</v>
      </c>
      <c r="I41" s="2" t="s">
        <v>39</v>
      </c>
      <c r="J41" s="2"/>
      <c r="K41" s="2">
        <v>83</v>
      </c>
      <c r="L41" s="2">
        <f t="shared" si="15"/>
        <v>-0.79399999999999693</v>
      </c>
      <c r="M41" s="2"/>
      <c r="N41" s="2"/>
      <c r="O41" s="2">
        <v>0</v>
      </c>
      <c r="P41" s="2"/>
      <c r="Q41" s="2">
        <f t="shared" si="16"/>
        <v>16.441200000000002</v>
      </c>
      <c r="R41" s="15">
        <f>11*Q41-P41-O41-F41</f>
        <v>142.16020000000003</v>
      </c>
      <c r="S41" s="15">
        <v>170</v>
      </c>
      <c r="T41" s="15">
        <f t="shared" si="7"/>
        <v>150</v>
      </c>
      <c r="U41" s="15">
        <v>20</v>
      </c>
      <c r="V41" s="15">
        <v>190</v>
      </c>
      <c r="W41" s="2"/>
      <c r="X41" s="2">
        <f t="shared" si="8"/>
        <v>12.693294893316788</v>
      </c>
      <c r="Y41" s="2">
        <f t="shared" si="17"/>
        <v>2.3534170255212512</v>
      </c>
      <c r="Z41" s="2">
        <v>7.5072000000000001</v>
      </c>
      <c r="AA41" s="2">
        <v>10.245200000000001</v>
      </c>
      <c r="AB41" s="2">
        <v>12.885400000000001</v>
      </c>
      <c r="AC41" s="2">
        <v>9.9358000000000004</v>
      </c>
      <c r="AD41" s="2">
        <v>9.0749999999999993</v>
      </c>
      <c r="AE41" s="2">
        <v>8.2449999999999992</v>
      </c>
      <c r="AF41" s="2">
        <v>3.1347999999999998</v>
      </c>
      <c r="AG41" s="2">
        <v>13.9756</v>
      </c>
      <c r="AH41" s="2">
        <v>4.7713999999999999</v>
      </c>
      <c r="AI41" s="2">
        <v>7.2976000000000001</v>
      </c>
      <c r="AJ41" s="2" t="s">
        <v>51</v>
      </c>
      <c r="AK41" s="2">
        <f t="shared" si="9"/>
        <v>150</v>
      </c>
      <c r="AL41" s="2">
        <f t="shared" si="10"/>
        <v>20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85</v>
      </c>
      <c r="B42" s="2" t="s">
        <v>38</v>
      </c>
      <c r="C42" s="2">
        <v>220</v>
      </c>
      <c r="D42" s="2">
        <v>366</v>
      </c>
      <c r="E42" s="2">
        <v>318</v>
      </c>
      <c r="F42" s="2">
        <v>182</v>
      </c>
      <c r="G42" s="3">
        <v>0.3</v>
      </c>
      <c r="H42" s="2" t="e">
        <v>#N/A</v>
      </c>
      <c r="I42" s="2" t="s">
        <v>39</v>
      </c>
      <c r="J42" s="2"/>
      <c r="K42" s="2">
        <v>319</v>
      </c>
      <c r="L42" s="2">
        <f t="shared" si="15"/>
        <v>-1</v>
      </c>
      <c r="M42" s="2"/>
      <c r="N42" s="2"/>
      <c r="O42" s="2">
        <v>100</v>
      </c>
      <c r="P42" s="2"/>
      <c r="Q42" s="2">
        <f t="shared" si="16"/>
        <v>63.6</v>
      </c>
      <c r="R42" s="15">
        <f>13*Q42-P42-O42-F42</f>
        <v>544.80000000000007</v>
      </c>
      <c r="S42" s="15">
        <v>600</v>
      </c>
      <c r="T42" s="15">
        <f t="shared" si="7"/>
        <v>400</v>
      </c>
      <c r="U42" s="15">
        <v>200</v>
      </c>
      <c r="V42" s="15">
        <v>700</v>
      </c>
      <c r="W42" s="2"/>
      <c r="X42" s="2">
        <f t="shared" si="8"/>
        <v>13.867924528301886</v>
      </c>
      <c r="Y42" s="2">
        <f t="shared" si="17"/>
        <v>4.4339622641509431</v>
      </c>
      <c r="Z42" s="2">
        <v>28.6</v>
      </c>
      <c r="AA42" s="2">
        <v>40.4</v>
      </c>
      <c r="AB42" s="2">
        <v>38.6</v>
      </c>
      <c r="AC42" s="2">
        <v>42.6</v>
      </c>
      <c r="AD42" s="2">
        <v>29.6</v>
      </c>
      <c r="AE42" s="2">
        <v>27.6</v>
      </c>
      <c r="AF42" s="2">
        <v>10.6</v>
      </c>
      <c r="AG42" s="2">
        <v>29.6</v>
      </c>
      <c r="AH42" s="2">
        <v>27</v>
      </c>
      <c r="AI42" s="2">
        <v>36</v>
      </c>
      <c r="AJ42" s="2"/>
      <c r="AK42" s="2">
        <f t="shared" si="9"/>
        <v>120</v>
      </c>
      <c r="AL42" s="2">
        <f t="shared" si="10"/>
        <v>60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86</v>
      </c>
      <c r="B43" s="2" t="s">
        <v>41</v>
      </c>
      <c r="C43" s="2">
        <v>52.436</v>
      </c>
      <c r="D43" s="2">
        <v>2.302</v>
      </c>
      <c r="E43" s="2">
        <v>13.654</v>
      </c>
      <c r="F43" s="2">
        <v>36.36</v>
      </c>
      <c r="G43" s="3">
        <v>1</v>
      </c>
      <c r="H43" s="2">
        <v>30</v>
      </c>
      <c r="I43" s="2" t="s">
        <v>39</v>
      </c>
      <c r="J43" s="2"/>
      <c r="K43" s="2">
        <v>14</v>
      </c>
      <c r="L43" s="2">
        <f t="shared" si="15"/>
        <v>-0.34600000000000009</v>
      </c>
      <c r="M43" s="2"/>
      <c r="N43" s="2"/>
      <c r="O43" s="2">
        <v>0</v>
      </c>
      <c r="P43" s="2"/>
      <c r="Q43" s="2">
        <f t="shared" si="16"/>
        <v>2.7307999999999999</v>
      </c>
      <c r="R43" s="15">
        <v>4</v>
      </c>
      <c r="S43" s="15">
        <f t="shared" si="11"/>
        <v>4</v>
      </c>
      <c r="T43" s="15">
        <f t="shared" si="7"/>
        <v>4</v>
      </c>
      <c r="U43" s="15"/>
      <c r="V43" s="15"/>
      <c r="W43" s="2"/>
      <c r="X43" s="2">
        <f t="shared" si="8"/>
        <v>14.779551779698258</v>
      </c>
      <c r="Y43" s="2">
        <f t="shared" si="17"/>
        <v>13.314779551779699</v>
      </c>
      <c r="Z43" s="2">
        <v>0.25480000000000003</v>
      </c>
      <c r="AA43" s="2">
        <v>5.1999999999999998E-3</v>
      </c>
      <c r="AB43" s="2">
        <v>5.5343999999999998</v>
      </c>
      <c r="AC43" s="2">
        <v>0.18160000000000001</v>
      </c>
      <c r="AD43" s="2">
        <v>1.7956000000000001</v>
      </c>
      <c r="AE43" s="2">
        <v>2.2599999999999998</v>
      </c>
      <c r="AF43" s="2">
        <v>1.5</v>
      </c>
      <c r="AG43" s="2">
        <v>-0.23400000000000001</v>
      </c>
      <c r="AH43" s="2">
        <v>2.1044</v>
      </c>
      <c r="AI43" s="2">
        <v>0.22320000000000001</v>
      </c>
      <c r="AJ43" s="2"/>
      <c r="AK43" s="2">
        <f t="shared" si="9"/>
        <v>4</v>
      </c>
      <c r="AL43" s="2">
        <f t="shared" si="10"/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87</v>
      </c>
      <c r="B44" s="2" t="s">
        <v>41</v>
      </c>
      <c r="C44" s="2">
        <v>29.754000000000001</v>
      </c>
      <c r="D44" s="2">
        <v>18.965</v>
      </c>
      <c r="E44" s="2">
        <v>23.579000000000001</v>
      </c>
      <c r="F44" s="2">
        <v>19.056000000000001</v>
      </c>
      <c r="G44" s="3">
        <v>1</v>
      </c>
      <c r="H44" s="2">
        <v>45</v>
      </c>
      <c r="I44" s="2" t="s">
        <v>39</v>
      </c>
      <c r="J44" s="2"/>
      <c r="K44" s="2">
        <v>24</v>
      </c>
      <c r="L44" s="2">
        <f t="shared" si="15"/>
        <v>-0.42099999999999937</v>
      </c>
      <c r="M44" s="2"/>
      <c r="N44" s="2"/>
      <c r="O44" s="2">
        <v>0</v>
      </c>
      <c r="P44" s="2"/>
      <c r="Q44" s="2">
        <f t="shared" si="16"/>
        <v>4.7157999999999998</v>
      </c>
      <c r="R44" s="15">
        <f>13*Q44-P44-O44-F44</f>
        <v>42.249399999999994</v>
      </c>
      <c r="S44" s="15">
        <f t="shared" si="11"/>
        <v>42</v>
      </c>
      <c r="T44" s="15">
        <f t="shared" si="7"/>
        <v>42</v>
      </c>
      <c r="U44" s="15"/>
      <c r="V44" s="15"/>
      <c r="W44" s="2"/>
      <c r="X44" s="2">
        <f t="shared" si="8"/>
        <v>12.947113957334917</v>
      </c>
      <c r="Y44" s="2">
        <f t="shared" si="17"/>
        <v>4.0408838373128635</v>
      </c>
      <c r="Z44" s="2">
        <v>1.2416</v>
      </c>
      <c r="AA44" s="2">
        <v>3.3927999999999998</v>
      </c>
      <c r="AB44" s="2">
        <v>3.0853999999999999</v>
      </c>
      <c r="AC44" s="2">
        <v>2.4567999999999999</v>
      </c>
      <c r="AD44" s="2">
        <v>3.9929999999999999</v>
      </c>
      <c r="AE44" s="2">
        <v>2.4750000000000001</v>
      </c>
      <c r="AF44" s="2">
        <v>1.2210000000000001</v>
      </c>
      <c r="AG44" s="2">
        <v>4.9432</v>
      </c>
      <c r="AH44" s="2">
        <v>2.17</v>
      </c>
      <c r="AI44" s="2">
        <v>2.4079999999999999</v>
      </c>
      <c r="AJ44" s="2"/>
      <c r="AK44" s="2">
        <f t="shared" si="9"/>
        <v>42</v>
      </c>
      <c r="AL44" s="2">
        <f t="shared" si="10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88</v>
      </c>
      <c r="B45" s="2" t="s">
        <v>38</v>
      </c>
      <c r="C45" s="2">
        <v>261</v>
      </c>
      <c r="D45" s="2">
        <v>1080</v>
      </c>
      <c r="E45" s="2">
        <v>383</v>
      </c>
      <c r="F45" s="2">
        <v>731</v>
      </c>
      <c r="G45" s="3">
        <v>0.35</v>
      </c>
      <c r="H45" s="2">
        <v>45</v>
      </c>
      <c r="I45" s="2" t="s">
        <v>39</v>
      </c>
      <c r="J45" s="2"/>
      <c r="K45" s="2">
        <v>482.6</v>
      </c>
      <c r="L45" s="2">
        <f t="shared" si="15"/>
        <v>-99.600000000000023</v>
      </c>
      <c r="M45" s="2"/>
      <c r="N45" s="2"/>
      <c r="O45" s="2">
        <v>220</v>
      </c>
      <c r="P45" s="2"/>
      <c r="Q45" s="2">
        <f t="shared" si="16"/>
        <v>76.599999999999994</v>
      </c>
      <c r="R45" s="15">
        <f t="shared" si="14"/>
        <v>121.39999999999986</v>
      </c>
      <c r="S45" s="15">
        <v>200</v>
      </c>
      <c r="T45" s="15">
        <f t="shared" si="7"/>
        <v>200</v>
      </c>
      <c r="U45" s="15"/>
      <c r="V45" s="15">
        <v>250</v>
      </c>
      <c r="W45" s="2"/>
      <c r="X45" s="2">
        <f t="shared" si="8"/>
        <v>15.026109660574413</v>
      </c>
      <c r="Y45" s="2">
        <f t="shared" si="17"/>
        <v>12.41514360313316</v>
      </c>
      <c r="Z45" s="2">
        <v>90</v>
      </c>
      <c r="AA45" s="2">
        <v>101.6</v>
      </c>
      <c r="AB45" s="2">
        <v>63.8</v>
      </c>
      <c r="AC45" s="2">
        <v>95</v>
      </c>
      <c r="AD45" s="2">
        <v>90</v>
      </c>
      <c r="AE45" s="2">
        <v>68.400000000000006</v>
      </c>
      <c r="AF45" s="2">
        <v>62.6</v>
      </c>
      <c r="AG45" s="2">
        <v>117.2</v>
      </c>
      <c r="AH45" s="2">
        <v>63.8</v>
      </c>
      <c r="AI45" s="2">
        <v>85.2</v>
      </c>
      <c r="AJ45" s="2" t="s">
        <v>51</v>
      </c>
      <c r="AK45" s="2">
        <f t="shared" si="9"/>
        <v>70</v>
      </c>
      <c r="AL45" s="2">
        <f t="shared" si="10"/>
        <v>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89</v>
      </c>
      <c r="B46" s="2" t="s">
        <v>38</v>
      </c>
      <c r="C46" s="2">
        <v>1186</v>
      </c>
      <c r="D46" s="2">
        <v>631</v>
      </c>
      <c r="E46" s="2">
        <v>723</v>
      </c>
      <c r="F46" s="2">
        <v>692</v>
      </c>
      <c r="G46" s="3">
        <v>0.41</v>
      </c>
      <c r="H46" s="2">
        <v>45</v>
      </c>
      <c r="I46" s="2" t="s">
        <v>39</v>
      </c>
      <c r="J46" s="2"/>
      <c r="K46" s="2">
        <v>827</v>
      </c>
      <c r="L46" s="2">
        <f t="shared" si="15"/>
        <v>-104</v>
      </c>
      <c r="M46" s="2"/>
      <c r="N46" s="2"/>
      <c r="O46" s="2">
        <v>400</v>
      </c>
      <c r="P46" s="2">
        <v>100</v>
      </c>
      <c r="Q46" s="2">
        <f t="shared" si="16"/>
        <v>144.6</v>
      </c>
      <c r="R46" s="15">
        <f t="shared" si="14"/>
        <v>832.39999999999986</v>
      </c>
      <c r="S46" s="15">
        <v>980</v>
      </c>
      <c r="T46" s="15">
        <f t="shared" si="7"/>
        <v>540</v>
      </c>
      <c r="U46" s="15">
        <v>440</v>
      </c>
      <c r="V46" s="15">
        <v>1000</v>
      </c>
      <c r="W46" s="2"/>
      <c r="X46" s="2">
        <f t="shared" si="8"/>
        <v>15.020746887966805</v>
      </c>
      <c r="Y46" s="2">
        <f t="shared" si="17"/>
        <v>8.243430152143846</v>
      </c>
      <c r="Z46" s="2">
        <v>130.80000000000001</v>
      </c>
      <c r="AA46" s="2">
        <v>136</v>
      </c>
      <c r="AB46" s="2">
        <v>171.6</v>
      </c>
      <c r="AC46" s="2">
        <v>171.8</v>
      </c>
      <c r="AD46" s="2">
        <v>118</v>
      </c>
      <c r="AE46" s="2">
        <v>124.4</v>
      </c>
      <c r="AF46" s="2">
        <v>107</v>
      </c>
      <c r="AG46" s="2">
        <v>111.8</v>
      </c>
      <c r="AH46" s="2">
        <v>90.6</v>
      </c>
      <c r="AI46" s="2">
        <v>94.6</v>
      </c>
      <c r="AJ46" s="2"/>
      <c r="AK46" s="2">
        <f t="shared" si="9"/>
        <v>221.39999999999998</v>
      </c>
      <c r="AL46" s="2">
        <f t="shared" si="10"/>
        <v>180.39999999999998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90</v>
      </c>
      <c r="B47" s="2" t="s">
        <v>38</v>
      </c>
      <c r="C47" s="2">
        <v>14</v>
      </c>
      <c r="D47" s="2"/>
      <c r="E47" s="2">
        <v>7</v>
      </c>
      <c r="F47" s="2">
        <v>7</v>
      </c>
      <c r="G47" s="3">
        <v>0.4</v>
      </c>
      <c r="H47" s="2">
        <v>30</v>
      </c>
      <c r="I47" s="2" t="s">
        <v>39</v>
      </c>
      <c r="J47" s="2"/>
      <c r="K47" s="2">
        <v>14</v>
      </c>
      <c r="L47" s="2">
        <f t="shared" si="15"/>
        <v>-7</v>
      </c>
      <c r="M47" s="2"/>
      <c r="N47" s="2"/>
      <c r="O47" s="2">
        <v>0</v>
      </c>
      <c r="P47" s="2"/>
      <c r="Q47" s="2">
        <f t="shared" si="16"/>
        <v>1.4</v>
      </c>
      <c r="R47" s="15">
        <f t="shared" si="14"/>
        <v>12.599999999999998</v>
      </c>
      <c r="S47" s="15">
        <f t="shared" si="11"/>
        <v>13</v>
      </c>
      <c r="T47" s="15">
        <f t="shared" si="7"/>
        <v>13</v>
      </c>
      <c r="U47" s="15"/>
      <c r="V47" s="15"/>
      <c r="W47" s="2"/>
      <c r="X47" s="2">
        <f t="shared" si="8"/>
        <v>14.285714285714286</v>
      </c>
      <c r="Y47" s="2">
        <f t="shared" si="17"/>
        <v>5</v>
      </c>
      <c r="Z47" s="2">
        <v>0</v>
      </c>
      <c r="AA47" s="2">
        <v>0</v>
      </c>
      <c r="AB47" s="2">
        <v>-0.4</v>
      </c>
      <c r="AC47" s="2">
        <v>0</v>
      </c>
      <c r="AD47" s="2">
        <v>-0.2</v>
      </c>
      <c r="AE47" s="2">
        <v>-0.4</v>
      </c>
      <c r="AF47" s="2">
        <v>-0.2</v>
      </c>
      <c r="AG47" s="2">
        <v>0</v>
      </c>
      <c r="AH47" s="2">
        <v>1.6</v>
      </c>
      <c r="AI47" s="2">
        <v>1.6</v>
      </c>
      <c r="AJ47" s="2" t="s">
        <v>51</v>
      </c>
      <c r="AK47" s="2">
        <f t="shared" si="9"/>
        <v>5.2</v>
      </c>
      <c r="AL47" s="2">
        <f t="shared" si="10"/>
        <v>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91</v>
      </c>
      <c r="B48" s="2" t="s">
        <v>41</v>
      </c>
      <c r="C48" s="2">
        <v>29.536999999999999</v>
      </c>
      <c r="D48" s="2"/>
      <c r="E48" s="2"/>
      <c r="F48" s="2">
        <v>28.638999999999999</v>
      </c>
      <c r="G48" s="3">
        <v>1</v>
      </c>
      <c r="H48" s="2">
        <v>30</v>
      </c>
      <c r="I48" s="2" t="s">
        <v>39</v>
      </c>
      <c r="J48" s="2"/>
      <c r="K48" s="2">
        <v>4</v>
      </c>
      <c r="L48" s="2">
        <f t="shared" si="15"/>
        <v>-4</v>
      </c>
      <c r="M48" s="2"/>
      <c r="N48" s="2"/>
      <c r="O48" s="2">
        <v>0</v>
      </c>
      <c r="P48" s="2"/>
      <c r="Q48" s="2">
        <f t="shared" si="16"/>
        <v>0</v>
      </c>
      <c r="R48" s="15"/>
      <c r="S48" s="15">
        <f t="shared" si="11"/>
        <v>0</v>
      </c>
      <c r="T48" s="15">
        <f t="shared" si="7"/>
        <v>0</v>
      </c>
      <c r="U48" s="15"/>
      <c r="V48" s="15"/>
      <c r="W48" s="2"/>
      <c r="X48" s="2" t="e">
        <f t="shared" si="8"/>
        <v>#DIV/0!</v>
      </c>
      <c r="Y48" s="2" t="e">
        <f t="shared" si="17"/>
        <v>#DIV/0!</v>
      </c>
      <c r="Z48" s="2">
        <v>0</v>
      </c>
      <c r="AA48" s="2">
        <v>0</v>
      </c>
      <c r="AB48" s="2">
        <v>0</v>
      </c>
      <c r="AC48" s="2">
        <v>1.6246</v>
      </c>
      <c r="AD48" s="2">
        <v>0</v>
      </c>
      <c r="AE48" s="2">
        <v>0</v>
      </c>
      <c r="AF48" s="2">
        <v>1.6468</v>
      </c>
      <c r="AG48" s="2">
        <v>0</v>
      </c>
      <c r="AH48" s="2">
        <v>0</v>
      </c>
      <c r="AI48" s="2">
        <v>0</v>
      </c>
      <c r="AJ48" s="18" t="s">
        <v>92</v>
      </c>
      <c r="AK48" s="2">
        <f t="shared" si="9"/>
        <v>0</v>
      </c>
      <c r="AL48" s="2">
        <f t="shared" si="10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93</v>
      </c>
      <c r="B49" s="2" t="s">
        <v>38</v>
      </c>
      <c r="C49" s="2">
        <v>33</v>
      </c>
      <c r="D49" s="2">
        <v>58</v>
      </c>
      <c r="E49" s="2">
        <v>5</v>
      </c>
      <c r="F49" s="2">
        <v>60</v>
      </c>
      <c r="G49" s="3">
        <v>0.41</v>
      </c>
      <c r="H49" s="2">
        <v>45</v>
      </c>
      <c r="I49" s="2" t="s">
        <v>39</v>
      </c>
      <c r="J49" s="2"/>
      <c r="K49" s="2">
        <v>45</v>
      </c>
      <c r="L49" s="2">
        <f t="shared" si="15"/>
        <v>-40</v>
      </c>
      <c r="M49" s="2"/>
      <c r="N49" s="2"/>
      <c r="O49" s="2">
        <v>0</v>
      </c>
      <c r="P49" s="2"/>
      <c r="Q49" s="2">
        <f t="shared" si="16"/>
        <v>1</v>
      </c>
      <c r="R49" s="15"/>
      <c r="S49" s="15">
        <f t="shared" si="11"/>
        <v>0</v>
      </c>
      <c r="T49" s="15">
        <f t="shared" si="7"/>
        <v>0</v>
      </c>
      <c r="U49" s="15"/>
      <c r="V49" s="15"/>
      <c r="W49" s="2"/>
      <c r="X49" s="2">
        <f t="shared" si="8"/>
        <v>60</v>
      </c>
      <c r="Y49" s="2">
        <f t="shared" si="17"/>
        <v>60</v>
      </c>
      <c r="Z49" s="2">
        <v>1.4</v>
      </c>
      <c r="AA49" s="2">
        <v>5.2</v>
      </c>
      <c r="AB49" s="2">
        <v>3.2</v>
      </c>
      <c r="AC49" s="2">
        <v>0</v>
      </c>
      <c r="AD49" s="2">
        <v>0.8</v>
      </c>
      <c r="AE49" s="2">
        <v>4.2</v>
      </c>
      <c r="AF49" s="2">
        <v>-0.4</v>
      </c>
      <c r="AG49" s="2">
        <v>1.8</v>
      </c>
      <c r="AH49" s="2">
        <v>0.6</v>
      </c>
      <c r="AI49" s="2">
        <v>0.8</v>
      </c>
      <c r="AJ49" s="18" t="s">
        <v>94</v>
      </c>
      <c r="AK49" s="2">
        <f t="shared" si="9"/>
        <v>0</v>
      </c>
      <c r="AL49" s="2">
        <f t="shared" si="10"/>
        <v>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10" t="s">
        <v>95</v>
      </c>
      <c r="B50" s="10" t="s">
        <v>41</v>
      </c>
      <c r="C50" s="10"/>
      <c r="D50" s="10"/>
      <c r="E50" s="10"/>
      <c r="F50" s="10"/>
      <c r="G50" s="11">
        <v>0</v>
      </c>
      <c r="H50" s="10">
        <v>45</v>
      </c>
      <c r="I50" s="10" t="s">
        <v>39</v>
      </c>
      <c r="J50" s="10"/>
      <c r="K50" s="10"/>
      <c r="L50" s="10">
        <f t="shared" si="15"/>
        <v>0</v>
      </c>
      <c r="M50" s="10"/>
      <c r="N50" s="10"/>
      <c r="O50" s="10">
        <v>0</v>
      </c>
      <c r="P50" s="10"/>
      <c r="Q50" s="10">
        <f t="shared" si="16"/>
        <v>0</v>
      </c>
      <c r="R50" s="17"/>
      <c r="S50" s="15">
        <f t="shared" si="11"/>
        <v>0</v>
      </c>
      <c r="T50" s="15">
        <f t="shared" si="7"/>
        <v>0</v>
      </c>
      <c r="U50" s="15"/>
      <c r="V50" s="17"/>
      <c r="W50" s="10"/>
      <c r="X50" s="2" t="e">
        <f t="shared" si="8"/>
        <v>#DIV/0!</v>
      </c>
      <c r="Y50" s="10" t="e">
        <f t="shared" si="17"/>
        <v>#DIV/0!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 t="s">
        <v>96</v>
      </c>
      <c r="AK50" s="2">
        <f t="shared" si="9"/>
        <v>0</v>
      </c>
      <c r="AL50" s="2">
        <f t="shared" si="10"/>
        <v>0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97</v>
      </c>
      <c r="B51" s="2" t="s">
        <v>38</v>
      </c>
      <c r="C51" s="2">
        <v>318</v>
      </c>
      <c r="D51" s="2">
        <v>256</v>
      </c>
      <c r="E51" s="2">
        <v>181</v>
      </c>
      <c r="F51" s="2">
        <v>282</v>
      </c>
      <c r="G51" s="3">
        <v>0.36</v>
      </c>
      <c r="H51" s="2">
        <v>45</v>
      </c>
      <c r="I51" s="2" t="s">
        <v>39</v>
      </c>
      <c r="J51" s="2"/>
      <c r="K51" s="2">
        <v>235</v>
      </c>
      <c r="L51" s="2">
        <f t="shared" si="15"/>
        <v>-54</v>
      </c>
      <c r="M51" s="2"/>
      <c r="N51" s="2"/>
      <c r="O51" s="2">
        <v>0</v>
      </c>
      <c r="P51" s="2"/>
      <c r="Q51" s="2">
        <f t="shared" si="16"/>
        <v>36.200000000000003</v>
      </c>
      <c r="R51" s="15">
        <f t="shared" ref="R51:R60" si="18">14*Q51-P51-O51-F51</f>
        <v>224.80000000000007</v>
      </c>
      <c r="S51" s="15">
        <v>260</v>
      </c>
      <c r="T51" s="15">
        <f t="shared" si="7"/>
        <v>160</v>
      </c>
      <c r="U51" s="15">
        <v>100</v>
      </c>
      <c r="V51" s="15">
        <v>280</v>
      </c>
      <c r="W51" s="2"/>
      <c r="X51" s="2">
        <f t="shared" si="8"/>
        <v>14.972375690607734</v>
      </c>
      <c r="Y51" s="2">
        <f t="shared" si="17"/>
        <v>7.790055248618784</v>
      </c>
      <c r="Z51" s="2">
        <v>26.4</v>
      </c>
      <c r="AA51" s="2">
        <v>35.799999999999997</v>
      </c>
      <c r="AB51" s="2">
        <v>42.8</v>
      </c>
      <c r="AC51" s="2">
        <v>47.2</v>
      </c>
      <c r="AD51" s="2">
        <v>32.6</v>
      </c>
      <c r="AE51" s="2">
        <v>32.200000000000003</v>
      </c>
      <c r="AF51" s="2">
        <v>17.399999999999999</v>
      </c>
      <c r="AG51" s="2">
        <v>30</v>
      </c>
      <c r="AH51" s="2">
        <v>18.2</v>
      </c>
      <c r="AI51" s="2">
        <v>17.2</v>
      </c>
      <c r="AJ51" s="2" t="s">
        <v>51</v>
      </c>
      <c r="AK51" s="2">
        <f t="shared" si="9"/>
        <v>57.599999999999994</v>
      </c>
      <c r="AL51" s="2">
        <f t="shared" si="10"/>
        <v>36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98</v>
      </c>
      <c r="B52" s="2" t="s">
        <v>41</v>
      </c>
      <c r="C52" s="2">
        <v>7.3079999999999998</v>
      </c>
      <c r="D52" s="2">
        <v>21.541</v>
      </c>
      <c r="E52" s="2">
        <v>1.05</v>
      </c>
      <c r="F52" s="2">
        <v>27.798999999999999</v>
      </c>
      <c r="G52" s="3">
        <v>1</v>
      </c>
      <c r="H52" s="2">
        <v>45</v>
      </c>
      <c r="I52" s="2" t="s">
        <v>39</v>
      </c>
      <c r="J52" s="2"/>
      <c r="K52" s="2">
        <v>11</v>
      </c>
      <c r="L52" s="2">
        <f t="shared" si="15"/>
        <v>-9.9499999999999993</v>
      </c>
      <c r="M52" s="2"/>
      <c r="N52" s="2"/>
      <c r="O52" s="2">
        <v>0</v>
      </c>
      <c r="P52" s="2"/>
      <c r="Q52" s="2">
        <f t="shared" si="16"/>
        <v>0.21000000000000002</v>
      </c>
      <c r="R52" s="15"/>
      <c r="S52" s="15">
        <f t="shared" si="11"/>
        <v>0</v>
      </c>
      <c r="T52" s="15">
        <f t="shared" si="7"/>
        <v>0</v>
      </c>
      <c r="U52" s="15"/>
      <c r="V52" s="15"/>
      <c r="W52" s="2"/>
      <c r="X52" s="2">
        <f t="shared" si="8"/>
        <v>132.37619047619046</v>
      </c>
      <c r="Y52" s="2">
        <f t="shared" si="17"/>
        <v>132.37619047619046</v>
      </c>
      <c r="Z52" s="2">
        <v>1.4614</v>
      </c>
      <c r="AA52" s="2">
        <v>2.2896000000000001</v>
      </c>
      <c r="AB52" s="2">
        <v>0.20660000000000001</v>
      </c>
      <c r="AC52" s="2">
        <v>1.2412000000000001</v>
      </c>
      <c r="AD52" s="2">
        <v>0</v>
      </c>
      <c r="AE52" s="2">
        <v>0.8548</v>
      </c>
      <c r="AF52" s="2">
        <v>2.5575999999999999</v>
      </c>
      <c r="AG52" s="2">
        <v>0.63739999999999997</v>
      </c>
      <c r="AH52" s="2">
        <v>1.0806</v>
      </c>
      <c r="AI52" s="2">
        <v>0.21679999999999999</v>
      </c>
      <c r="AJ52" s="18" t="s">
        <v>99</v>
      </c>
      <c r="AK52" s="2">
        <f t="shared" si="9"/>
        <v>0</v>
      </c>
      <c r="AL52" s="2">
        <f t="shared" si="10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100</v>
      </c>
      <c r="B53" s="2" t="s">
        <v>38</v>
      </c>
      <c r="C53" s="2"/>
      <c r="D53" s="2">
        <v>48</v>
      </c>
      <c r="E53" s="2">
        <v>4</v>
      </c>
      <c r="F53" s="2">
        <v>44</v>
      </c>
      <c r="G53" s="3">
        <v>0.41</v>
      </c>
      <c r="H53" s="2">
        <v>45</v>
      </c>
      <c r="I53" s="2" t="s">
        <v>39</v>
      </c>
      <c r="J53" s="2"/>
      <c r="K53" s="2">
        <v>10</v>
      </c>
      <c r="L53" s="2">
        <f t="shared" si="15"/>
        <v>-6</v>
      </c>
      <c r="M53" s="2"/>
      <c r="N53" s="2"/>
      <c r="O53" s="2">
        <v>0</v>
      </c>
      <c r="P53" s="2"/>
      <c r="Q53" s="2">
        <f t="shared" si="16"/>
        <v>0.8</v>
      </c>
      <c r="R53" s="15"/>
      <c r="S53" s="15">
        <f t="shared" si="11"/>
        <v>0</v>
      </c>
      <c r="T53" s="15">
        <f t="shared" si="7"/>
        <v>0</v>
      </c>
      <c r="U53" s="15"/>
      <c r="V53" s="15"/>
      <c r="W53" s="2"/>
      <c r="X53" s="2">
        <f t="shared" si="8"/>
        <v>55</v>
      </c>
      <c r="Y53" s="2">
        <f t="shared" si="17"/>
        <v>55</v>
      </c>
      <c r="Z53" s="2">
        <v>0</v>
      </c>
      <c r="AA53" s="2">
        <v>4.8</v>
      </c>
      <c r="AB53" s="2">
        <v>1</v>
      </c>
      <c r="AC53" s="2">
        <v>0.4</v>
      </c>
      <c r="AD53" s="2">
        <v>1.4</v>
      </c>
      <c r="AE53" s="2">
        <v>1.2</v>
      </c>
      <c r="AF53" s="2">
        <v>0</v>
      </c>
      <c r="AG53" s="2">
        <v>1</v>
      </c>
      <c r="AH53" s="2">
        <v>1</v>
      </c>
      <c r="AI53" s="2">
        <v>0.6</v>
      </c>
      <c r="AJ53" s="2" t="s">
        <v>101</v>
      </c>
      <c r="AK53" s="2">
        <f t="shared" si="9"/>
        <v>0</v>
      </c>
      <c r="AL53" s="2">
        <f t="shared" si="10"/>
        <v>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102</v>
      </c>
      <c r="B54" s="2" t="s">
        <v>38</v>
      </c>
      <c r="C54" s="2">
        <v>6</v>
      </c>
      <c r="D54" s="2">
        <v>12</v>
      </c>
      <c r="E54" s="2">
        <v>3</v>
      </c>
      <c r="F54" s="2">
        <v>9</v>
      </c>
      <c r="G54" s="3">
        <v>0.41</v>
      </c>
      <c r="H54" s="2">
        <v>45</v>
      </c>
      <c r="I54" s="2" t="s">
        <v>39</v>
      </c>
      <c r="J54" s="2"/>
      <c r="K54" s="2">
        <v>9</v>
      </c>
      <c r="L54" s="2">
        <f t="shared" si="15"/>
        <v>-6</v>
      </c>
      <c r="M54" s="2"/>
      <c r="N54" s="2"/>
      <c r="O54" s="2">
        <v>0</v>
      </c>
      <c r="P54" s="2"/>
      <c r="Q54" s="2">
        <f t="shared" si="16"/>
        <v>0.6</v>
      </c>
      <c r="R54" s="15"/>
      <c r="S54" s="15">
        <f t="shared" si="11"/>
        <v>0</v>
      </c>
      <c r="T54" s="15">
        <f t="shared" si="7"/>
        <v>0</v>
      </c>
      <c r="U54" s="15"/>
      <c r="V54" s="15"/>
      <c r="W54" s="2"/>
      <c r="X54" s="2">
        <f t="shared" si="8"/>
        <v>15</v>
      </c>
      <c r="Y54" s="2">
        <f t="shared" si="17"/>
        <v>15</v>
      </c>
      <c r="Z54" s="2">
        <v>0</v>
      </c>
      <c r="AA54" s="2">
        <v>-0.2</v>
      </c>
      <c r="AB54" s="2">
        <v>-0.4</v>
      </c>
      <c r="AC54" s="2">
        <v>0</v>
      </c>
      <c r="AD54" s="2">
        <v>0</v>
      </c>
      <c r="AE54" s="2">
        <v>-0.4</v>
      </c>
      <c r="AF54" s="2">
        <v>0.2</v>
      </c>
      <c r="AG54" s="2">
        <v>-0.8</v>
      </c>
      <c r="AH54" s="2">
        <v>1.6</v>
      </c>
      <c r="AI54" s="2">
        <v>1</v>
      </c>
      <c r="AJ54" s="2" t="s">
        <v>103</v>
      </c>
      <c r="AK54" s="2">
        <f t="shared" si="9"/>
        <v>0</v>
      </c>
      <c r="AL54" s="2">
        <f t="shared" si="10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104</v>
      </c>
      <c r="B55" s="2" t="s">
        <v>38</v>
      </c>
      <c r="C55" s="2">
        <v>188</v>
      </c>
      <c r="D55" s="2">
        <v>47</v>
      </c>
      <c r="E55" s="2">
        <v>155</v>
      </c>
      <c r="F55" s="2">
        <v>30</v>
      </c>
      <c r="G55" s="3">
        <v>0.33</v>
      </c>
      <c r="H55" s="2" t="e">
        <v>#N/A</v>
      </c>
      <c r="I55" s="2" t="s">
        <v>39</v>
      </c>
      <c r="J55" s="2"/>
      <c r="K55" s="2">
        <v>151</v>
      </c>
      <c r="L55" s="2">
        <f t="shared" si="15"/>
        <v>4</v>
      </c>
      <c r="M55" s="2"/>
      <c r="N55" s="2"/>
      <c r="O55" s="2">
        <v>8</v>
      </c>
      <c r="P55" s="2"/>
      <c r="Q55" s="2">
        <f t="shared" si="16"/>
        <v>31</v>
      </c>
      <c r="R55" s="15">
        <f>10*Q55-P55-O55-F55</f>
        <v>272</v>
      </c>
      <c r="S55" s="15">
        <v>310</v>
      </c>
      <c r="T55" s="15">
        <f t="shared" si="7"/>
        <v>210</v>
      </c>
      <c r="U55" s="15">
        <v>100</v>
      </c>
      <c r="V55" s="15">
        <v>320</v>
      </c>
      <c r="W55" s="2"/>
      <c r="X55" s="2">
        <f t="shared" si="8"/>
        <v>11.225806451612904</v>
      </c>
      <c r="Y55" s="2">
        <f t="shared" si="17"/>
        <v>1.2258064516129032</v>
      </c>
      <c r="Z55" s="2">
        <v>13.8</v>
      </c>
      <c r="AA55" s="2">
        <v>9.8000000000000007</v>
      </c>
      <c r="AB55" s="2">
        <v>21</v>
      </c>
      <c r="AC55" s="2">
        <v>19.2</v>
      </c>
      <c r="AD55" s="2">
        <v>2.6</v>
      </c>
      <c r="AE55" s="2">
        <v>3.6</v>
      </c>
      <c r="AF55" s="2">
        <v>8.1999999999999993</v>
      </c>
      <c r="AG55" s="2">
        <v>22.6</v>
      </c>
      <c r="AH55" s="2">
        <v>3.6</v>
      </c>
      <c r="AI55" s="2">
        <v>17.399999999999999</v>
      </c>
      <c r="AJ55" s="2"/>
      <c r="AK55" s="2">
        <f t="shared" si="9"/>
        <v>69.3</v>
      </c>
      <c r="AL55" s="2">
        <f t="shared" si="10"/>
        <v>33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105</v>
      </c>
      <c r="B56" s="2" t="s">
        <v>38</v>
      </c>
      <c r="C56" s="2">
        <v>7</v>
      </c>
      <c r="D56" s="2">
        <v>8</v>
      </c>
      <c r="E56" s="2">
        <v>3</v>
      </c>
      <c r="F56" s="2">
        <v>12</v>
      </c>
      <c r="G56" s="3">
        <v>0.33</v>
      </c>
      <c r="H56" s="2">
        <v>45</v>
      </c>
      <c r="I56" s="2" t="s">
        <v>39</v>
      </c>
      <c r="J56" s="2"/>
      <c r="K56" s="2">
        <v>3</v>
      </c>
      <c r="L56" s="2">
        <f t="shared" si="15"/>
        <v>0</v>
      </c>
      <c r="M56" s="2"/>
      <c r="N56" s="2"/>
      <c r="O56" s="2">
        <v>0</v>
      </c>
      <c r="P56" s="2"/>
      <c r="Q56" s="2">
        <f t="shared" si="16"/>
        <v>0.6</v>
      </c>
      <c r="R56" s="15"/>
      <c r="S56" s="15">
        <f t="shared" si="11"/>
        <v>0</v>
      </c>
      <c r="T56" s="15">
        <f t="shared" si="7"/>
        <v>0</v>
      </c>
      <c r="U56" s="15"/>
      <c r="V56" s="15"/>
      <c r="W56" s="2"/>
      <c r="X56" s="2">
        <f t="shared" si="8"/>
        <v>20</v>
      </c>
      <c r="Y56" s="2">
        <f t="shared" si="17"/>
        <v>20</v>
      </c>
      <c r="Z56" s="2">
        <v>0.2</v>
      </c>
      <c r="AA56" s="2">
        <v>0</v>
      </c>
      <c r="AB56" s="2">
        <v>0</v>
      </c>
      <c r="AC56" s="2">
        <v>0.6</v>
      </c>
      <c r="AD56" s="2">
        <v>0</v>
      </c>
      <c r="AE56" s="2">
        <v>0</v>
      </c>
      <c r="AF56" s="2">
        <v>1.2</v>
      </c>
      <c r="AG56" s="2">
        <v>0</v>
      </c>
      <c r="AH56" s="2">
        <v>0</v>
      </c>
      <c r="AI56" s="2">
        <v>-0.2</v>
      </c>
      <c r="AJ56" s="19" t="s">
        <v>82</v>
      </c>
      <c r="AK56" s="2">
        <f t="shared" si="9"/>
        <v>0</v>
      </c>
      <c r="AL56" s="2">
        <f t="shared" si="10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106</v>
      </c>
      <c r="B57" s="2" t="s">
        <v>38</v>
      </c>
      <c r="C57" s="2">
        <v>27</v>
      </c>
      <c r="D57" s="2">
        <v>152</v>
      </c>
      <c r="E57" s="2">
        <v>34</v>
      </c>
      <c r="F57" s="2">
        <v>145</v>
      </c>
      <c r="G57" s="3">
        <v>0.33</v>
      </c>
      <c r="H57" s="2">
        <v>45</v>
      </c>
      <c r="I57" s="2" t="s">
        <v>39</v>
      </c>
      <c r="J57" s="2"/>
      <c r="K57" s="2">
        <v>66</v>
      </c>
      <c r="L57" s="2">
        <f t="shared" si="15"/>
        <v>-32</v>
      </c>
      <c r="M57" s="2"/>
      <c r="N57" s="2"/>
      <c r="O57" s="2">
        <v>0</v>
      </c>
      <c r="P57" s="2"/>
      <c r="Q57" s="2">
        <f t="shared" si="16"/>
        <v>6.8</v>
      </c>
      <c r="R57" s="15"/>
      <c r="S57" s="15">
        <f t="shared" si="11"/>
        <v>0</v>
      </c>
      <c r="T57" s="15">
        <f t="shared" si="7"/>
        <v>0</v>
      </c>
      <c r="U57" s="15"/>
      <c r="V57" s="15"/>
      <c r="W57" s="2"/>
      <c r="X57" s="2">
        <f t="shared" si="8"/>
        <v>21.323529411764707</v>
      </c>
      <c r="Y57" s="2">
        <f t="shared" si="17"/>
        <v>21.323529411764707</v>
      </c>
      <c r="Z57" s="2">
        <v>3.8</v>
      </c>
      <c r="AA57" s="2">
        <v>15.2</v>
      </c>
      <c r="AB57" s="2">
        <v>3.8</v>
      </c>
      <c r="AC57" s="2">
        <v>9.4</v>
      </c>
      <c r="AD57" s="2">
        <v>1</v>
      </c>
      <c r="AE57" s="2">
        <v>6.2</v>
      </c>
      <c r="AF57" s="2">
        <v>-1.2</v>
      </c>
      <c r="AG57" s="2">
        <v>4.5999999999999996</v>
      </c>
      <c r="AH57" s="2">
        <v>3.6</v>
      </c>
      <c r="AI57" s="2">
        <v>8.1999999999999993</v>
      </c>
      <c r="AJ57" s="2"/>
      <c r="AK57" s="2">
        <f t="shared" si="9"/>
        <v>0</v>
      </c>
      <c r="AL57" s="2">
        <f t="shared" si="10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107</v>
      </c>
      <c r="B58" s="2" t="s">
        <v>38</v>
      </c>
      <c r="C58" s="2">
        <v>3</v>
      </c>
      <c r="D58" s="2">
        <v>24</v>
      </c>
      <c r="E58" s="2">
        <v>10</v>
      </c>
      <c r="F58" s="2">
        <v>16</v>
      </c>
      <c r="G58" s="3">
        <v>0.33</v>
      </c>
      <c r="H58" s="2">
        <v>45</v>
      </c>
      <c r="I58" s="2" t="s">
        <v>39</v>
      </c>
      <c r="J58" s="2"/>
      <c r="K58" s="2">
        <v>27</v>
      </c>
      <c r="L58" s="2">
        <f t="shared" si="15"/>
        <v>-17</v>
      </c>
      <c r="M58" s="2"/>
      <c r="N58" s="2"/>
      <c r="O58" s="2">
        <v>16</v>
      </c>
      <c r="P58" s="2"/>
      <c r="Q58" s="2">
        <f t="shared" si="16"/>
        <v>2</v>
      </c>
      <c r="R58" s="15"/>
      <c r="S58" s="15">
        <f t="shared" si="11"/>
        <v>0</v>
      </c>
      <c r="T58" s="15">
        <f t="shared" si="7"/>
        <v>0</v>
      </c>
      <c r="U58" s="15"/>
      <c r="V58" s="15"/>
      <c r="W58" s="2"/>
      <c r="X58" s="2">
        <f t="shared" si="8"/>
        <v>16</v>
      </c>
      <c r="Y58" s="2">
        <f t="shared" si="17"/>
        <v>16</v>
      </c>
      <c r="Z58" s="2">
        <v>2.2000000000000002</v>
      </c>
      <c r="AA58" s="2">
        <v>1.8</v>
      </c>
      <c r="AB58" s="2">
        <v>2</v>
      </c>
      <c r="AC58" s="2">
        <v>2.6</v>
      </c>
      <c r="AD58" s="2">
        <v>0.8</v>
      </c>
      <c r="AE58" s="2">
        <v>1.8</v>
      </c>
      <c r="AF58" s="2">
        <v>0</v>
      </c>
      <c r="AG58" s="2">
        <v>4.4000000000000004</v>
      </c>
      <c r="AH58" s="2">
        <v>1</v>
      </c>
      <c r="AI58" s="2">
        <v>0.6</v>
      </c>
      <c r="AJ58" s="2" t="s">
        <v>51</v>
      </c>
      <c r="AK58" s="2">
        <f t="shared" si="9"/>
        <v>0</v>
      </c>
      <c r="AL58" s="2">
        <f t="shared" si="10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108</v>
      </c>
      <c r="B59" s="2" t="s">
        <v>38</v>
      </c>
      <c r="C59" s="2">
        <v>56</v>
      </c>
      <c r="D59" s="2">
        <v>88</v>
      </c>
      <c r="E59" s="2">
        <v>108</v>
      </c>
      <c r="F59" s="2">
        <v>36</v>
      </c>
      <c r="G59" s="3">
        <v>0.36</v>
      </c>
      <c r="H59" s="2">
        <v>45</v>
      </c>
      <c r="I59" s="2" t="s">
        <v>39</v>
      </c>
      <c r="J59" s="2"/>
      <c r="K59" s="2">
        <v>108</v>
      </c>
      <c r="L59" s="2">
        <f t="shared" si="15"/>
        <v>0</v>
      </c>
      <c r="M59" s="2"/>
      <c r="N59" s="2"/>
      <c r="O59" s="2">
        <v>0</v>
      </c>
      <c r="P59" s="2"/>
      <c r="Q59" s="2">
        <f t="shared" si="16"/>
        <v>21.6</v>
      </c>
      <c r="R59" s="15">
        <f>11*Q59-P59-O59-F59</f>
        <v>201.60000000000002</v>
      </c>
      <c r="S59" s="15">
        <f t="shared" si="11"/>
        <v>202</v>
      </c>
      <c r="T59" s="15">
        <f t="shared" si="7"/>
        <v>102</v>
      </c>
      <c r="U59" s="15">
        <v>100</v>
      </c>
      <c r="V59" s="15"/>
      <c r="W59" s="2"/>
      <c r="X59" s="2">
        <f t="shared" si="8"/>
        <v>11.018518518518517</v>
      </c>
      <c r="Y59" s="2">
        <f t="shared" si="17"/>
        <v>1.6666666666666665</v>
      </c>
      <c r="Z59" s="2">
        <v>10.6</v>
      </c>
      <c r="AA59" s="2">
        <v>13</v>
      </c>
      <c r="AB59" s="2">
        <v>8.4</v>
      </c>
      <c r="AC59" s="2">
        <v>16</v>
      </c>
      <c r="AD59" s="2">
        <v>2.6</v>
      </c>
      <c r="AE59" s="2">
        <v>4.2</v>
      </c>
      <c r="AF59" s="2">
        <v>11.2</v>
      </c>
      <c r="AG59" s="2">
        <v>-0.6</v>
      </c>
      <c r="AH59" s="2">
        <v>8.8000000000000007</v>
      </c>
      <c r="AI59" s="2">
        <v>2</v>
      </c>
      <c r="AJ59" s="2"/>
      <c r="AK59" s="2">
        <f t="shared" si="9"/>
        <v>36.72</v>
      </c>
      <c r="AL59" s="2">
        <f t="shared" si="10"/>
        <v>36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109</v>
      </c>
      <c r="B60" s="2" t="s">
        <v>41</v>
      </c>
      <c r="C60" s="2">
        <v>339.51299999999998</v>
      </c>
      <c r="D60" s="2">
        <v>223.00299999999999</v>
      </c>
      <c r="E60" s="2">
        <v>202.60400000000001</v>
      </c>
      <c r="F60" s="2">
        <v>354.709</v>
      </c>
      <c r="G60" s="3">
        <v>1</v>
      </c>
      <c r="H60" s="2">
        <v>45</v>
      </c>
      <c r="I60" s="2" t="s">
        <v>39</v>
      </c>
      <c r="J60" s="2"/>
      <c r="K60" s="2">
        <v>194</v>
      </c>
      <c r="L60" s="2">
        <f t="shared" si="15"/>
        <v>8.6040000000000134</v>
      </c>
      <c r="M60" s="2"/>
      <c r="N60" s="2"/>
      <c r="O60" s="2">
        <v>100</v>
      </c>
      <c r="P60" s="2"/>
      <c r="Q60" s="2">
        <f t="shared" si="16"/>
        <v>40.520800000000001</v>
      </c>
      <c r="R60" s="15">
        <f t="shared" si="18"/>
        <v>112.5822</v>
      </c>
      <c r="S60" s="15">
        <f t="shared" si="11"/>
        <v>113</v>
      </c>
      <c r="T60" s="15">
        <f t="shared" si="7"/>
        <v>113</v>
      </c>
      <c r="U60" s="15"/>
      <c r="V60" s="15"/>
      <c r="W60" s="2"/>
      <c r="X60" s="2">
        <f t="shared" si="8"/>
        <v>14.010310753983141</v>
      </c>
      <c r="Y60" s="2">
        <f t="shared" si="17"/>
        <v>11.221619513928649</v>
      </c>
      <c r="Z60" s="2">
        <v>30.513400000000001</v>
      </c>
      <c r="AA60" s="2">
        <v>40.004800000000003</v>
      </c>
      <c r="AB60" s="2">
        <v>45.467399999999998</v>
      </c>
      <c r="AC60" s="2">
        <v>34.495800000000003</v>
      </c>
      <c r="AD60" s="2">
        <v>39.933799999999998</v>
      </c>
      <c r="AE60" s="2">
        <v>47.3688</v>
      </c>
      <c r="AF60" s="2">
        <v>32.445599999999999</v>
      </c>
      <c r="AG60" s="2">
        <v>43.811599999999999</v>
      </c>
      <c r="AH60" s="2">
        <v>33.586199999999998</v>
      </c>
      <c r="AI60" s="2">
        <v>38.591999999999999</v>
      </c>
      <c r="AJ60" s="2"/>
      <c r="AK60" s="2">
        <f t="shared" si="9"/>
        <v>113</v>
      </c>
      <c r="AL60" s="2">
        <f t="shared" si="10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110</v>
      </c>
      <c r="B61" s="2" t="s">
        <v>38</v>
      </c>
      <c r="C61" s="2">
        <v>97</v>
      </c>
      <c r="D61" s="2">
        <v>2</v>
      </c>
      <c r="E61" s="2">
        <v>96</v>
      </c>
      <c r="F61" s="2">
        <v>1</v>
      </c>
      <c r="G61" s="3">
        <v>0.1</v>
      </c>
      <c r="H61" s="2">
        <v>60</v>
      </c>
      <c r="I61" s="2" t="s">
        <v>39</v>
      </c>
      <c r="J61" s="2"/>
      <c r="K61" s="2">
        <v>98</v>
      </c>
      <c r="L61" s="2">
        <f t="shared" si="15"/>
        <v>-2</v>
      </c>
      <c r="M61" s="2"/>
      <c r="N61" s="2"/>
      <c r="O61" s="2">
        <v>30</v>
      </c>
      <c r="P61" s="2"/>
      <c r="Q61" s="2">
        <f t="shared" si="16"/>
        <v>19.2</v>
      </c>
      <c r="R61" s="15">
        <f>11*Q61-P61-O61-F61</f>
        <v>180.2</v>
      </c>
      <c r="S61" s="15">
        <f t="shared" si="11"/>
        <v>180</v>
      </c>
      <c r="T61" s="15">
        <f t="shared" si="7"/>
        <v>100</v>
      </c>
      <c r="U61" s="15">
        <v>80</v>
      </c>
      <c r="V61" s="15"/>
      <c r="W61" s="2"/>
      <c r="X61" s="2">
        <f t="shared" si="8"/>
        <v>10.989583333333334</v>
      </c>
      <c r="Y61" s="2">
        <f t="shared" si="17"/>
        <v>1.6145833333333335</v>
      </c>
      <c r="Z61" s="2">
        <v>6.4</v>
      </c>
      <c r="AA61" s="2">
        <v>3.4</v>
      </c>
      <c r="AB61" s="2">
        <v>0.2</v>
      </c>
      <c r="AC61" s="2">
        <v>13.4</v>
      </c>
      <c r="AD61" s="2">
        <v>6.8</v>
      </c>
      <c r="AE61" s="2">
        <v>7</v>
      </c>
      <c r="AF61" s="2">
        <v>-0.6</v>
      </c>
      <c r="AG61" s="2">
        <v>9</v>
      </c>
      <c r="AH61" s="2">
        <v>1.8</v>
      </c>
      <c r="AI61" s="2">
        <v>5.2</v>
      </c>
      <c r="AJ61" s="2"/>
      <c r="AK61" s="2">
        <f t="shared" si="9"/>
        <v>10</v>
      </c>
      <c r="AL61" s="2">
        <f t="shared" si="10"/>
        <v>8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7" t="s">
        <v>111</v>
      </c>
      <c r="B62" s="7" t="s">
        <v>41</v>
      </c>
      <c r="C62" s="7">
        <v>1.9850000000000001</v>
      </c>
      <c r="D62" s="7"/>
      <c r="E62" s="7"/>
      <c r="F62" s="7">
        <v>1.9850000000000001</v>
      </c>
      <c r="G62" s="8">
        <v>0</v>
      </c>
      <c r="H62" s="7">
        <v>60</v>
      </c>
      <c r="I62" s="7" t="s">
        <v>56</v>
      </c>
      <c r="J62" s="7"/>
      <c r="K62" s="7"/>
      <c r="L62" s="7">
        <f t="shared" si="15"/>
        <v>0</v>
      </c>
      <c r="M62" s="7"/>
      <c r="N62" s="7"/>
      <c r="O62" s="7">
        <v>0</v>
      </c>
      <c r="P62" s="7"/>
      <c r="Q62" s="7">
        <f t="shared" si="16"/>
        <v>0</v>
      </c>
      <c r="R62" s="16"/>
      <c r="S62" s="15">
        <f t="shared" si="11"/>
        <v>0</v>
      </c>
      <c r="T62" s="15">
        <f t="shared" si="7"/>
        <v>0</v>
      </c>
      <c r="U62" s="15"/>
      <c r="V62" s="16"/>
      <c r="W62" s="7"/>
      <c r="X62" s="2" t="e">
        <f t="shared" si="8"/>
        <v>#DIV/0!</v>
      </c>
      <c r="Y62" s="7" t="e">
        <f t="shared" si="17"/>
        <v>#DIV/0!</v>
      </c>
      <c r="Z62" s="7">
        <v>0</v>
      </c>
      <c r="AA62" s="7">
        <v>0</v>
      </c>
      <c r="AB62" s="7">
        <v>0.79300000000000004</v>
      </c>
      <c r="AC62" s="7">
        <v>0</v>
      </c>
      <c r="AD62" s="7">
        <v>0.3906</v>
      </c>
      <c r="AE62" s="7">
        <v>1.5702</v>
      </c>
      <c r="AF62" s="7">
        <v>0.78300000000000003</v>
      </c>
      <c r="AG62" s="7">
        <v>3.1381999999999999</v>
      </c>
      <c r="AH62" s="7">
        <v>3.1242000000000001</v>
      </c>
      <c r="AI62" s="7">
        <v>3.5129999999999999</v>
      </c>
      <c r="AJ62" s="7"/>
      <c r="AK62" s="2">
        <f t="shared" si="9"/>
        <v>0</v>
      </c>
      <c r="AL62" s="2">
        <f t="shared" si="10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112</v>
      </c>
      <c r="B63" s="2" t="s">
        <v>41</v>
      </c>
      <c r="C63" s="2">
        <v>57.326999999999998</v>
      </c>
      <c r="D63" s="2">
        <v>49.85</v>
      </c>
      <c r="E63" s="2">
        <v>46.81</v>
      </c>
      <c r="F63" s="2">
        <v>58.866999999999997</v>
      </c>
      <c r="G63" s="3">
        <v>1</v>
      </c>
      <c r="H63" s="2">
        <v>60</v>
      </c>
      <c r="I63" s="2" t="s">
        <v>39</v>
      </c>
      <c r="J63" s="2"/>
      <c r="K63" s="2">
        <v>44</v>
      </c>
      <c r="L63" s="2">
        <f t="shared" si="15"/>
        <v>2.8100000000000023</v>
      </c>
      <c r="M63" s="2"/>
      <c r="N63" s="2"/>
      <c r="O63" s="2">
        <v>20</v>
      </c>
      <c r="P63" s="2"/>
      <c r="Q63" s="2">
        <f t="shared" si="16"/>
        <v>9.3620000000000001</v>
      </c>
      <c r="R63" s="15">
        <f t="shared" ref="R63:R76" si="19">14*Q63-P63-O63-F63</f>
        <v>52.201000000000015</v>
      </c>
      <c r="S63" s="15">
        <v>70</v>
      </c>
      <c r="T63" s="15">
        <f t="shared" si="7"/>
        <v>70</v>
      </c>
      <c r="U63" s="15"/>
      <c r="V63" s="15">
        <v>100</v>
      </c>
      <c r="W63" s="2"/>
      <c r="X63" s="2">
        <f t="shared" si="8"/>
        <v>15.901196325571458</v>
      </c>
      <c r="Y63" s="2">
        <f t="shared" si="17"/>
        <v>8.4241615039521456</v>
      </c>
      <c r="Z63" s="2">
        <v>4.8049999999999997</v>
      </c>
      <c r="AA63" s="2">
        <v>8.0410000000000004</v>
      </c>
      <c r="AB63" s="2">
        <v>8.0350000000000001</v>
      </c>
      <c r="AC63" s="2">
        <v>6.0060000000000002</v>
      </c>
      <c r="AD63" s="2">
        <v>1.8188</v>
      </c>
      <c r="AE63" s="2">
        <v>6.6246</v>
      </c>
      <c r="AF63" s="2">
        <v>8.5234000000000005</v>
      </c>
      <c r="AG63" s="2">
        <v>4.5599999999999996</v>
      </c>
      <c r="AH63" s="2">
        <v>7.601</v>
      </c>
      <c r="AI63" s="2">
        <v>5.7640000000000002</v>
      </c>
      <c r="AJ63" s="2" t="s">
        <v>113</v>
      </c>
      <c r="AK63" s="2">
        <f t="shared" si="9"/>
        <v>70</v>
      </c>
      <c r="AL63" s="2">
        <f t="shared" si="10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114</v>
      </c>
      <c r="B64" s="2" t="s">
        <v>41</v>
      </c>
      <c r="C64" s="2">
        <v>78.450999999999993</v>
      </c>
      <c r="D64" s="2"/>
      <c r="E64" s="2">
        <v>5.7249999999999996</v>
      </c>
      <c r="F64" s="2">
        <v>72.725999999999999</v>
      </c>
      <c r="G64" s="3">
        <v>1</v>
      </c>
      <c r="H64" s="2">
        <v>90</v>
      </c>
      <c r="I64" s="12" t="s">
        <v>115</v>
      </c>
      <c r="J64" s="2"/>
      <c r="K64" s="2">
        <v>6</v>
      </c>
      <c r="L64" s="2">
        <f t="shared" si="15"/>
        <v>-0.27500000000000036</v>
      </c>
      <c r="M64" s="2"/>
      <c r="N64" s="2"/>
      <c r="O64" s="2">
        <v>0</v>
      </c>
      <c r="P64" s="2"/>
      <c r="Q64" s="2">
        <f t="shared" si="16"/>
        <v>1.145</v>
      </c>
      <c r="R64" s="15">
        <v>0</v>
      </c>
      <c r="S64" s="15">
        <f t="shared" si="11"/>
        <v>0</v>
      </c>
      <c r="T64" s="15">
        <f t="shared" si="7"/>
        <v>0</v>
      </c>
      <c r="U64" s="15"/>
      <c r="V64" s="15"/>
      <c r="W64" s="2"/>
      <c r="X64" s="2">
        <f t="shared" si="8"/>
        <v>63.51615720524017</v>
      </c>
      <c r="Y64" s="2">
        <f t="shared" si="17"/>
        <v>63.51615720524017</v>
      </c>
      <c r="Z64" s="2">
        <v>0.82920000000000005</v>
      </c>
      <c r="AA64" s="2">
        <v>1.1848000000000001</v>
      </c>
      <c r="AB64" s="2">
        <v>0.77839999999999998</v>
      </c>
      <c r="AC64" s="2">
        <v>0.76459999999999995</v>
      </c>
      <c r="AD64" s="2">
        <v>0</v>
      </c>
      <c r="AE64" s="2">
        <v>0</v>
      </c>
      <c r="AF64" s="2">
        <v>0.42799999999999999</v>
      </c>
      <c r="AG64" s="2">
        <v>0</v>
      </c>
      <c r="AH64" s="2">
        <v>7.2804000000000002</v>
      </c>
      <c r="AI64" s="2">
        <v>0.38519999999999999</v>
      </c>
      <c r="AJ64" s="19" t="s">
        <v>82</v>
      </c>
      <c r="AK64" s="2">
        <f t="shared" si="9"/>
        <v>0</v>
      </c>
      <c r="AL64" s="2">
        <f t="shared" si="10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116</v>
      </c>
      <c r="B65" s="2" t="s">
        <v>38</v>
      </c>
      <c r="C65" s="2"/>
      <c r="D65" s="2"/>
      <c r="E65" s="2"/>
      <c r="F65" s="2"/>
      <c r="G65" s="3">
        <v>0.4</v>
      </c>
      <c r="H65" s="2">
        <v>30</v>
      </c>
      <c r="I65" s="2" t="s">
        <v>39</v>
      </c>
      <c r="J65" s="2"/>
      <c r="K65" s="2"/>
      <c r="L65" s="2">
        <f t="shared" si="15"/>
        <v>0</v>
      </c>
      <c r="M65" s="2"/>
      <c r="N65" s="2"/>
      <c r="O65" s="2">
        <v>8</v>
      </c>
      <c r="P65" s="2"/>
      <c r="Q65" s="2">
        <f t="shared" si="16"/>
        <v>0</v>
      </c>
      <c r="R65" s="15">
        <v>8</v>
      </c>
      <c r="S65" s="15">
        <f t="shared" si="11"/>
        <v>8</v>
      </c>
      <c r="T65" s="15">
        <f t="shared" si="7"/>
        <v>8</v>
      </c>
      <c r="U65" s="15"/>
      <c r="V65" s="15">
        <v>10</v>
      </c>
      <c r="W65" s="2"/>
      <c r="X65" s="2" t="e">
        <f t="shared" si="8"/>
        <v>#DIV/0!</v>
      </c>
      <c r="Y65" s="2" t="e">
        <f t="shared" si="17"/>
        <v>#DIV/0!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-0.2</v>
      </c>
      <c r="AJ65" s="12" t="s">
        <v>117</v>
      </c>
      <c r="AK65" s="2">
        <f t="shared" si="9"/>
        <v>3.2</v>
      </c>
      <c r="AL65" s="2">
        <f t="shared" si="10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118</v>
      </c>
      <c r="B66" s="2" t="s">
        <v>38</v>
      </c>
      <c r="C66" s="2"/>
      <c r="D66" s="2"/>
      <c r="E66" s="9">
        <f>-3+E100</f>
        <v>31</v>
      </c>
      <c r="F66" s="2"/>
      <c r="G66" s="3">
        <v>0.33</v>
      </c>
      <c r="H66" s="2">
        <v>30</v>
      </c>
      <c r="I66" s="2" t="s">
        <v>39</v>
      </c>
      <c r="J66" s="2"/>
      <c r="K66" s="2"/>
      <c r="L66" s="2">
        <f t="shared" si="15"/>
        <v>31</v>
      </c>
      <c r="M66" s="2"/>
      <c r="N66" s="2"/>
      <c r="O66" s="2">
        <v>8</v>
      </c>
      <c r="P66" s="2"/>
      <c r="Q66" s="2">
        <f t="shared" si="16"/>
        <v>6.2</v>
      </c>
      <c r="R66" s="15">
        <f>10*Q66-P66-O66-F66</f>
        <v>54</v>
      </c>
      <c r="S66" s="15">
        <f t="shared" si="11"/>
        <v>54</v>
      </c>
      <c r="T66" s="15">
        <f t="shared" si="7"/>
        <v>54</v>
      </c>
      <c r="U66" s="15"/>
      <c r="V66" s="15"/>
      <c r="W66" s="2"/>
      <c r="X66" s="2">
        <f t="shared" si="8"/>
        <v>10</v>
      </c>
      <c r="Y66" s="2">
        <f t="shared" si="17"/>
        <v>1.2903225806451613</v>
      </c>
      <c r="Z66" s="2">
        <v>2.6</v>
      </c>
      <c r="AA66" s="2">
        <v>-0.8</v>
      </c>
      <c r="AB66" s="2">
        <v>5.4</v>
      </c>
      <c r="AC66" s="2">
        <v>3.2</v>
      </c>
      <c r="AD66" s="2">
        <v>1.6</v>
      </c>
      <c r="AE66" s="2">
        <v>0.6</v>
      </c>
      <c r="AF66" s="2">
        <v>4</v>
      </c>
      <c r="AG66" s="2">
        <v>1.2</v>
      </c>
      <c r="AH66" s="2">
        <v>2.6</v>
      </c>
      <c r="AI66" s="2">
        <v>2.6</v>
      </c>
      <c r="AJ66" s="2" t="s">
        <v>119</v>
      </c>
      <c r="AK66" s="2">
        <f t="shared" si="9"/>
        <v>17.82</v>
      </c>
      <c r="AL66" s="2">
        <f t="shared" si="10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120</v>
      </c>
      <c r="B67" s="2" t="s">
        <v>41</v>
      </c>
      <c r="C67" s="2">
        <v>46.887999999999998</v>
      </c>
      <c r="D67" s="2">
        <v>1.034</v>
      </c>
      <c r="E67" s="2">
        <v>16.885999999999999</v>
      </c>
      <c r="F67" s="2">
        <v>29.172000000000001</v>
      </c>
      <c r="G67" s="3">
        <v>1</v>
      </c>
      <c r="H67" s="2">
        <v>45</v>
      </c>
      <c r="I67" s="2" t="s">
        <v>39</v>
      </c>
      <c r="J67" s="2"/>
      <c r="K67" s="2">
        <v>17</v>
      </c>
      <c r="L67" s="2">
        <f t="shared" si="15"/>
        <v>-0.11400000000000077</v>
      </c>
      <c r="M67" s="2"/>
      <c r="N67" s="2"/>
      <c r="O67" s="2">
        <v>0</v>
      </c>
      <c r="P67" s="2"/>
      <c r="Q67" s="2">
        <f t="shared" si="16"/>
        <v>3.3771999999999998</v>
      </c>
      <c r="R67" s="15">
        <f t="shared" si="19"/>
        <v>18.108799999999999</v>
      </c>
      <c r="S67" s="15">
        <v>21</v>
      </c>
      <c r="T67" s="15">
        <f t="shared" si="7"/>
        <v>21</v>
      </c>
      <c r="U67" s="15"/>
      <c r="V67" s="15">
        <v>50</v>
      </c>
      <c r="W67" s="2"/>
      <c r="X67" s="2">
        <f t="shared" si="8"/>
        <v>14.856093805519365</v>
      </c>
      <c r="Y67" s="2">
        <f t="shared" si="17"/>
        <v>8.6379249082079834</v>
      </c>
      <c r="Z67" s="2">
        <v>0.63519999999999999</v>
      </c>
      <c r="AA67" s="2">
        <v>3.3279999999999998</v>
      </c>
      <c r="AB67" s="2">
        <v>3.9462000000000002</v>
      </c>
      <c r="AC67" s="2">
        <v>2.2764000000000002</v>
      </c>
      <c r="AD67" s="2">
        <v>3.5468000000000002</v>
      </c>
      <c r="AE67" s="2">
        <v>4.2960000000000003</v>
      </c>
      <c r="AF67" s="2">
        <v>1.4450000000000001</v>
      </c>
      <c r="AG67" s="2">
        <v>3.8003999999999998</v>
      </c>
      <c r="AH67" s="2">
        <v>2.879</v>
      </c>
      <c r="AI67" s="2">
        <v>2.2088000000000001</v>
      </c>
      <c r="AJ67" s="2"/>
      <c r="AK67" s="2">
        <f t="shared" si="9"/>
        <v>21</v>
      </c>
      <c r="AL67" s="2">
        <f t="shared" si="10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121</v>
      </c>
      <c r="B68" s="2" t="s">
        <v>38</v>
      </c>
      <c r="C68" s="2">
        <v>841</v>
      </c>
      <c r="D68" s="2">
        <v>1018</v>
      </c>
      <c r="E68" s="2">
        <v>790</v>
      </c>
      <c r="F68" s="2">
        <v>930</v>
      </c>
      <c r="G68" s="3">
        <v>0.41</v>
      </c>
      <c r="H68" s="2">
        <v>50</v>
      </c>
      <c r="I68" s="2" t="s">
        <v>39</v>
      </c>
      <c r="J68" s="2"/>
      <c r="K68" s="2">
        <v>790</v>
      </c>
      <c r="L68" s="2">
        <f t="shared" si="15"/>
        <v>0</v>
      </c>
      <c r="M68" s="2"/>
      <c r="N68" s="2"/>
      <c r="O68" s="2">
        <v>190</v>
      </c>
      <c r="P68" s="2">
        <v>350</v>
      </c>
      <c r="Q68" s="2">
        <f t="shared" si="16"/>
        <v>158</v>
      </c>
      <c r="R68" s="15">
        <f t="shared" si="19"/>
        <v>742</v>
      </c>
      <c r="S68" s="21">
        <f>ROUND(R68+Q68*3,0)</f>
        <v>1216</v>
      </c>
      <c r="T68" s="15">
        <f t="shared" si="7"/>
        <v>716</v>
      </c>
      <c r="U68" s="21">
        <v>500</v>
      </c>
      <c r="V68" s="15">
        <v>930</v>
      </c>
      <c r="W68" s="2"/>
      <c r="X68" s="2">
        <f t="shared" si="8"/>
        <v>17</v>
      </c>
      <c r="Y68" s="2">
        <f t="shared" si="17"/>
        <v>9.3037974683544302</v>
      </c>
      <c r="Z68" s="2">
        <v>131</v>
      </c>
      <c r="AA68" s="2">
        <v>146.19999999999999</v>
      </c>
      <c r="AB68" s="2">
        <v>153</v>
      </c>
      <c r="AC68" s="2">
        <v>166.6</v>
      </c>
      <c r="AD68" s="2">
        <v>105.2</v>
      </c>
      <c r="AE68" s="2">
        <v>102.6</v>
      </c>
      <c r="AF68" s="2">
        <v>95.2</v>
      </c>
      <c r="AG68" s="2">
        <v>141</v>
      </c>
      <c r="AH68" s="2">
        <v>89.2</v>
      </c>
      <c r="AI68" s="2">
        <v>96</v>
      </c>
      <c r="AJ68" s="2"/>
      <c r="AK68" s="2">
        <f t="shared" si="9"/>
        <v>293.56</v>
      </c>
      <c r="AL68" s="2">
        <f t="shared" si="10"/>
        <v>205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122</v>
      </c>
      <c r="B69" s="2" t="s">
        <v>41</v>
      </c>
      <c r="C69" s="2">
        <v>289.85300000000001</v>
      </c>
      <c r="D69" s="2">
        <v>159.261</v>
      </c>
      <c r="E69" s="2">
        <v>145.21</v>
      </c>
      <c r="F69" s="2">
        <v>300.19499999999999</v>
      </c>
      <c r="G69" s="3">
        <v>1</v>
      </c>
      <c r="H69" s="2">
        <v>50</v>
      </c>
      <c r="I69" s="2" t="s">
        <v>39</v>
      </c>
      <c r="J69" s="2"/>
      <c r="K69" s="2">
        <v>143.1</v>
      </c>
      <c r="L69" s="2">
        <f t="shared" si="15"/>
        <v>2.1100000000000136</v>
      </c>
      <c r="M69" s="2"/>
      <c r="N69" s="2"/>
      <c r="O69" s="2">
        <v>0</v>
      </c>
      <c r="P69" s="2">
        <v>50</v>
      </c>
      <c r="Q69" s="2">
        <f t="shared" si="16"/>
        <v>29.042000000000002</v>
      </c>
      <c r="R69" s="15">
        <f t="shared" si="19"/>
        <v>56.393000000000029</v>
      </c>
      <c r="S69" s="15">
        <v>70</v>
      </c>
      <c r="T69" s="15">
        <f t="shared" si="7"/>
        <v>70</v>
      </c>
      <c r="U69" s="15"/>
      <c r="V69" s="15">
        <v>70</v>
      </c>
      <c r="W69" s="2"/>
      <c r="X69" s="2">
        <f t="shared" si="8"/>
        <v>14.468528338268714</v>
      </c>
      <c r="Y69" s="2">
        <f t="shared" si="17"/>
        <v>12.058226017491908</v>
      </c>
      <c r="Z69" s="2">
        <v>27.730799999999999</v>
      </c>
      <c r="AA69" s="2">
        <v>31.032800000000002</v>
      </c>
      <c r="AB69" s="2">
        <v>36.945799999999998</v>
      </c>
      <c r="AC69" s="2">
        <v>29.074999999999999</v>
      </c>
      <c r="AD69" s="2">
        <v>19.8492</v>
      </c>
      <c r="AE69" s="2">
        <v>32.564399999999999</v>
      </c>
      <c r="AF69" s="2">
        <v>29.5304</v>
      </c>
      <c r="AG69" s="2">
        <v>30.064599999999999</v>
      </c>
      <c r="AH69" s="2">
        <v>30.265999999999998</v>
      </c>
      <c r="AI69" s="2">
        <v>29.782599999999999</v>
      </c>
      <c r="AJ69" s="2"/>
      <c r="AK69" s="2">
        <f t="shared" si="9"/>
        <v>70</v>
      </c>
      <c r="AL69" s="2">
        <f t="shared" si="10"/>
        <v>0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123</v>
      </c>
      <c r="B70" s="2" t="s">
        <v>38</v>
      </c>
      <c r="C70" s="2">
        <v>111</v>
      </c>
      <c r="D70" s="2">
        <v>534</v>
      </c>
      <c r="E70" s="2">
        <v>205</v>
      </c>
      <c r="F70" s="2">
        <v>417</v>
      </c>
      <c r="G70" s="3">
        <v>0.35</v>
      </c>
      <c r="H70" s="2">
        <v>50</v>
      </c>
      <c r="I70" s="2" t="s">
        <v>39</v>
      </c>
      <c r="J70" s="2"/>
      <c r="K70" s="2">
        <v>289</v>
      </c>
      <c r="L70" s="2">
        <f t="shared" ref="L70:L100" si="20">E70-K70</f>
        <v>-84</v>
      </c>
      <c r="M70" s="2"/>
      <c r="N70" s="2"/>
      <c r="O70" s="2">
        <v>150</v>
      </c>
      <c r="P70" s="2">
        <v>100</v>
      </c>
      <c r="Q70" s="2">
        <f t="shared" si="16"/>
        <v>41</v>
      </c>
      <c r="R70" s="15"/>
      <c r="S70" s="15">
        <v>150</v>
      </c>
      <c r="T70" s="15">
        <f t="shared" si="7"/>
        <v>50</v>
      </c>
      <c r="U70" s="15">
        <v>100</v>
      </c>
      <c r="V70" s="15">
        <v>200</v>
      </c>
      <c r="W70" s="2"/>
      <c r="X70" s="2">
        <f t="shared" si="8"/>
        <v>19.926829268292682</v>
      </c>
      <c r="Y70" s="2">
        <f t="shared" ref="Y70:Y101" si="21">(F70+O70+P70)/Q70</f>
        <v>16.26829268292683</v>
      </c>
      <c r="Z70" s="2">
        <v>51.2</v>
      </c>
      <c r="AA70" s="2">
        <v>52.8</v>
      </c>
      <c r="AB70" s="2">
        <v>35.4</v>
      </c>
      <c r="AC70" s="2">
        <v>50</v>
      </c>
      <c r="AD70" s="2">
        <v>34</v>
      </c>
      <c r="AE70" s="2">
        <v>26</v>
      </c>
      <c r="AF70" s="2">
        <v>41.6</v>
      </c>
      <c r="AG70" s="2">
        <v>43</v>
      </c>
      <c r="AH70" s="2">
        <v>33.799999999999997</v>
      </c>
      <c r="AI70" s="2">
        <v>30</v>
      </c>
      <c r="AJ70" s="2"/>
      <c r="AK70" s="2">
        <f t="shared" si="9"/>
        <v>17.5</v>
      </c>
      <c r="AL70" s="2">
        <f t="shared" si="10"/>
        <v>35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124</v>
      </c>
      <c r="B71" s="2" t="s">
        <v>41</v>
      </c>
      <c r="C71" s="2">
        <v>32.853000000000002</v>
      </c>
      <c r="D71" s="2">
        <v>61.863999999999997</v>
      </c>
      <c r="E71" s="2">
        <v>7.7850000000000001</v>
      </c>
      <c r="F71" s="2">
        <v>79.106999999999999</v>
      </c>
      <c r="G71" s="3">
        <v>1</v>
      </c>
      <c r="H71" s="2">
        <v>50</v>
      </c>
      <c r="I71" s="2" t="s">
        <v>39</v>
      </c>
      <c r="J71" s="2"/>
      <c r="K71" s="2">
        <v>7.5</v>
      </c>
      <c r="L71" s="2">
        <f t="shared" si="20"/>
        <v>0.28500000000000014</v>
      </c>
      <c r="M71" s="2"/>
      <c r="N71" s="2"/>
      <c r="O71" s="2">
        <v>0</v>
      </c>
      <c r="P71" s="2"/>
      <c r="Q71" s="2">
        <f t="shared" ref="Q71:Q101" si="22">E71/5</f>
        <v>1.5569999999999999</v>
      </c>
      <c r="R71" s="15"/>
      <c r="S71" s="15">
        <f t="shared" ref="S71:S101" si="23">ROUND(R71,0)</f>
        <v>0</v>
      </c>
      <c r="T71" s="15">
        <f t="shared" ref="T71:T101" si="24">S71-U71</f>
        <v>0</v>
      </c>
      <c r="U71" s="15"/>
      <c r="V71" s="15"/>
      <c r="W71" s="2"/>
      <c r="X71" s="2">
        <f t="shared" ref="X71:X101" si="25">(F71+O71+P71+S71)/Q71</f>
        <v>50.807321772639696</v>
      </c>
      <c r="Y71" s="2">
        <f t="shared" si="21"/>
        <v>50.807321772639696</v>
      </c>
      <c r="Z71" s="2">
        <v>3.1255999999999999</v>
      </c>
      <c r="AA71" s="2">
        <v>6.5444000000000004</v>
      </c>
      <c r="AB71" s="2">
        <v>5.2911999999999999</v>
      </c>
      <c r="AC71" s="2">
        <v>3.7235999999999998</v>
      </c>
      <c r="AD71" s="2">
        <v>1.2507999999999999</v>
      </c>
      <c r="AE71" s="2">
        <v>7.7778</v>
      </c>
      <c r="AF71" s="2">
        <v>5.6269999999999998</v>
      </c>
      <c r="AG71" s="2">
        <v>5.2767999999999997</v>
      </c>
      <c r="AH71" s="2">
        <v>6.2008000000000001</v>
      </c>
      <c r="AI71" s="2">
        <v>8.7010000000000005</v>
      </c>
      <c r="AJ71" s="19" t="s">
        <v>82</v>
      </c>
      <c r="AK71" s="2">
        <f t="shared" ref="AK71:AL101" si="26">G71*T71</f>
        <v>0</v>
      </c>
      <c r="AL71" s="2">
        <f t="shared" ref="AL71:AL101" si="27">G71*U71</f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125</v>
      </c>
      <c r="B72" s="2" t="s">
        <v>38</v>
      </c>
      <c r="C72" s="2">
        <v>500</v>
      </c>
      <c r="D72" s="2">
        <v>42</v>
      </c>
      <c r="E72" s="2">
        <v>494</v>
      </c>
      <c r="F72" s="2">
        <v>3</v>
      </c>
      <c r="G72" s="3">
        <v>0.4</v>
      </c>
      <c r="H72" s="2">
        <v>50</v>
      </c>
      <c r="I72" s="2" t="s">
        <v>39</v>
      </c>
      <c r="J72" s="2"/>
      <c r="K72" s="2">
        <v>594</v>
      </c>
      <c r="L72" s="2">
        <f t="shared" si="20"/>
        <v>-100</v>
      </c>
      <c r="M72" s="2"/>
      <c r="N72" s="2"/>
      <c r="O72" s="2">
        <v>110</v>
      </c>
      <c r="P72" s="2">
        <v>200</v>
      </c>
      <c r="Q72" s="2">
        <f t="shared" si="22"/>
        <v>98.8</v>
      </c>
      <c r="R72" s="15">
        <f>12*Q72-P72-O72-F72</f>
        <v>872.59999999999991</v>
      </c>
      <c r="S72" s="15">
        <v>1100</v>
      </c>
      <c r="T72" s="15">
        <f t="shared" si="24"/>
        <v>600</v>
      </c>
      <c r="U72" s="15">
        <v>500</v>
      </c>
      <c r="V72" s="15">
        <v>1100</v>
      </c>
      <c r="W72" s="2"/>
      <c r="X72" s="2">
        <f t="shared" si="25"/>
        <v>14.301619433198381</v>
      </c>
      <c r="Y72" s="2">
        <f t="shared" si="21"/>
        <v>3.168016194331984</v>
      </c>
      <c r="Z72" s="2">
        <v>104.2</v>
      </c>
      <c r="AA72" s="2">
        <v>122.4</v>
      </c>
      <c r="AB72" s="2">
        <v>91.2</v>
      </c>
      <c r="AC72" s="2">
        <v>144.4</v>
      </c>
      <c r="AD72" s="2">
        <v>88</v>
      </c>
      <c r="AE72" s="2">
        <v>102</v>
      </c>
      <c r="AF72" s="2">
        <v>81.400000000000006</v>
      </c>
      <c r="AG72" s="2">
        <v>104</v>
      </c>
      <c r="AH72" s="2">
        <v>77.2</v>
      </c>
      <c r="AI72" s="2">
        <v>88.8</v>
      </c>
      <c r="AJ72" s="12" t="s">
        <v>126</v>
      </c>
      <c r="AK72" s="2">
        <f t="shared" si="26"/>
        <v>240</v>
      </c>
      <c r="AL72" s="2">
        <f t="shared" si="27"/>
        <v>200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127</v>
      </c>
      <c r="B73" s="2" t="s">
        <v>38</v>
      </c>
      <c r="C73" s="2">
        <v>259</v>
      </c>
      <c r="D73" s="2">
        <v>814</v>
      </c>
      <c r="E73" s="2">
        <v>485</v>
      </c>
      <c r="F73" s="2">
        <v>571</v>
      </c>
      <c r="G73" s="3">
        <v>0.41</v>
      </c>
      <c r="H73" s="2">
        <v>50</v>
      </c>
      <c r="I73" s="2" t="s">
        <v>39</v>
      </c>
      <c r="J73" s="2"/>
      <c r="K73" s="2">
        <v>538</v>
      </c>
      <c r="L73" s="2">
        <f t="shared" si="20"/>
        <v>-53</v>
      </c>
      <c r="M73" s="2"/>
      <c r="N73" s="2"/>
      <c r="O73" s="2">
        <v>120</v>
      </c>
      <c r="P73" s="2">
        <v>200</v>
      </c>
      <c r="Q73" s="2">
        <f t="shared" si="22"/>
        <v>97</v>
      </c>
      <c r="R73" s="15">
        <f t="shared" si="19"/>
        <v>467</v>
      </c>
      <c r="S73" s="21">
        <f>ROUND(R73+Q73*3,0)</f>
        <v>758</v>
      </c>
      <c r="T73" s="15">
        <f t="shared" si="24"/>
        <v>458</v>
      </c>
      <c r="U73" s="21">
        <v>300</v>
      </c>
      <c r="V73" s="15">
        <v>570</v>
      </c>
      <c r="W73" s="2"/>
      <c r="X73" s="2">
        <f t="shared" si="25"/>
        <v>17</v>
      </c>
      <c r="Y73" s="2">
        <f t="shared" si="21"/>
        <v>9.1855670103092777</v>
      </c>
      <c r="Z73" s="2">
        <v>81.400000000000006</v>
      </c>
      <c r="AA73" s="2">
        <v>89</v>
      </c>
      <c r="AB73" s="2">
        <v>75.8</v>
      </c>
      <c r="AC73" s="2">
        <v>73</v>
      </c>
      <c r="AD73" s="2">
        <v>53</v>
      </c>
      <c r="AE73" s="2">
        <v>28</v>
      </c>
      <c r="AF73" s="2">
        <v>103.4</v>
      </c>
      <c r="AG73" s="2">
        <v>106.2</v>
      </c>
      <c r="AH73" s="2">
        <v>73</v>
      </c>
      <c r="AI73" s="2">
        <v>93</v>
      </c>
      <c r="AJ73" s="2"/>
      <c r="AK73" s="2">
        <f t="shared" si="26"/>
        <v>187.78</v>
      </c>
      <c r="AL73" s="2">
        <f t="shared" si="27"/>
        <v>122.99999999999999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128</v>
      </c>
      <c r="B74" s="2" t="s">
        <v>41</v>
      </c>
      <c r="C74" s="2">
        <v>141.595</v>
      </c>
      <c r="D74" s="2">
        <v>21.934999999999999</v>
      </c>
      <c r="E74" s="2">
        <v>64.445999999999998</v>
      </c>
      <c r="F74" s="2">
        <v>97.031000000000006</v>
      </c>
      <c r="G74" s="3">
        <v>1</v>
      </c>
      <c r="H74" s="2">
        <v>50</v>
      </c>
      <c r="I74" s="2" t="s">
        <v>39</v>
      </c>
      <c r="J74" s="2"/>
      <c r="K74" s="2">
        <v>61.5</v>
      </c>
      <c r="L74" s="2">
        <f t="shared" si="20"/>
        <v>2.945999999999998</v>
      </c>
      <c r="M74" s="2"/>
      <c r="N74" s="2"/>
      <c r="O74" s="2">
        <v>0</v>
      </c>
      <c r="P74" s="2"/>
      <c r="Q74" s="2">
        <f t="shared" si="22"/>
        <v>12.889199999999999</v>
      </c>
      <c r="R74" s="15">
        <f t="shared" si="19"/>
        <v>83.417799999999971</v>
      </c>
      <c r="S74" s="15">
        <f t="shared" si="23"/>
        <v>83</v>
      </c>
      <c r="T74" s="15">
        <f t="shared" si="24"/>
        <v>83</v>
      </c>
      <c r="U74" s="15"/>
      <c r="V74" s="15"/>
      <c r="W74" s="2"/>
      <c r="X74" s="2">
        <f t="shared" si="25"/>
        <v>13.967585265183256</v>
      </c>
      <c r="Y74" s="2">
        <f t="shared" si="21"/>
        <v>7.5280855289699913</v>
      </c>
      <c r="Z74" s="2">
        <v>6.5407999999999999</v>
      </c>
      <c r="AA74" s="2">
        <v>11.2986</v>
      </c>
      <c r="AB74" s="2">
        <v>15.764200000000001</v>
      </c>
      <c r="AC74" s="2">
        <v>10.914400000000001</v>
      </c>
      <c r="AD74" s="2">
        <v>12.6762</v>
      </c>
      <c r="AE74" s="2">
        <v>5.9314</v>
      </c>
      <c r="AF74" s="2">
        <v>-0.10440000000000001</v>
      </c>
      <c r="AG74" s="2">
        <v>8.33</v>
      </c>
      <c r="AH74" s="2">
        <v>11.237399999999999</v>
      </c>
      <c r="AI74" s="2">
        <v>5.5115999999999996</v>
      </c>
      <c r="AJ74" s="2"/>
      <c r="AK74" s="2">
        <f t="shared" si="26"/>
        <v>83</v>
      </c>
      <c r="AL74" s="2">
        <f t="shared" si="27"/>
        <v>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129</v>
      </c>
      <c r="B75" s="2" t="s">
        <v>38</v>
      </c>
      <c r="C75" s="2">
        <v>163</v>
      </c>
      <c r="D75" s="2">
        <v>92</v>
      </c>
      <c r="E75" s="2">
        <v>152</v>
      </c>
      <c r="F75" s="2">
        <v>8</v>
      </c>
      <c r="G75" s="3">
        <v>0.3</v>
      </c>
      <c r="H75" s="2">
        <v>50</v>
      </c>
      <c r="I75" s="2" t="s">
        <v>39</v>
      </c>
      <c r="J75" s="2"/>
      <c r="K75" s="2">
        <v>151</v>
      </c>
      <c r="L75" s="2">
        <f t="shared" si="20"/>
        <v>1</v>
      </c>
      <c r="M75" s="2"/>
      <c r="N75" s="2"/>
      <c r="O75" s="2">
        <v>297</v>
      </c>
      <c r="P75" s="2">
        <v>150</v>
      </c>
      <c r="Q75" s="2">
        <f t="shared" si="22"/>
        <v>30.4</v>
      </c>
      <c r="R75" s="15"/>
      <c r="S75" s="21">
        <f t="shared" ref="S75:S76" si="28">ROUND(R75+Q75*3,0)</f>
        <v>91</v>
      </c>
      <c r="T75" s="15">
        <f t="shared" si="24"/>
        <v>91</v>
      </c>
      <c r="U75" s="21"/>
      <c r="V75" s="15"/>
      <c r="W75" s="2"/>
      <c r="X75" s="2">
        <f t="shared" si="25"/>
        <v>17.960526315789476</v>
      </c>
      <c r="Y75" s="2">
        <f t="shared" si="21"/>
        <v>14.967105263157896</v>
      </c>
      <c r="Z75" s="2">
        <v>35</v>
      </c>
      <c r="AA75" s="2">
        <v>22</v>
      </c>
      <c r="AB75" s="2">
        <v>28.4</v>
      </c>
      <c r="AC75" s="2">
        <v>36.4</v>
      </c>
      <c r="AD75" s="2">
        <v>22.2</v>
      </c>
      <c r="AE75" s="2">
        <v>24.2</v>
      </c>
      <c r="AF75" s="2">
        <v>11.8</v>
      </c>
      <c r="AG75" s="2">
        <v>20.399999999999999</v>
      </c>
      <c r="AH75" s="2">
        <v>9.8000000000000007</v>
      </c>
      <c r="AI75" s="2">
        <v>19.2</v>
      </c>
      <c r="AJ75" s="2"/>
      <c r="AK75" s="2">
        <f t="shared" si="26"/>
        <v>27.3</v>
      </c>
      <c r="AL75" s="2">
        <f t="shared" si="27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130</v>
      </c>
      <c r="B76" s="2" t="s">
        <v>38</v>
      </c>
      <c r="C76" s="2">
        <v>274</v>
      </c>
      <c r="D76" s="2">
        <v>276</v>
      </c>
      <c r="E76" s="2">
        <v>148</v>
      </c>
      <c r="F76" s="2">
        <v>194</v>
      </c>
      <c r="G76" s="3">
        <v>0.18</v>
      </c>
      <c r="H76" s="2">
        <v>50</v>
      </c>
      <c r="I76" s="2" t="s">
        <v>39</v>
      </c>
      <c r="J76" s="2"/>
      <c r="K76" s="2">
        <v>150</v>
      </c>
      <c r="L76" s="2">
        <f t="shared" si="20"/>
        <v>-2</v>
      </c>
      <c r="M76" s="2"/>
      <c r="N76" s="2"/>
      <c r="O76" s="2">
        <v>0</v>
      </c>
      <c r="P76" s="2"/>
      <c r="Q76" s="2">
        <f t="shared" si="22"/>
        <v>29.6</v>
      </c>
      <c r="R76" s="15">
        <f t="shared" si="19"/>
        <v>220.40000000000003</v>
      </c>
      <c r="S76" s="21">
        <f t="shared" si="28"/>
        <v>309</v>
      </c>
      <c r="T76" s="15">
        <f t="shared" si="24"/>
        <v>209</v>
      </c>
      <c r="U76" s="21">
        <v>100</v>
      </c>
      <c r="V76" s="15">
        <v>310</v>
      </c>
      <c r="W76" s="2"/>
      <c r="X76" s="2">
        <f t="shared" si="25"/>
        <v>16.993243243243242</v>
      </c>
      <c r="Y76" s="2">
        <f t="shared" si="21"/>
        <v>6.5540540540540535</v>
      </c>
      <c r="Z76" s="2">
        <v>3.2</v>
      </c>
      <c r="AA76" s="2">
        <v>24.2</v>
      </c>
      <c r="AB76" s="2">
        <v>30.2</v>
      </c>
      <c r="AC76" s="2">
        <v>18.8</v>
      </c>
      <c r="AD76" s="2">
        <v>15</v>
      </c>
      <c r="AE76" s="2">
        <v>23.2</v>
      </c>
      <c r="AF76" s="2">
        <v>-0.2</v>
      </c>
      <c r="AG76" s="2">
        <v>20</v>
      </c>
      <c r="AH76" s="2">
        <v>2.4</v>
      </c>
      <c r="AI76" s="2">
        <v>9.6</v>
      </c>
      <c r="AJ76" s="2"/>
      <c r="AK76" s="2">
        <f t="shared" si="26"/>
        <v>37.619999999999997</v>
      </c>
      <c r="AL76" s="2">
        <f t="shared" si="27"/>
        <v>18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131</v>
      </c>
      <c r="B77" s="2" t="s">
        <v>41</v>
      </c>
      <c r="C77" s="2">
        <v>20.379000000000001</v>
      </c>
      <c r="D77" s="2"/>
      <c r="E77" s="2"/>
      <c r="F77" s="2">
        <v>20.379000000000001</v>
      </c>
      <c r="G77" s="3">
        <v>1</v>
      </c>
      <c r="H77" s="2">
        <v>60</v>
      </c>
      <c r="I77" s="2" t="s">
        <v>39</v>
      </c>
      <c r="J77" s="2"/>
      <c r="K77" s="2"/>
      <c r="L77" s="2">
        <f t="shared" si="20"/>
        <v>0</v>
      </c>
      <c r="M77" s="2"/>
      <c r="N77" s="2"/>
      <c r="O77" s="2">
        <v>0</v>
      </c>
      <c r="P77" s="2"/>
      <c r="Q77" s="2">
        <f t="shared" si="22"/>
        <v>0</v>
      </c>
      <c r="R77" s="15"/>
      <c r="S77" s="15">
        <f t="shared" si="23"/>
        <v>0</v>
      </c>
      <c r="T77" s="15">
        <f t="shared" si="24"/>
        <v>0</v>
      </c>
      <c r="U77" s="15"/>
      <c r="V77" s="15"/>
      <c r="W77" s="2"/>
      <c r="X77" s="2" t="e">
        <f t="shared" si="25"/>
        <v>#DIV/0!</v>
      </c>
      <c r="Y77" s="2" t="e">
        <f t="shared" si="21"/>
        <v>#DIV/0!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19" t="s">
        <v>82</v>
      </c>
      <c r="AK77" s="2">
        <f t="shared" si="26"/>
        <v>0</v>
      </c>
      <c r="AL77" s="2">
        <f t="shared" si="27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132</v>
      </c>
      <c r="B78" s="2" t="s">
        <v>38</v>
      </c>
      <c r="C78" s="2">
        <v>16</v>
      </c>
      <c r="D78" s="2">
        <v>140</v>
      </c>
      <c r="E78" s="2">
        <v>32</v>
      </c>
      <c r="F78" s="2">
        <v>111</v>
      </c>
      <c r="G78" s="3">
        <v>0.4</v>
      </c>
      <c r="H78" s="2">
        <v>60</v>
      </c>
      <c r="I78" s="2" t="s">
        <v>39</v>
      </c>
      <c r="J78" s="2"/>
      <c r="K78" s="2">
        <v>49</v>
      </c>
      <c r="L78" s="2">
        <f t="shared" si="20"/>
        <v>-17</v>
      </c>
      <c r="M78" s="2"/>
      <c r="N78" s="2"/>
      <c r="O78" s="2">
        <v>0</v>
      </c>
      <c r="P78" s="2"/>
      <c r="Q78" s="2">
        <f t="shared" si="22"/>
        <v>6.4</v>
      </c>
      <c r="R78" s="15"/>
      <c r="S78" s="15">
        <f t="shared" si="23"/>
        <v>0</v>
      </c>
      <c r="T78" s="15">
        <f t="shared" si="24"/>
        <v>0</v>
      </c>
      <c r="U78" s="15"/>
      <c r="V78" s="15"/>
      <c r="W78" s="2"/>
      <c r="X78" s="2">
        <f t="shared" si="25"/>
        <v>17.34375</v>
      </c>
      <c r="Y78" s="2">
        <f t="shared" si="21"/>
        <v>17.34375</v>
      </c>
      <c r="Z78" s="2">
        <v>9.8000000000000007</v>
      </c>
      <c r="AA78" s="2">
        <v>14.2</v>
      </c>
      <c r="AB78" s="2">
        <v>7.2</v>
      </c>
      <c r="AC78" s="2">
        <v>13.2</v>
      </c>
      <c r="AD78" s="2">
        <v>7</v>
      </c>
      <c r="AE78" s="2">
        <v>10</v>
      </c>
      <c r="AF78" s="2">
        <v>7.4</v>
      </c>
      <c r="AG78" s="2">
        <v>5.2</v>
      </c>
      <c r="AH78" s="2">
        <v>15.2</v>
      </c>
      <c r="AI78" s="2">
        <v>8.1999999999999993</v>
      </c>
      <c r="AJ78" s="2"/>
      <c r="AK78" s="2">
        <f t="shared" si="26"/>
        <v>0</v>
      </c>
      <c r="AL78" s="2">
        <f t="shared" si="27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133</v>
      </c>
      <c r="B79" s="2" t="s">
        <v>41</v>
      </c>
      <c r="C79" s="2">
        <v>5.0739999999999998</v>
      </c>
      <c r="D79" s="2">
        <v>20.292000000000002</v>
      </c>
      <c r="E79" s="2">
        <v>5.91</v>
      </c>
      <c r="F79" s="2">
        <v>19.456</v>
      </c>
      <c r="G79" s="3">
        <v>1</v>
      </c>
      <c r="H79" s="2" t="e">
        <v>#N/A</v>
      </c>
      <c r="I79" s="2" t="s">
        <v>39</v>
      </c>
      <c r="J79" s="2"/>
      <c r="K79" s="2">
        <v>7.7</v>
      </c>
      <c r="L79" s="2">
        <f t="shared" si="20"/>
        <v>-1.79</v>
      </c>
      <c r="M79" s="2"/>
      <c r="N79" s="2"/>
      <c r="O79" s="2">
        <v>25</v>
      </c>
      <c r="P79" s="2"/>
      <c r="Q79" s="2">
        <f t="shared" si="22"/>
        <v>1.1819999999999999</v>
      </c>
      <c r="R79" s="15"/>
      <c r="S79" s="15">
        <f t="shared" si="23"/>
        <v>0</v>
      </c>
      <c r="T79" s="15">
        <f t="shared" si="24"/>
        <v>0</v>
      </c>
      <c r="U79" s="15"/>
      <c r="V79" s="15"/>
      <c r="W79" s="2"/>
      <c r="X79" s="2">
        <f t="shared" si="25"/>
        <v>37.610829103214897</v>
      </c>
      <c r="Y79" s="2">
        <f t="shared" si="21"/>
        <v>37.610829103214897</v>
      </c>
      <c r="Z79" s="2">
        <v>3.5764</v>
      </c>
      <c r="AA79" s="2">
        <v>2.3784000000000001</v>
      </c>
      <c r="AB79" s="2">
        <v>2.0373999999999999</v>
      </c>
      <c r="AC79" s="2">
        <v>2.7602000000000002</v>
      </c>
      <c r="AD79" s="2">
        <v>2.0354000000000001</v>
      </c>
      <c r="AE79" s="2">
        <v>1.865</v>
      </c>
      <c r="AF79" s="2">
        <v>1.8593999999999999</v>
      </c>
      <c r="AG79" s="2">
        <v>3.2038000000000002</v>
      </c>
      <c r="AH79" s="2">
        <v>4.0388000000000002</v>
      </c>
      <c r="AI79" s="2">
        <v>0</v>
      </c>
      <c r="AJ79" s="2"/>
      <c r="AK79" s="2">
        <f t="shared" si="26"/>
        <v>0</v>
      </c>
      <c r="AL79" s="2">
        <f t="shared" si="27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134</v>
      </c>
      <c r="B80" s="2" t="s">
        <v>38</v>
      </c>
      <c r="C80" s="2">
        <v>9</v>
      </c>
      <c r="D80" s="2"/>
      <c r="E80" s="2"/>
      <c r="F80" s="2">
        <v>9</v>
      </c>
      <c r="G80" s="3">
        <v>0.33</v>
      </c>
      <c r="H80" s="2" t="e">
        <v>#N/A</v>
      </c>
      <c r="I80" s="2" t="s">
        <v>39</v>
      </c>
      <c r="J80" s="2"/>
      <c r="K80" s="2"/>
      <c r="L80" s="2">
        <f t="shared" si="20"/>
        <v>0</v>
      </c>
      <c r="M80" s="2"/>
      <c r="N80" s="2"/>
      <c r="O80" s="2">
        <v>0</v>
      </c>
      <c r="P80" s="2"/>
      <c r="Q80" s="2">
        <f t="shared" si="22"/>
        <v>0</v>
      </c>
      <c r="R80" s="15"/>
      <c r="S80" s="15">
        <f t="shared" si="23"/>
        <v>0</v>
      </c>
      <c r="T80" s="15">
        <f t="shared" si="24"/>
        <v>0</v>
      </c>
      <c r="U80" s="15"/>
      <c r="V80" s="15"/>
      <c r="W80" s="2"/>
      <c r="X80" s="2" t="e">
        <f t="shared" si="25"/>
        <v>#DIV/0!</v>
      </c>
      <c r="Y80" s="2" t="e">
        <f t="shared" si="21"/>
        <v>#DIV/0!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19" t="s">
        <v>82</v>
      </c>
      <c r="AK80" s="2">
        <f t="shared" si="26"/>
        <v>0</v>
      </c>
      <c r="AL80" s="2">
        <f t="shared" si="27"/>
        <v>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135</v>
      </c>
      <c r="B81" s="2" t="s">
        <v>38</v>
      </c>
      <c r="C81" s="2">
        <v>4</v>
      </c>
      <c r="D81" s="2">
        <v>8</v>
      </c>
      <c r="E81" s="2">
        <v>6</v>
      </c>
      <c r="F81" s="2">
        <v>6</v>
      </c>
      <c r="G81" s="3">
        <v>0.22</v>
      </c>
      <c r="H81" s="2" t="e">
        <v>#N/A</v>
      </c>
      <c r="I81" s="2" t="s">
        <v>39</v>
      </c>
      <c r="J81" s="2"/>
      <c r="K81" s="2">
        <v>13</v>
      </c>
      <c r="L81" s="2">
        <f t="shared" si="20"/>
        <v>-7</v>
      </c>
      <c r="M81" s="2"/>
      <c r="N81" s="2"/>
      <c r="O81" s="2">
        <v>10</v>
      </c>
      <c r="P81" s="2"/>
      <c r="Q81" s="2">
        <f t="shared" si="22"/>
        <v>1.2</v>
      </c>
      <c r="R81" s="15">
        <v>8</v>
      </c>
      <c r="S81" s="15">
        <f t="shared" si="23"/>
        <v>8</v>
      </c>
      <c r="T81" s="15">
        <f t="shared" si="24"/>
        <v>8</v>
      </c>
      <c r="U81" s="15"/>
      <c r="V81" s="15"/>
      <c r="W81" s="2"/>
      <c r="X81" s="2">
        <f t="shared" si="25"/>
        <v>20</v>
      </c>
      <c r="Y81" s="2">
        <f t="shared" si="21"/>
        <v>13.333333333333334</v>
      </c>
      <c r="Z81" s="2">
        <v>1.6</v>
      </c>
      <c r="AA81" s="2">
        <v>3.2</v>
      </c>
      <c r="AB81" s="2">
        <v>3.4</v>
      </c>
      <c r="AC81" s="2">
        <v>0.8</v>
      </c>
      <c r="AD81" s="2">
        <v>0.8</v>
      </c>
      <c r="AE81" s="2">
        <v>1.6</v>
      </c>
      <c r="AF81" s="2">
        <v>4.8</v>
      </c>
      <c r="AG81" s="2">
        <v>3</v>
      </c>
      <c r="AH81" s="2">
        <v>0</v>
      </c>
      <c r="AI81" s="2">
        <v>0</v>
      </c>
      <c r="AJ81" s="2"/>
      <c r="AK81" s="2">
        <f t="shared" si="26"/>
        <v>1.76</v>
      </c>
      <c r="AL81" s="2">
        <f t="shared" si="27"/>
        <v>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136</v>
      </c>
      <c r="B82" s="2" t="s">
        <v>38</v>
      </c>
      <c r="C82" s="2">
        <v>12</v>
      </c>
      <c r="D82" s="2"/>
      <c r="E82" s="2"/>
      <c r="F82" s="2">
        <v>12</v>
      </c>
      <c r="G82" s="3">
        <v>0.84</v>
      </c>
      <c r="H82" s="2">
        <v>50</v>
      </c>
      <c r="I82" s="2" t="s">
        <v>39</v>
      </c>
      <c r="J82" s="2"/>
      <c r="K82" s="2"/>
      <c r="L82" s="2">
        <f t="shared" si="20"/>
        <v>0</v>
      </c>
      <c r="M82" s="2"/>
      <c r="N82" s="2"/>
      <c r="O82" s="2">
        <v>0</v>
      </c>
      <c r="P82" s="2"/>
      <c r="Q82" s="2">
        <f t="shared" si="22"/>
        <v>0</v>
      </c>
      <c r="R82" s="15"/>
      <c r="S82" s="15">
        <f t="shared" si="23"/>
        <v>0</v>
      </c>
      <c r="T82" s="15">
        <f t="shared" si="24"/>
        <v>0</v>
      </c>
      <c r="U82" s="15"/>
      <c r="V82" s="15"/>
      <c r="W82" s="2"/>
      <c r="X82" s="2" t="e">
        <f t="shared" si="25"/>
        <v>#DIV/0!</v>
      </c>
      <c r="Y82" s="2" t="e">
        <f t="shared" si="21"/>
        <v>#DIV/0!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19" t="s">
        <v>82</v>
      </c>
      <c r="AK82" s="2">
        <f t="shared" si="26"/>
        <v>0</v>
      </c>
      <c r="AL82" s="2">
        <f t="shared" si="27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137</v>
      </c>
      <c r="B83" s="2" t="s">
        <v>41</v>
      </c>
      <c r="C83" s="2">
        <v>9.2050000000000001</v>
      </c>
      <c r="D83" s="2"/>
      <c r="E83" s="2">
        <v>0.95899999999999996</v>
      </c>
      <c r="F83" s="2">
        <v>8.2460000000000004</v>
      </c>
      <c r="G83" s="3">
        <v>1</v>
      </c>
      <c r="H83" s="2">
        <v>120</v>
      </c>
      <c r="I83" s="2" t="s">
        <v>39</v>
      </c>
      <c r="J83" s="2"/>
      <c r="K83" s="2">
        <v>1</v>
      </c>
      <c r="L83" s="2">
        <f t="shared" si="20"/>
        <v>-4.1000000000000036E-2</v>
      </c>
      <c r="M83" s="2"/>
      <c r="N83" s="2"/>
      <c r="O83" s="2">
        <v>0</v>
      </c>
      <c r="P83" s="2"/>
      <c r="Q83" s="2">
        <f t="shared" si="22"/>
        <v>0.1918</v>
      </c>
      <c r="R83" s="15"/>
      <c r="S83" s="15">
        <f t="shared" si="23"/>
        <v>0</v>
      </c>
      <c r="T83" s="15">
        <f t="shared" si="24"/>
        <v>0</v>
      </c>
      <c r="U83" s="15"/>
      <c r="V83" s="15"/>
      <c r="W83" s="2"/>
      <c r="X83" s="2">
        <f t="shared" si="25"/>
        <v>42.992700729927009</v>
      </c>
      <c r="Y83" s="2">
        <f t="shared" si="21"/>
        <v>42.992700729927009</v>
      </c>
      <c r="Z83" s="2">
        <v>0.2944</v>
      </c>
      <c r="AA83" s="2">
        <v>9.5200000000000007E-2</v>
      </c>
      <c r="AB83" s="2">
        <v>9.9000000000000005E-2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19" t="s">
        <v>82</v>
      </c>
      <c r="AK83" s="2">
        <f t="shared" si="26"/>
        <v>0</v>
      </c>
      <c r="AL83" s="2">
        <f t="shared" si="27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71</v>
      </c>
      <c r="B84" s="2" t="s">
        <v>38</v>
      </c>
      <c r="C84" s="2">
        <v>425</v>
      </c>
      <c r="D84" s="2">
        <v>757</v>
      </c>
      <c r="E84" s="2">
        <v>447</v>
      </c>
      <c r="F84" s="9">
        <f>383+F30</f>
        <v>377</v>
      </c>
      <c r="G84" s="3">
        <v>0.35</v>
      </c>
      <c r="H84" s="2">
        <v>50</v>
      </c>
      <c r="I84" s="2" t="s">
        <v>39</v>
      </c>
      <c r="J84" s="2"/>
      <c r="K84" s="2">
        <v>455</v>
      </c>
      <c r="L84" s="2">
        <f t="shared" si="20"/>
        <v>-8</v>
      </c>
      <c r="M84" s="2"/>
      <c r="N84" s="2"/>
      <c r="O84" s="2">
        <v>210</v>
      </c>
      <c r="P84" s="2">
        <v>100</v>
      </c>
      <c r="Q84" s="2">
        <f t="shared" si="22"/>
        <v>89.4</v>
      </c>
      <c r="R84" s="15">
        <f t="shared" ref="R84:R96" si="29">14*Q84-P84-O84-F84</f>
        <v>564.60000000000014</v>
      </c>
      <c r="S84" s="21">
        <f>ROUND(R84+Q84*3,0)</f>
        <v>833</v>
      </c>
      <c r="T84" s="15">
        <f t="shared" si="24"/>
        <v>483</v>
      </c>
      <c r="U84" s="21">
        <v>350</v>
      </c>
      <c r="V84" s="15">
        <v>720</v>
      </c>
      <c r="W84" s="2"/>
      <c r="X84" s="2">
        <f t="shared" si="25"/>
        <v>17.002237136465322</v>
      </c>
      <c r="Y84" s="2">
        <f t="shared" si="21"/>
        <v>7.6845637583892614</v>
      </c>
      <c r="Z84" s="2">
        <v>67.400000000000006</v>
      </c>
      <c r="AA84" s="2">
        <v>71.400000000000006</v>
      </c>
      <c r="AB84" s="2">
        <v>76.2</v>
      </c>
      <c r="AC84" s="2">
        <v>92.2</v>
      </c>
      <c r="AD84" s="2">
        <v>67.599999999999994</v>
      </c>
      <c r="AE84" s="2">
        <v>68.400000000000006</v>
      </c>
      <c r="AF84" s="2">
        <v>68.2</v>
      </c>
      <c r="AG84" s="2">
        <v>83</v>
      </c>
      <c r="AH84" s="2">
        <v>61</v>
      </c>
      <c r="AI84" s="2">
        <v>80.8</v>
      </c>
      <c r="AJ84" s="2" t="s">
        <v>138</v>
      </c>
      <c r="AK84" s="2">
        <f t="shared" si="26"/>
        <v>169.04999999999998</v>
      </c>
      <c r="AL84" s="2">
        <f t="shared" si="27"/>
        <v>122.49999999999999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139</v>
      </c>
      <c r="B85" s="2" t="s">
        <v>41</v>
      </c>
      <c r="C85" s="2">
        <v>426.58300000000003</v>
      </c>
      <c r="D85" s="2">
        <v>299.86399999999998</v>
      </c>
      <c r="E85" s="2">
        <v>131.595</v>
      </c>
      <c r="F85" s="2">
        <v>297.00400000000002</v>
      </c>
      <c r="G85" s="3">
        <v>1</v>
      </c>
      <c r="H85" s="2">
        <v>50</v>
      </c>
      <c r="I85" s="2" t="s">
        <v>39</v>
      </c>
      <c r="J85" s="2"/>
      <c r="K85" s="2">
        <v>152.4</v>
      </c>
      <c r="L85" s="2">
        <f t="shared" si="20"/>
        <v>-20.805000000000007</v>
      </c>
      <c r="M85" s="2"/>
      <c r="N85" s="2"/>
      <c r="O85" s="2">
        <v>110</v>
      </c>
      <c r="P85" s="2">
        <v>50</v>
      </c>
      <c r="Q85" s="2">
        <f t="shared" si="22"/>
        <v>26.318999999999999</v>
      </c>
      <c r="R85" s="15"/>
      <c r="S85" s="15">
        <v>70</v>
      </c>
      <c r="T85" s="15">
        <f t="shared" si="24"/>
        <v>70</v>
      </c>
      <c r="U85" s="15"/>
      <c r="V85" s="15">
        <v>150</v>
      </c>
      <c r="W85" s="2"/>
      <c r="X85" s="2">
        <f t="shared" si="25"/>
        <v>20.023709107488887</v>
      </c>
      <c r="Y85" s="2">
        <f t="shared" si="21"/>
        <v>17.364033587902277</v>
      </c>
      <c r="Z85" s="2">
        <v>34.3508</v>
      </c>
      <c r="AA85" s="2">
        <v>25.224599999999999</v>
      </c>
      <c r="AB85" s="2">
        <v>47.030999999999999</v>
      </c>
      <c r="AC85" s="2">
        <v>38.0852</v>
      </c>
      <c r="AD85" s="2">
        <v>39.777799999999999</v>
      </c>
      <c r="AE85" s="2">
        <v>32.478999999999999</v>
      </c>
      <c r="AF85" s="2">
        <v>30.944400000000002</v>
      </c>
      <c r="AG85" s="2">
        <v>48.823599999999999</v>
      </c>
      <c r="AH85" s="2">
        <v>38.619</v>
      </c>
      <c r="AI85" s="2">
        <v>35.741</v>
      </c>
      <c r="AJ85" s="2"/>
      <c r="AK85" s="2">
        <f t="shared" si="26"/>
        <v>70</v>
      </c>
      <c r="AL85" s="2">
        <f t="shared" si="27"/>
        <v>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140</v>
      </c>
      <c r="B86" s="2" t="s">
        <v>38</v>
      </c>
      <c r="C86" s="2">
        <v>697</v>
      </c>
      <c r="D86" s="2">
        <v>583</v>
      </c>
      <c r="E86" s="2">
        <v>578</v>
      </c>
      <c r="F86" s="2">
        <v>462</v>
      </c>
      <c r="G86" s="3">
        <v>0.35</v>
      </c>
      <c r="H86" s="2">
        <v>50</v>
      </c>
      <c r="I86" s="2" t="s">
        <v>39</v>
      </c>
      <c r="J86" s="2"/>
      <c r="K86" s="2">
        <v>576</v>
      </c>
      <c r="L86" s="2">
        <f t="shared" si="20"/>
        <v>2</v>
      </c>
      <c r="M86" s="2"/>
      <c r="N86" s="2"/>
      <c r="O86" s="2">
        <v>230</v>
      </c>
      <c r="P86" s="2">
        <v>150</v>
      </c>
      <c r="Q86" s="2">
        <f t="shared" si="22"/>
        <v>115.6</v>
      </c>
      <c r="R86" s="15">
        <f t="shared" si="29"/>
        <v>776.39999999999986</v>
      </c>
      <c r="S86" s="21">
        <f>ROUND(R86+Q86*3,0)</f>
        <v>1123</v>
      </c>
      <c r="T86" s="15">
        <f t="shared" si="24"/>
        <v>623</v>
      </c>
      <c r="U86" s="21">
        <v>500</v>
      </c>
      <c r="V86" s="15">
        <v>920</v>
      </c>
      <c r="W86" s="2"/>
      <c r="X86" s="2">
        <f t="shared" si="25"/>
        <v>16.998269896193772</v>
      </c>
      <c r="Y86" s="2">
        <f t="shared" si="21"/>
        <v>7.2837370242214536</v>
      </c>
      <c r="Z86" s="2">
        <v>84.6</v>
      </c>
      <c r="AA86" s="2">
        <v>89.6</v>
      </c>
      <c r="AB86" s="2">
        <v>105.4</v>
      </c>
      <c r="AC86" s="2">
        <v>111.6</v>
      </c>
      <c r="AD86" s="2">
        <v>99</v>
      </c>
      <c r="AE86" s="2">
        <v>93.6</v>
      </c>
      <c r="AF86" s="2">
        <v>91.6</v>
      </c>
      <c r="AG86" s="2">
        <v>101.2</v>
      </c>
      <c r="AH86" s="2">
        <v>72.400000000000006</v>
      </c>
      <c r="AI86" s="2">
        <v>52.4</v>
      </c>
      <c r="AJ86" s="2"/>
      <c r="AK86" s="2">
        <f t="shared" si="26"/>
        <v>218.04999999999998</v>
      </c>
      <c r="AL86" s="2">
        <f t="shared" si="27"/>
        <v>175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141</v>
      </c>
      <c r="B87" s="2" t="s">
        <v>38</v>
      </c>
      <c r="C87" s="2">
        <v>53</v>
      </c>
      <c r="D87" s="2">
        <v>32</v>
      </c>
      <c r="E87" s="2">
        <v>28</v>
      </c>
      <c r="F87" s="2">
        <v>24</v>
      </c>
      <c r="G87" s="3">
        <v>0.3</v>
      </c>
      <c r="H87" s="2">
        <v>45</v>
      </c>
      <c r="I87" s="2" t="s">
        <v>39</v>
      </c>
      <c r="J87" s="2"/>
      <c r="K87" s="2">
        <v>28</v>
      </c>
      <c r="L87" s="2">
        <f t="shared" si="20"/>
        <v>0</v>
      </c>
      <c r="M87" s="2"/>
      <c r="N87" s="2"/>
      <c r="O87" s="2">
        <v>0</v>
      </c>
      <c r="P87" s="2"/>
      <c r="Q87" s="2">
        <f t="shared" si="22"/>
        <v>5.6</v>
      </c>
      <c r="R87" s="15">
        <f>13*Q87-P87-O87-F87</f>
        <v>48.8</v>
      </c>
      <c r="S87" s="15">
        <f t="shared" si="23"/>
        <v>49</v>
      </c>
      <c r="T87" s="15">
        <f t="shared" si="24"/>
        <v>49</v>
      </c>
      <c r="U87" s="15"/>
      <c r="V87" s="15"/>
      <c r="W87" s="2"/>
      <c r="X87" s="2">
        <f t="shared" si="25"/>
        <v>13.035714285714286</v>
      </c>
      <c r="Y87" s="2">
        <f t="shared" si="21"/>
        <v>4.2857142857142856</v>
      </c>
      <c r="Z87" s="2">
        <v>3.8</v>
      </c>
      <c r="AA87" s="2">
        <v>2.6</v>
      </c>
      <c r="AB87" s="2">
        <v>5.8</v>
      </c>
      <c r="AC87" s="2">
        <v>1.6</v>
      </c>
      <c r="AD87" s="2">
        <v>3.6</v>
      </c>
      <c r="AE87" s="2">
        <v>7.2</v>
      </c>
      <c r="AF87" s="2">
        <v>1.8</v>
      </c>
      <c r="AG87" s="2">
        <v>7.2</v>
      </c>
      <c r="AH87" s="2">
        <v>0</v>
      </c>
      <c r="AI87" s="2">
        <v>4.8</v>
      </c>
      <c r="AJ87" s="2"/>
      <c r="AK87" s="2">
        <f t="shared" si="26"/>
        <v>14.7</v>
      </c>
      <c r="AL87" s="2">
        <f t="shared" si="27"/>
        <v>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142</v>
      </c>
      <c r="B88" s="2" t="s">
        <v>38</v>
      </c>
      <c r="C88" s="2"/>
      <c r="D88" s="2"/>
      <c r="E88" s="2"/>
      <c r="F88" s="2"/>
      <c r="G88" s="3">
        <v>0.18</v>
      </c>
      <c r="H88" s="2" t="e">
        <v>#N/A</v>
      </c>
      <c r="I88" s="2" t="s">
        <v>39</v>
      </c>
      <c r="J88" s="2"/>
      <c r="K88" s="2"/>
      <c r="L88" s="2">
        <f t="shared" si="20"/>
        <v>0</v>
      </c>
      <c r="M88" s="2"/>
      <c r="N88" s="2"/>
      <c r="O88" s="2">
        <v>20</v>
      </c>
      <c r="P88" s="2"/>
      <c r="Q88" s="2">
        <f t="shared" si="22"/>
        <v>0</v>
      </c>
      <c r="R88" s="15"/>
      <c r="S88" s="15">
        <f t="shared" si="23"/>
        <v>0</v>
      </c>
      <c r="T88" s="15">
        <f t="shared" si="24"/>
        <v>0</v>
      </c>
      <c r="U88" s="15"/>
      <c r="V88" s="15"/>
      <c r="W88" s="2"/>
      <c r="X88" s="2" t="e">
        <f t="shared" si="25"/>
        <v>#DIV/0!</v>
      </c>
      <c r="Y88" s="2" t="e">
        <f t="shared" si="21"/>
        <v>#DIV/0!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5</v>
      </c>
      <c r="AG88" s="2">
        <v>6.4</v>
      </c>
      <c r="AH88" s="2">
        <v>0</v>
      </c>
      <c r="AI88" s="2">
        <v>0</v>
      </c>
      <c r="AJ88" s="12" t="s">
        <v>143</v>
      </c>
      <c r="AK88" s="2">
        <f t="shared" si="26"/>
        <v>0</v>
      </c>
      <c r="AL88" s="2">
        <f t="shared" si="27"/>
        <v>0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144</v>
      </c>
      <c r="B89" s="2" t="s">
        <v>38</v>
      </c>
      <c r="C89" s="2"/>
      <c r="D89" s="2"/>
      <c r="E89" s="2"/>
      <c r="F89" s="2"/>
      <c r="G89" s="3">
        <v>0.18</v>
      </c>
      <c r="H89" s="2" t="e">
        <v>#N/A</v>
      </c>
      <c r="I89" s="2" t="s">
        <v>39</v>
      </c>
      <c r="J89" s="2"/>
      <c r="K89" s="2">
        <v>1</v>
      </c>
      <c r="L89" s="2">
        <f t="shared" si="20"/>
        <v>-1</v>
      </c>
      <c r="M89" s="2"/>
      <c r="N89" s="2"/>
      <c r="O89" s="2">
        <v>20</v>
      </c>
      <c r="P89" s="2"/>
      <c r="Q89" s="2">
        <f t="shared" si="22"/>
        <v>0</v>
      </c>
      <c r="R89" s="15"/>
      <c r="S89" s="15">
        <f t="shared" si="23"/>
        <v>0</v>
      </c>
      <c r="T89" s="15">
        <f t="shared" si="24"/>
        <v>0</v>
      </c>
      <c r="U89" s="15"/>
      <c r="V89" s="15"/>
      <c r="W89" s="2"/>
      <c r="X89" s="2" t="e">
        <f t="shared" si="25"/>
        <v>#DIV/0!</v>
      </c>
      <c r="Y89" s="2" t="e">
        <f t="shared" si="21"/>
        <v>#DIV/0!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5.2</v>
      </c>
      <c r="AG89" s="2">
        <v>5.8</v>
      </c>
      <c r="AH89" s="2">
        <v>0</v>
      </c>
      <c r="AI89" s="2">
        <v>0</v>
      </c>
      <c r="AJ89" s="12" t="s">
        <v>143</v>
      </c>
      <c r="AK89" s="2">
        <f t="shared" si="26"/>
        <v>0</v>
      </c>
      <c r="AL89" s="2">
        <f t="shared" si="27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145</v>
      </c>
      <c r="B90" s="2" t="s">
        <v>38</v>
      </c>
      <c r="C90" s="2"/>
      <c r="D90" s="2"/>
      <c r="E90" s="2"/>
      <c r="F90" s="2"/>
      <c r="G90" s="3">
        <v>0.18</v>
      </c>
      <c r="H90" s="2" t="e">
        <v>#N/A</v>
      </c>
      <c r="I90" s="2" t="s">
        <v>39</v>
      </c>
      <c r="J90" s="2"/>
      <c r="K90" s="2"/>
      <c r="L90" s="2">
        <f t="shared" si="20"/>
        <v>0</v>
      </c>
      <c r="M90" s="2"/>
      <c r="N90" s="2"/>
      <c r="O90" s="2">
        <v>20</v>
      </c>
      <c r="P90" s="2"/>
      <c r="Q90" s="2">
        <f t="shared" si="22"/>
        <v>0</v>
      </c>
      <c r="R90" s="15"/>
      <c r="S90" s="15">
        <f t="shared" si="23"/>
        <v>0</v>
      </c>
      <c r="T90" s="15">
        <f t="shared" si="24"/>
        <v>0</v>
      </c>
      <c r="U90" s="15"/>
      <c r="V90" s="15"/>
      <c r="W90" s="2"/>
      <c r="X90" s="2" t="e">
        <f t="shared" si="25"/>
        <v>#DIV/0!</v>
      </c>
      <c r="Y90" s="2" t="e">
        <f t="shared" si="21"/>
        <v>#DIV/0!</v>
      </c>
      <c r="Z90" s="2">
        <v>0.6</v>
      </c>
      <c r="AA90" s="2">
        <v>1.2</v>
      </c>
      <c r="AB90" s="2">
        <v>4.4000000000000004</v>
      </c>
      <c r="AC90" s="2">
        <v>1.8</v>
      </c>
      <c r="AD90" s="2">
        <v>0</v>
      </c>
      <c r="AE90" s="2">
        <v>0</v>
      </c>
      <c r="AF90" s="2">
        <v>4.4000000000000004</v>
      </c>
      <c r="AG90" s="2">
        <v>8.4</v>
      </c>
      <c r="AH90" s="2">
        <v>0</v>
      </c>
      <c r="AI90" s="2">
        <v>0</v>
      </c>
      <c r="AJ90" s="12" t="s">
        <v>143</v>
      </c>
      <c r="AK90" s="2">
        <f t="shared" si="26"/>
        <v>0</v>
      </c>
      <c r="AL90" s="2">
        <f t="shared" si="27"/>
        <v>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146</v>
      </c>
      <c r="B91" s="2" t="s">
        <v>38</v>
      </c>
      <c r="C91" s="2"/>
      <c r="D91" s="2"/>
      <c r="E91" s="2"/>
      <c r="F91" s="2"/>
      <c r="G91" s="3">
        <v>0.18</v>
      </c>
      <c r="H91" s="2" t="e">
        <v>#N/A</v>
      </c>
      <c r="I91" s="2" t="s">
        <v>39</v>
      </c>
      <c r="J91" s="2"/>
      <c r="K91" s="2"/>
      <c r="L91" s="2">
        <f t="shared" si="20"/>
        <v>0</v>
      </c>
      <c r="M91" s="2"/>
      <c r="N91" s="2"/>
      <c r="O91" s="2">
        <v>20</v>
      </c>
      <c r="P91" s="2"/>
      <c r="Q91" s="2">
        <f t="shared" si="22"/>
        <v>0</v>
      </c>
      <c r="R91" s="15"/>
      <c r="S91" s="15">
        <f t="shared" si="23"/>
        <v>0</v>
      </c>
      <c r="T91" s="15">
        <f t="shared" si="24"/>
        <v>0</v>
      </c>
      <c r="U91" s="15"/>
      <c r="V91" s="15"/>
      <c r="W91" s="2"/>
      <c r="X91" s="2" t="e">
        <f t="shared" si="25"/>
        <v>#DIV/0!</v>
      </c>
      <c r="Y91" s="2" t="e">
        <f t="shared" si="21"/>
        <v>#DIV/0!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12" t="s">
        <v>143</v>
      </c>
      <c r="AK91" s="2">
        <f t="shared" si="26"/>
        <v>0</v>
      </c>
      <c r="AL91" s="2">
        <f t="shared" si="27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147</v>
      </c>
      <c r="B92" s="2" t="s">
        <v>38</v>
      </c>
      <c r="C92" s="2"/>
      <c r="D92" s="2"/>
      <c r="E92" s="2"/>
      <c r="F92" s="2"/>
      <c r="G92" s="3">
        <v>0.18</v>
      </c>
      <c r="H92" s="2">
        <v>120</v>
      </c>
      <c r="I92" s="2" t="s">
        <v>39</v>
      </c>
      <c r="J92" s="2"/>
      <c r="K92" s="2"/>
      <c r="L92" s="2">
        <f t="shared" si="20"/>
        <v>0</v>
      </c>
      <c r="M92" s="2"/>
      <c r="N92" s="2"/>
      <c r="O92" s="2">
        <v>20</v>
      </c>
      <c r="P92" s="2"/>
      <c r="Q92" s="2">
        <f t="shared" si="22"/>
        <v>0</v>
      </c>
      <c r="R92" s="15"/>
      <c r="S92" s="15">
        <f t="shared" si="23"/>
        <v>0</v>
      </c>
      <c r="T92" s="15">
        <f t="shared" si="24"/>
        <v>0</v>
      </c>
      <c r="U92" s="15"/>
      <c r="V92" s="15"/>
      <c r="W92" s="2"/>
      <c r="X92" s="2" t="e">
        <f t="shared" si="25"/>
        <v>#DIV/0!</v>
      </c>
      <c r="Y92" s="2" t="e">
        <f t="shared" si="21"/>
        <v>#DIV/0!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12" t="s">
        <v>143</v>
      </c>
      <c r="AK92" s="2">
        <f t="shared" si="26"/>
        <v>0</v>
      </c>
      <c r="AL92" s="2">
        <f t="shared" si="27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148</v>
      </c>
      <c r="B93" s="2" t="s">
        <v>38</v>
      </c>
      <c r="C93" s="2">
        <v>391</v>
      </c>
      <c r="D93" s="2">
        <v>429</v>
      </c>
      <c r="E93" s="2">
        <v>320</v>
      </c>
      <c r="F93" s="2">
        <v>470</v>
      </c>
      <c r="G93" s="3">
        <v>0.28000000000000003</v>
      </c>
      <c r="H93" s="2">
        <v>45</v>
      </c>
      <c r="I93" s="2" t="s">
        <v>39</v>
      </c>
      <c r="J93" s="2"/>
      <c r="K93" s="2">
        <v>323</v>
      </c>
      <c r="L93" s="2">
        <f t="shared" si="20"/>
        <v>-3</v>
      </c>
      <c r="M93" s="2"/>
      <c r="N93" s="2"/>
      <c r="O93" s="2">
        <v>180</v>
      </c>
      <c r="P93" s="2"/>
      <c r="Q93" s="2">
        <f t="shared" si="22"/>
        <v>64</v>
      </c>
      <c r="R93" s="15">
        <f t="shared" si="29"/>
        <v>246</v>
      </c>
      <c r="S93" s="15">
        <f t="shared" si="23"/>
        <v>246</v>
      </c>
      <c r="T93" s="15">
        <f t="shared" si="24"/>
        <v>246</v>
      </c>
      <c r="U93" s="15"/>
      <c r="V93" s="15"/>
      <c r="W93" s="2"/>
      <c r="X93" s="2">
        <f t="shared" si="25"/>
        <v>14</v>
      </c>
      <c r="Y93" s="2">
        <f t="shared" si="21"/>
        <v>10.15625</v>
      </c>
      <c r="Z93" s="2">
        <v>63.8</v>
      </c>
      <c r="AA93" s="2">
        <v>72.2</v>
      </c>
      <c r="AB93" s="2">
        <v>56.4</v>
      </c>
      <c r="AC93" s="2">
        <v>95</v>
      </c>
      <c r="AD93" s="2">
        <v>52.4</v>
      </c>
      <c r="AE93" s="2">
        <v>42.6</v>
      </c>
      <c r="AF93" s="2">
        <v>55.6</v>
      </c>
      <c r="AG93" s="2">
        <v>65.400000000000006</v>
      </c>
      <c r="AH93" s="2">
        <v>42</v>
      </c>
      <c r="AI93" s="2">
        <v>50.8</v>
      </c>
      <c r="AJ93" s="2"/>
      <c r="AK93" s="2">
        <f t="shared" si="26"/>
        <v>68.88000000000001</v>
      </c>
      <c r="AL93" s="2">
        <f t="shared" si="27"/>
        <v>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149</v>
      </c>
      <c r="B94" s="2" t="s">
        <v>38</v>
      </c>
      <c r="C94" s="2">
        <v>507</v>
      </c>
      <c r="D94" s="2">
        <v>440</v>
      </c>
      <c r="E94" s="2">
        <v>427</v>
      </c>
      <c r="F94" s="2">
        <v>353</v>
      </c>
      <c r="G94" s="3">
        <v>0.28000000000000003</v>
      </c>
      <c r="H94" s="2">
        <v>45</v>
      </c>
      <c r="I94" s="2" t="s">
        <v>39</v>
      </c>
      <c r="J94" s="2"/>
      <c r="K94" s="2">
        <v>430</v>
      </c>
      <c r="L94" s="2">
        <f t="shared" si="20"/>
        <v>-3</v>
      </c>
      <c r="M94" s="2"/>
      <c r="N94" s="2"/>
      <c r="O94" s="2">
        <v>160</v>
      </c>
      <c r="P94" s="2"/>
      <c r="Q94" s="2">
        <f t="shared" si="22"/>
        <v>85.4</v>
      </c>
      <c r="R94" s="15">
        <f t="shared" si="29"/>
        <v>682.60000000000014</v>
      </c>
      <c r="S94" s="15">
        <v>760</v>
      </c>
      <c r="T94" s="15">
        <f t="shared" si="24"/>
        <v>460</v>
      </c>
      <c r="U94" s="15">
        <v>300</v>
      </c>
      <c r="V94" s="15">
        <v>760</v>
      </c>
      <c r="W94" s="2"/>
      <c r="X94" s="2">
        <f t="shared" si="25"/>
        <v>14.906323185011708</v>
      </c>
      <c r="Y94" s="2">
        <f t="shared" si="21"/>
        <v>6.0070257611241216</v>
      </c>
      <c r="Z94" s="2">
        <v>61.8</v>
      </c>
      <c r="AA94" s="2">
        <v>71.599999999999994</v>
      </c>
      <c r="AB94" s="2">
        <v>80.400000000000006</v>
      </c>
      <c r="AC94" s="2">
        <v>90.6</v>
      </c>
      <c r="AD94" s="2">
        <v>62.4</v>
      </c>
      <c r="AE94" s="2">
        <v>63</v>
      </c>
      <c r="AF94" s="2">
        <v>61.2</v>
      </c>
      <c r="AG94" s="2">
        <v>78.2</v>
      </c>
      <c r="AH94" s="2">
        <v>66.2</v>
      </c>
      <c r="AI94" s="2">
        <v>54</v>
      </c>
      <c r="AJ94" s="2" t="s">
        <v>150</v>
      </c>
      <c r="AK94" s="2">
        <f t="shared" si="26"/>
        <v>128.80000000000001</v>
      </c>
      <c r="AL94" s="2">
        <f t="shared" si="27"/>
        <v>84.000000000000014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 t="s">
        <v>57</v>
      </c>
      <c r="B95" s="2" t="s">
        <v>38</v>
      </c>
      <c r="C95" s="2">
        <v>43</v>
      </c>
      <c r="D95" s="2">
        <v>467</v>
      </c>
      <c r="E95" s="2">
        <v>43</v>
      </c>
      <c r="F95" s="2">
        <v>443</v>
      </c>
      <c r="G95" s="3">
        <v>0.28000000000000003</v>
      </c>
      <c r="H95" s="2">
        <v>45</v>
      </c>
      <c r="I95" s="2" t="s">
        <v>39</v>
      </c>
      <c r="J95" s="2"/>
      <c r="K95" s="2">
        <v>82</v>
      </c>
      <c r="L95" s="2">
        <f t="shared" si="20"/>
        <v>-39</v>
      </c>
      <c r="M95" s="2"/>
      <c r="N95" s="2"/>
      <c r="O95" s="2">
        <v>8</v>
      </c>
      <c r="P95" s="2"/>
      <c r="Q95" s="2">
        <f t="shared" si="22"/>
        <v>8.6</v>
      </c>
      <c r="R95" s="15"/>
      <c r="S95" s="15">
        <f t="shared" si="23"/>
        <v>0</v>
      </c>
      <c r="T95" s="15">
        <f t="shared" si="24"/>
        <v>0</v>
      </c>
      <c r="U95" s="15"/>
      <c r="V95" s="15"/>
      <c r="W95" s="2"/>
      <c r="X95" s="2">
        <f t="shared" si="25"/>
        <v>52.441860465116278</v>
      </c>
      <c r="Y95" s="2">
        <f t="shared" si="21"/>
        <v>52.441860465116278</v>
      </c>
      <c r="Z95" s="2">
        <v>35.200000000000003</v>
      </c>
      <c r="AA95" s="2">
        <v>44.8</v>
      </c>
      <c r="AB95" s="2">
        <v>19.399999999999999</v>
      </c>
      <c r="AC95" s="2">
        <v>42.6</v>
      </c>
      <c r="AD95" s="2">
        <v>10.199999999999999</v>
      </c>
      <c r="AE95" s="2">
        <v>27.8</v>
      </c>
      <c r="AF95" s="2">
        <v>16.600000000000001</v>
      </c>
      <c r="AG95" s="2">
        <v>17.399999999999999</v>
      </c>
      <c r="AH95" s="2">
        <v>14.6</v>
      </c>
      <c r="AI95" s="2">
        <v>16.2</v>
      </c>
      <c r="AJ95" s="2" t="s">
        <v>138</v>
      </c>
      <c r="AK95" s="2">
        <f t="shared" si="26"/>
        <v>0</v>
      </c>
      <c r="AL95" s="2">
        <f t="shared" si="27"/>
        <v>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151</v>
      </c>
      <c r="B96" s="2" t="s">
        <v>38</v>
      </c>
      <c r="C96" s="2">
        <v>297</v>
      </c>
      <c r="D96" s="2">
        <v>299</v>
      </c>
      <c r="E96" s="2">
        <v>263</v>
      </c>
      <c r="F96" s="2">
        <v>160</v>
      </c>
      <c r="G96" s="3">
        <v>0.28000000000000003</v>
      </c>
      <c r="H96" s="2">
        <v>50</v>
      </c>
      <c r="I96" s="2" t="s">
        <v>39</v>
      </c>
      <c r="J96" s="2"/>
      <c r="K96" s="2">
        <v>267</v>
      </c>
      <c r="L96" s="2">
        <f t="shared" si="20"/>
        <v>-4</v>
      </c>
      <c r="M96" s="2"/>
      <c r="N96" s="2"/>
      <c r="O96" s="2">
        <v>200</v>
      </c>
      <c r="P96" s="2">
        <v>100</v>
      </c>
      <c r="Q96" s="2">
        <f t="shared" si="22"/>
        <v>52.6</v>
      </c>
      <c r="R96" s="15">
        <f t="shared" si="29"/>
        <v>276.39999999999998</v>
      </c>
      <c r="S96" s="21">
        <f>ROUND(R96+Q96*3,0)</f>
        <v>434</v>
      </c>
      <c r="T96" s="15">
        <f t="shared" si="24"/>
        <v>234</v>
      </c>
      <c r="U96" s="21">
        <v>200</v>
      </c>
      <c r="V96" s="15">
        <v>340</v>
      </c>
      <c r="W96" s="2"/>
      <c r="X96" s="2">
        <f t="shared" si="25"/>
        <v>16.99619771863118</v>
      </c>
      <c r="Y96" s="2">
        <f t="shared" si="21"/>
        <v>8.7452471482889731</v>
      </c>
      <c r="Z96" s="2">
        <v>42.2</v>
      </c>
      <c r="AA96" s="2">
        <v>41.6</v>
      </c>
      <c r="AB96" s="2">
        <v>48.4</v>
      </c>
      <c r="AC96" s="2">
        <v>58.2</v>
      </c>
      <c r="AD96" s="2">
        <v>37.4</v>
      </c>
      <c r="AE96" s="2">
        <v>40</v>
      </c>
      <c r="AF96" s="2">
        <v>38.6</v>
      </c>
      <c r="AG96" s="2">
        <v>36.200000000000003</v>
      </c>
      <c r="AH96" s="2">
        <v>36.6</v>
      </c>
      <c r="AI96" s="2">
        <v>31.6</v>
      </c>
      <c r="AJ96" s="2" t="s">
        <v>152</v>
      </c>
      <c r="AK96" s="2">
        <f t="shared" si="26"/>
        <v>65.52000000000001</v>
      </c>
      <c r="AL96" s="2">
        <f t="shared" si="27"/>
        <v>56.000000000000007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10" t="s">
        <v>153</v>
      </c>
      <c r="B97" s="10" t="s">
        <v>38</v>
      </c>
      <c r="C97" s="10"/>
      <c r="D97" s="10"/>
      <c r="E97" s="10"/>
      <c r="F97" s="10"/>
      <c r="G97" s="11">
        <v>0</v>
      </c>
      <c r="H97" s="10">
        <v>45</v>
      </c>
      <c r="I97" s="10" t="s">
        <v>39</v>
      </c>
      <c r="J97" s="10"/>
      <c r="K97" s="10"/>
      <c r="L97" s="10">
        <f t="shared" si="20"/>
        <v>0</v>
      </c>
      <c r="M97" s="10"/>
      <c r="N97" s="10"/>
      <c r="O97" s="10">
        <v>0</v>
      </c>
      <c r="P97" s="10"/>
      <c r="Q97" s="10">
        <f t="shared" si="22"/>
        <v>0</v>
      </c>
      <c r="R97" s="17"/>
      <c r="S97" s="15">
        <f t="shared" si="23"/>
        <v>0</v>
      </c>
      <c r="T97" s="15">
        <f t="shared" si="24"/>
        <v>0</v>
      </c>
      <c r="U97" s="15"/>
      <c r="V97" s="17"/>
      <c r="W97" s="10"/>
      <c r="X97" s="2" t="e">
        <f t="shared" si="25"/>
        <v>#DIV/0!</v>
      </c>
      <c r="Y97" s="10" t="e">
        <f t="shared" si="21"/>
        <v>#DIV/0!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 t="s">
        <v>96</v>
      </c>
      <c r="AK97" s="2">
        <f t="shared" si="26"/>
        <v>0</v>
      </c>
      <c r="AL97" s="2">
        <f t="shared" si="27"/>
        <v>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7" t="s">
        <v>154</v>
      </c>
      <c r="B98" s="7" t="s">
        <v>38</v>
      </c>
      <c r="C98" s="7"/>
      <c r="D98" s="7">
        <v>150</v>
      </c>
      <c r="E98" s="7"/>
      <c r="F98" s="7">
        <v>150</v>
      </c>
      <c r="G98" s="8">
        <v>0</v>
      </c>
      <c r="H98" s="7" t="e">
        <v>#N/A</v>
      </c>
      <c r="I98" s="7" t="s">
        <v>56</v>
      </c>
      <c r="J98" s="7"/>
      <c r="K98" s="7"/>
      <c r="L98" s="7">
        <f t="shared" si="20"/>
        <v>0</v>
      </c>
      <c r="M98" s="7"/>
      <c r="N98" s="7"/>
      <c r="O98" s="7"/>
      <c r="P98" s="7"/>
      <c r="Q98" s="7">
        <f t="shared" si="22"/>
        <v>0</v>
      </c>
      <c r="R98" s="16"/>
      <c r="S98" s="15">
        <f t="shared" si="23"/>
        <v>0</v>
      </c>
      <c r="T98" s="15">
        <f t="shared" si="24"/>
        <v>0</v>
      </c>
      <c r="U98" s="15"/>
      <c r="V98" s="16"/>
      <c r="W98" s="7"/>
      <c r="X98" s="2" t="e">
        <f t="shared" si="25"/>
        <v>#DIV/0!</v>
      </c>
      <c r="Y98" s="7" t="e">
        <f t="shared" si="21"/>
        <v>#DIV/0!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18" t="s">
        <v>155</v>
      </c>
      <c r="AK98" s="2">
        <f t="shared" si="26"/>
        <v>0</v>
      </c>
      <c r="AL98" s="2">
        <f t="shared" si="27"/>
        <v>0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 t="s">
        <v>156</v>
      </c>
      <c r="B99" s="2" t="s">
        <v>38</v>
      </c>
      <c r="C99" s="2">
        <v>558</v>
      </c>
      <c r="D99" s="2">
        <v>10</v>
      </c>
      <c r="E99" s="2">
        <v>165</v>
      </c>
      <c r="F99" s="2">
        <v>392</v>
      </c>
      <c r="G99" s="3">
        <v>0.3</v>
      </c>
      <c r="H99" s="2" t="e">
        <v>#N/A</v>
      </c>
      <c r="I99" s="2" t="s">
        <v>39</v>
      </c>
      <c r="J99" s="2"/>
      <c r="K99" s="2">
        <v>164</v>
      </c>
      <c r="L99" s="2">
        <f t="shared" si="20"/>
        <v>1</v>
      </c>
      <c r="M99" s="2"/>
      <c r="N99" s="2"/>
      <c r="O99" s="2">
        <v>0</v>
      </c>
      <c r="P99" s="2"/>
      <c r="Q99" s="2">
        <f t="shared" si="22"/>
        <v>33</v>
      </c>
      <c r="R99" s="15">
        <f>14*Q99-P99-O99-F99</f>
        <v>70</v>
      </c>
      <c r="S99" s="15">
        <v>100</v>
      </c>
      <c r="T99" s="15">
        <f t="shared" si="24"/>
        <v>0</v>
      </c>
      <c r="U99" s="15">
        <v>100</v>
      </c>
      <c r="V99" s="15">
        <v>100</v>
      </c>
      <c r="W99" s="2"/>
      <c r="X99" s="2">
        <f t="shared" si="25"/>
        <v>14.909090909090908</v>
      </c>
      <c r="Y99" s="2">
        <f t="shared" si="21"/>
        <v>11.878787878787879</v>
      </c>
      <c r="Z99" s="2">
        <v>18.600000000000001</v>
      </c>
      <c r="AA99" s="2">
        <v>22</v>
      </c>
      <c r="AB99" s="2">
        <v>59</v>
      </c>
      <c r="AC99" s="2">
        <v>14</v>
      </c>
      <c r="AD99" s="2">
        <v>5.8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 t="s">
        <v>157</v>
      </c>
      <c r="AK99" s="2">
        <f t="shared" si="26"/>
        <v>0</v>
      </c>
      <c r="AL99" s="2">
        <f t="shared" si="27"/>
        <v>30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7" t="s">
        <v>158</v>
      </c>
      <c r="B100" s="7" t="s">
        <v>38</v>
      </c>
      <c r="C100" s="7">
        <v>34</v>
      </c>
      <c r="D100" s="7">
        <v>3</v>
      </c>
      <c r="E100" s="9">
        <v>34</v>
      </c>
      <c r="F100" s="7"/>
      <c r="G100" s="8">
        <v>0</v>
      </c>
      <c r="H100" s="7" t="e">
        <v>#N/A</v>
      </c>
      <c r="I100" s="7" t="s">
        <v>56</v>
      </c>
      <c r="J100" s="7" t="s">
        <v>118</v>
      </c>
      <c r="K100" s="7">
        <v>50</v>
      </c>
      <c r="L100" s="7">
        <f t="shared" si="20"/>
        <v>-16</v>
      </c>
      <c r="M100" s="7"/>
      <c r="N100" s="7"/>
      <c r="O100" s="7">
        <v>0</v>
      </c>
      <c r="P100" s="7"/>
      <c r="Q100" s="7">
        <f t="shared" si="22"/>
        <v>6.8</v>
      </c>
      <c r="R100" s="16"/>
      <c r="S100" s="15">
        <f t="shared" si="23"/>
        <v>0</v>
      </c>
      <c r="T100" s="15">
        <f t="shared" si="24"/>
        <v>0</v>
      </c>
      <c r="U100" s="15"/>
      <c r="V100" s="16"/>
      <c r="W100" s="7"/>
      <c r="X100" s="2">
        <f t="shared" si="25"/>
        <v>0</v>
      </c>
      <c r="Y100" s="7">
        <f t="shared" si="21"/>
        <v>0</v>
      </c>
      <c r="Z100" s="7">
        <v>2.8</v>
      </c>
      <c r="AA100" s="7">
        <v>0</v>
      </c>
      <c r="AB100" s="7">
        <v>5.6</v>
      </c>
      <c r="AC100" s="7">
        <v>3.2</v>
      </c>
      <c r="AD100" s="7">
        <v>1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 t="s">
        <v>159</v>
      </c>
      <c r="AK100" s="2">
        <f t="shared" si="26"/>
        <v>0</v>
      </c>
      <c r="AL100" s="2">
        <f t="shared" si="27"/>
        <v>0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7" t="s">
        <v>160</v>
      </c>
      <c r="B101" s="7" t="s">
        <v>41</v>
      </c>
      <c r="C101" s="7">
        <v>-1.43</v>
      </c>
      <c r="D101" s="7"/>
      <c r="E101" s="7"/>
      <c r="F101" s="7">
        <v>-1.43</v>
      </c>
      <c r="G101" s="8">
        <v>0</v>
      </c>
      <c r="H101" s="7" t="e">
        <v>#N/A</v>
      </c>
      <c r="I101" s="7" t="s">
        <v>56</v>
      </c>
      <c r="J101" s="7"/>
      <c r="K101" s="7"/>
      <c r="L101" s="7">
        <f t="shared" ref="L101" si="30">E101-K101</f>
        <v>0</v>
      </c>
      <c r="M101" s="7"/>
      <c r="N101" s="7"/>
      <c r="O101" s="7"/>
      <c r="P101" s="7"/>
      <c r="Q101" s="7">
        <f t="shared" si="22"/>
        <v>0</v>
      </c>
      <c r="R101" s="16"/>
      <c r="S101" s="15">
        <f t="shared" si="23"/>
        <v>0</v>
      </c>
      <c r="T101" s="15">
        <f t="shared" si="24"/>
        <v>0</v>
      </c>
      <c r="U101" s="15"/>
      <c r="V101" s="16"/>
      <c r="W101" s="7"/>
      <c r="X101" s="2" t="e">
        <f t="shared" si="25"/>
        <v>#DIV/0!</v>
      </c>
      <c r="Y101" s="7" t="e">
        <f t="shared" si="21"/>
        <v>#DIV/0!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/>
      <c r="AK101" s="2">
        <f t="shared" si="26"/>
        <v>0</v>
      </c>
      <c r="AL101" s="2">
        <f t="shared" si="27"/>
        <v>0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</sheetData>
  <autoFilter ref="A3:AK101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2025-07-15T07:47:00Z</dcterms:created>
  <dcterms:modified xsi:type="dcterms:W3CDTF">2025-07-16T09:44:24Z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61A84B6404A54DE2929F4497AC12449A_12</vt:lpwstr>
  </property>
  <property fmtid="{D5CDD505-2E9C-101B-9397-08002B2CF9AE}" pid="3" name="KSOProductBuildVer">
    <vt:lpwstr>1049-12.2.0.21931</vt:lpwstr>
  </property>
</Properties>
</file>