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"/>
    </mc:Choice>
  </mc:AlternateContent>
  <xr:revisionPtr revIDLastSave="0" documentId="13_ncr:1_{BC023157-E66B-4A20-9111-82C4061EB8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AF20" i="1" s="1"/>
  <c r="O42" i="1"/>
  <c r="T42" i="1" s="1"/>
  <c r="O41" i="1"/>
  <c r="S41" i="1" s="1"/>
  <c r="O40" i="1"/>
  <c r="T40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5" i="1"/>
  <c r="T25" i="1" s="1"/>
  <c r="O26" i="1"/>
  <c r="T26" i="1" s="1"/>
  <c r="O27" i="1"/>
  <c r="T27" i="1" s="1"/>
  <c r="O28" i="1"/>
  <c r="T28" i="1" s="1"/>
  <c r="O29" i="1"/>
  <c r="T29" i="1" s="1"/>
  <c r="O22" i="1"/>
  <c r="T22" i="1" s="1"/>
  <c r="O24" i="1"/>
  <c r="T24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6" i="1"/>
  <c r="S6" i="1" s="1"/>
  <c r="K41" i="1"/>
  <c r="K38" i="1"/>
  <c r="K37" i="1"/>
  <c r="AF36" i="1"/>
  <c r="K36" i="1"/>
  <c r="AF35" i="1"/>
  <c r="K35" i="1"/>
  <c r="K34" i="1"/>
  <c r="K33" i="1"/>
  <c r="K31" i="1"/>
  <c r="AF30" i="1"/>
  <c r="K30" i="1"/>
  <c r="K24" i="1"/>
  <c r="K22" i="1"/>
  <c r="AF29" i="1"/>
  <c r="K29" i="1"/>
  <c r="AF28" i="1"/>
  <c r="K28" i="1"/>
  <c r="AF27" i="1"/>
  <c r="K27" i="1"/>
  <c r="K26" i="1"/>
  <c r="K32" i="1"/>
  <c r="AF25" i="1"/>
  <c r="K25" i="1"/>
  <c r="K23" i="1"/>
  <c r="K21" i="1"/>
  <c r="K20" i="1"/>
  <c r="K19" i="1"/>
  <c r="AF18" i="1"/>
  <c r="K18" i="1"/>
  <c r="K17" i="1"/>
  <c r="K16" i="1"/>
  <c r="K15" i="1"/>
  <c r="K14" i="1"/>
  <c r="AF12" i="1"/>
  <c r="K12" i="1"/>
  <c r="AF11" i="1"/>
  <c r="K11" i="1"/>
  <c r="K13" i="1"/>
  <c r="AF10" i="1"/>
  <c r="K10" i="1"/>
  <c r="AF9" i="1"/>
  <c r="K9" i="1"/>
  <c r="AF42" i="1"/>
  <c r="K42" i="1"/>
  <c r="AF40" i="1"/>
  <c r="K40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4" i="1" l="1"/>
  <c r="AF14" i="1" s="1"/>
  <c r="AF5" i="1" s="1"/>
  <c r="P38" i="1"/>
  <c r="AF38" i="1" s="1"/>
  <c r="P15" i="1"/>
  <c r="AF15" i="1" s="1"/>
  <c r="P17" i="1"/>
  <c r="AF17" i="1" s="1"/>
  <c r="P31" i="1"/>
  <c r="AF31" i="1" s="1"/>
  <c r="P33" i="1"/>
  <c r="AF33" i="1" s="1"/>
  <c r="P16" i="1"/>
  <c r="AF16" i="1" s="1"/>
  <c r="P19" i="1"/>
  <c r="AF19" i="1" s="1"/>
  <c r="P37" i="1"/>
  <c r="AF37" i="1" s="1"/>
  <c r="P23" i="1"/>
  <c r="AF23" i="1" s="1"/>
  <c r="P26" i="1"/>
  <c r="AF26" i="1" s="1"/>
  <c r="P34" i="1"/>
  <c r="AF34" i="1" s="1"/>
  <c r="P21" i="1"/>
  <c r="AF21" i="1" s="1"/>
  <c r="S40" i="1"/>
  <c r="S42" i="1"/>
  <c r="T6" i="1"/>
  <c r="S35" i="1"/>
  <c r="S33" i="1"/>
  <c r="S31" i="1"/>
  <c r="S24" i="1"/>
  <c r="S29" i="1"/>
  <c r="S27" i="1"/>
  <c r="S25" i="1"/>
  <c r="S19" i="1"/>
  <c r="S17" i="1"/>
  <c r="S13" i="1"/>
  <c r="S11" i="1"/>
  <c r="S9" i="1"/>
  <c r="S7" i="1"/>
  <c r="S38" i="1"/>
  <c r="S36" i="1"/>
  <c r="S34" i="1"/>
  <c r="S32" i="1"/>
  <c r="S30" i="1"/>
  <c r="S22" i="1"/>
  <c r="S28" i="1"/>
  <c r="S23" i="1"/>
  <c r="S20" i="1"/>
  <c r="S18" i="1"/>
  <c r="S14" i="1"/>
  <c r="S12" i="1"/>
  <c r="S10" i="1"/>
  <c r="S8" i="1"/>
  <c r="T41" i="1"/>
  <c r="O5" i="1"/>
  <c r="K5" i="1"/>
  <c r="S16" i="1" l="1"/>
  <c r="S26" i="1"/>
  <c r="S15" i="1"/>
  <c r="S21" i="1"/>
  <c r="S37" i="1"/>
  <c r="P5" i="1"/>
</calcChain>
</file>

<file path=xl/sharedStrings.xml><?xml version="1.0" encoding="utf-8"?>
<sst xmlns="http://schemas.openxmlformats.org/spreadsheetml/2006/main" count="137" uniqueCount="86">
  <si>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</si>
  <si>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</si>
  <si>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</si>
  <si>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</si>
  <si>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</si>
  <si>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</si>
  <si>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</si>
  <si>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</si>
  <si>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</si>
  <si>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</si>
  <si>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</si>
  <si>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</si>
  <si>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</si>
  <si>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</si>
  <si>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</si>
  <si>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</si>
  <si>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</si>
  <si>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</si>
  <si>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</si>
  <si>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</si>
  <si>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</si>
  <si>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</si>
  <si>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</si>
  <si>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</si>
  <si>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</si>
  <si>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02,06,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</si>
  <si>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</si>
  <si>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</si>
  <si>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</si>
  <si>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</si>
  <si>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</si>
  <si>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</si>
  <si>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</si>
  <si>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</si>
  <si>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</si>
  <si>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</si>
  <si>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</si>
  <si>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</si>
  <si>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</si>
  <si>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</si>
  <si>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</si>
  <si>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</si>
  <si>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</si>
  <si>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</si>
  <si>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</si>
  <si>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</si>
  <si>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</si>
  <si>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дубль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</si>
  <si>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</si>
  <si>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</si>
  <si>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</si>
  <si>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</si>
  <si>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</si>
  <si>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</si>
  <si>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</si>
  <si>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</si>
  <si>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</si>
  <si>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</si>
  <si>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</si>
  <si>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</si>
  <si>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</si>
  <si>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</si>
  <si>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</si>
  <si>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</si>
  <si>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</si>
  <si>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нужно увеличить продажи!!! (до 10,07,25)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</si>
  <si>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</si>
  <si>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</si>
  <si>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</si>
  <si>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</si>
  <si>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продажи!!!</t>
  </si>
  <si>
    <t>Сыр полутвердый "Гауда" с массовой долей жира в пересчете на сухое вещество 45%,   Останкино</t>
  </si>
  <si>
    <t>нужно увеличить продажи!!! (до 30,05,25)</t>
  </si>
  <si>
    <t>Сыр полутвердый "Голландский" с массовой долей жира в пересчете на сухое  Останкино</t>
  </si>
  <si>
    <t>нужно увеличить продажи!!! (до 06,07,25)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</si>
  <si>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</si>
  <si>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</si>
  <si>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</si>
  <si>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</si>
  <si>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</si>
  <si>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</si>
  <si>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</si>
  <si>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 (до 04,07,25)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</si>
  <si>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</si>
  <si>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</si>
  <si>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25,07,25)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</si>
</sst>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55.5703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25</v>
      </c>
      <c r="O4" s="1" t="s">
        <v>25</v>
      </c>
      <c r="P4" s="1"/>
      <c r="Q4" s="1"/>
      <c r="R4" s="1"/>
      <c r="S4" s="1"/>
      <c r="T4" s="1"/>
      <c r="U4" s="1" t="s">
        <v>24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2932.4279999999999</v>
      </c>
      <c r="F5" s="4">
        <f>SUM(F6:F498)</f>
        <v>7269.6589999999997</v>
      </c>
      <c r="G5" s="7"/>
      <c r="H5" s="1"/>
      <c r="I5" s="1"/>
      <c r="J5" s="4">
        <f>SUM(J6:J498)</f>
        <v>3206.6</v>
      </c>
      <c r="K5" s="4">
        <f>SUM(K6:K498)</f>
        <v>-274.17200000000003</v>
      </c>
      <c r="L5" s="4">
        <f>SUM(L6:L498)</f>
        <v>0</v>
      </c>
      <c r="M5" s="4">
        <f>SUM(M6:M498)</f>
        <v>0</v>
      </c>
      <c r="N5" s="4">
        <f>SUM(N6:N498)</f>
        <v>2153.1686</v>
      </c>
      <c r="O5" s="4">
        <f>SUM(O6:O498)</f>
        <v>586.48559999999998</v>
      </c>
      <c r="P5" s="4">
        <f>SUM(P6:P498)</f>
        <v>2643.4822000000004</v>
      </c>
      <c r="Q5" s="4">
        <f>SUM(Q6:Q498)</f>
        <v>0</v>
      </c>
      <c r="R5" s="1"/>
      <c r="S5" s="1"/>
      <c r="T5" s="1"/>
      <c r="U5" s="4">
        <f>SUM(U6:U498)</f>
        <v>487.18579999999997</v>
      </c>
      <c r="V5" s="4">
        <f>SUM(V6:V498)</f>
        <v>593.78339999999992</v>
      </c>
      <c r="W5" s="4">
        <f>SUM(W6:W498)</f>
        <v>520.05560000000003</v>
      </c>
      <c r="X5" s="4">
        <f>SUM(X6:X498)</f>
        <v>514.99440000000004</v>
      </c>
      <c r="Y5" s="4">
        <f>SUM(Y6:Y498)</f>
        <v>552.50279999999998</v>
      </c>
      <c r="Z5" s="4">
        <f>SUM(Z6:Z498)</f>
        <v>646.11360000000002</v>
      </c>
      <c r="AA5" s="4">
        <f>SUM(AA6:AA498)</f>
        <v>831.5838</v>
      </c>
      <c r="AB5" s="4">
        <f>SUM(AB6:AB498)</f>
        <v>698.59879999999998</v>
      </c>
      <c r="AC5" s="4">
        <f>SUM(AC6:AC498)</f>
        <v>711.30899999999997</v>
      </c>
      <c r="AD5" s="4">
        <f>SUM(AD6:AD498)</f>
        <v>711.53520000000003</v>
      </c>
      <c r="AE5" s="1"/>
      <c r="AF5" s="4">
        <f>SUM(AF6:AF498)</f>
        <v>401.88220000000001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35</v>
      </c>
      <c r="C6" s="1">
        <v>5</v>
      </c>
      <c r="D6" s="1">
        <v>48</v>
      </c>
      <c r="E6" s="1">
        <v>5</v>
      </c>
      <c r="F6" s="1">
        <v>48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38" si="0">E6-J6</f>
        <v>-1</v>
      </c>
      <c r="L6" s="1"/>
      <c r="M6" s="1"/>
      <c r="N6" s="1"/>
      <c r="O6" s="1">
        <f>E6/5</f>
        <v>1</v>
      </c>
      <c r="P6" s="5"/>
      <c r="Q6" s="5"/>
      <c r="R6" s="1"/>
      <c r="S6" s="1">
        <f>(F6+N6+P6)/O6</f>
        <v>48</v>
      </c>
      <c r="T6" s="1">
        <f>(F6+N6)/O6</f>
        <v>48</v>
      </c>
      <c r="U6" s="1">
        <v>2.6</v>
      </c>
      <c r="V6" s="1">
        <v>3.6</v>
      </c>
      <c r="W6" s="1">
        <v>1.6</v>
      </c>
      <c r="X6" s="1">
        <v>2.4</v>
      </c>
      <c r="Y6" s="1">
        <v>2</v>
      </c>
      <c r="Z6" s="1">
        <v>2.8</v>
      </c>
      <c r="AA6" s="1">
        <v>1.6</v>
      </c>
      <c r="AB6" s="1">
        <v>3.6</v>
      </c>
      <c r="AC6" s="1">
        <v>2.2000000000000002</v>
      </c>
      <c r="AD6" s="1">
        <v>1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125</v>
      </c>
      <c r="D7" s="1">
        <v>1</v>
      </c>
      <c r="E7" s="1">
        <v>20</v>
      </c>
      <c r="F7" s="1">
        <v>105</v>
      </c>
      <c r="G7" s="7">
        <v>0.18</v>
      </c>
      <c r="H7" s="1">
        <v>270</v>
      </c>
      <c r="I7" s="1">
        <v>9988438</v>
      </c>
      <c r="J7" s="1">
        <v>20</v>
      </c>
      <c r="K7" s="1">
        <f t="shared" si="0"/>
        <v>0</v>
      </c>
      <c r="L7" s="1"/>
      <c r="M7" s="1"/>
      <c r="N7" s="1"/>
      <c r="O7" s="1">
        <f t="shared" ref="O7:O38" si="1">E7/5</f>
        <v>4</v>
      </c>
      <c r="P7" s="5"/>
      <c r="Q7" s="5"/>
      <c r="R7" s="1"/>
      <c r="S7" s="1">
        <f t="shared" ref="S7:S38" si="2">(F7+N7+P7)/O7</f>
        <v>26.25</v>
      </c>
      <c r="T7" s="1">
        <f t="shared" ref="T7:T38" si="3">(F7+N7)/O7</f>
        <v>26.25</v>
      </c>
      <c r="U7" s="1">
        <v>4.5999999999999996</v>
      </c>
      <c r="V7" s="1">
        <v>7.4</v>
      </c>
      <c r="W7" s="1">
        <v>6.4</v>
      </c>
      <c r="X7" s="1">
        <v>4.2</v>
      </c>
      <c r="Y7" s="1">
        <v>3.8</v>
      </c>
      <c r="Z7" s="1">
        <v>11</v>
      </c>
      <c r="AA7" s="1">
        <v>6.6</v>
      </c>
      <c r="AB7" s="1">
        <v>9.1999999999999993</v>
      </c>
      <c r="AC7" s="1">
        <v>9.1999999999999993</v>
      </c>
      <c r="AD7" s="1">
        <v>7.6</v>
      </c>
      <c r="AE7" s="27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86</v>
      </c>
      <c r="D8" s="1">
        <v>49</v>
      </c>
      <c r="E8" s="1">
        <v>17</v>
      </c>
      <c r="F8" s="1">
        <v>117</v>
      </c>
      <c r="G8" s="7">
        <v>0.18</v>
      </c>
      <c r="H8" s="1">
        <v>270</v>
      </c>
      <c r="I8" s="1">
        <v>9988445</v>
      </c>
      <c r="J8" s="1">
        <v>17</v>
      </c>
      <c r="K8" s="1">
        <f>E8-J8</f>
        <v>0</v>
      </c>
      <c r="L8" s="1"/>
      <c r="M8" s="1"/>
      <c r="N8" s="1"/>
      <c r="O8" s="1">
        <f t="shared" si="1"/>
        <v>3.4</v>
      </c>
      <c r="P8" s="5"/>
      <c r="Q8" s="5"/>
      <c r="R8" s="1"/>
      <c r="S8" s="1">
        <f t="shared" si="2"/>
        <v>34.411764705882355</v>
      </c>
      <c r="T8" s="1">
        <f t="shared" si="3"/>
        <v>34.411764705882355</v>
      </c>
      <c r="U8" s="1">
        <v>3.6</v>
      </c>
      <c r="V8" s="1">
        <v>7.2</v>
      </c>
      <c r="W8" s="1">
        <v>6.4</v>
      </c>
      <c r="X8" s="1">
        <v>4</v>
      </c>
      <c r="Y8" s="1">
        <v>1.8</v>
      </c>
      <c r="Z8" s="1">
        <v>8.4</v>
      </c>
      <c r="AA8" s="1">
        <v>6.6</v>
      </c>
      <c r="AB8" s="1">
        <v>7.8</v>
      </c>
      <c r="AC8" s="1">
        <v>7.6</v>
      </c>
      <c r="AD8" s="1">
        <v>5</v>
      </c>
      <c r="AE8" s="27" t="s">
        <v>38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35</v>
      </c>
      <c r="C9" s="1">
        <v>72</v>
      </c>
      <c r="D9" s="1"/>
      <c r="E9" s="1">
        <v>2</v>
      </c>
      <c r="F9" s="1">
        <v>70</v>
      </c>
      <c r="G9" s="7">
        <v>0.4</v>
      </c>
      <c r="H9" s="1">
        <v>270</v>
      </c>
      <c r="I9" s="1">
        <v>9988452</v>
      </c>
      <c r="J9" s="1">
        <v>2</v>
      </c>
      <c r="K9" s="1">
        <f t="shared" si="0"/>
        <v>0</v>
      </c>
      <c r="L9" s="1"/>
      <c r="M9" s="1"/>
      <c r="N9" s="1"/>
      <c r="O9" s="1">
        <f t="shared" si="1"/>
        <v>0.4</v>
      </c>
      <c r="P9" s="5"/>
      <c r="Q9" s="5"/>
      <c r="R9" s="1"/>
      <c r="S9" s="1">
        <f t="shared" si="2"/>
        <v>175</v>
      </c>
      <c r="T9" s="1">
        <f t="shared" si="3"/>
        <v>175</v>
      </c>
      <c r="U9" s="1">
        <v>3</v>
      </c>
      <c r="V9" s="1">
        <v>3</v>
      </c>
      <c r="W9" s="1">
        <v>4</v>
      </c>
      <c r="X9" s="1">
        <v>1.8</v>
      </c>
      <c r="Y9" s="1">
        <v>1.6</v>
      </c>
      <c r="Z9" s="1">
        <v>4.2</v>
      </c>
      <c r="AA9" s="1">
        <v>6.4</v>
      </c>
      <c r="AB9" s="1">
        <v>3.2</v>
      </c>
      <c r="AC9" s="1">
        <v>0.4</v>
      </c>
      <c r="AD9" s="1">
        <v>7</v>
      </c>
      <c r="AE9" s="28" t="s">
        <v>70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35</v>
      </c>
      <c r="C10" s="1">
        <v>83</v>
      </c>
      <c r="D10" s="1"/>
      <c r="E10" s="1">
        <v>4</v>
      </c>
      <c r="F10" s="1">
        <v>79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0"/>
        <v>0</v>
      </c>
      <c r="L10" s="1"/>
      <c r="M10" s="1"/>
      <c r="N10" s="1"/>
      <c r="O10" s="1">
        <f t="shared" si="1"/>
        <v>0.8</v>
      </c>
      <c r="P10" s="5"/>
      <c r="Q10" s="5"/>
      <c r="R10" s="1"/>
      <c r="S10" s="1">
        <f t="shared" si="2"/>
        <v>98.75</v>
      </c>
      <c r="T10" s="1">
        <f t="shared" si="3"/>
        <v>98.75</v>
      </c>
      <c r="U10" s="1">
        <v>0.6</v>
      </c>
      <c r="V10" s="1">
        <v>0</v>
      </c>
      <c r="W10" s="1">
        <v>0</v>
      </c>
      <c r="X10" s="1">
        <v>0</v>
      </c>
      <c r="Y10" s="1">
        <v>0.4</v>
      </c>
      <c r="Z10" s="1">
        <v>1.2</v>
      </c>
      <c r="AA10" s="1">
        <v>1</v>
      </c>
      <c r="AB10" s="1">
        <v>0.4</v>
      </c>
      <c r="AC10" s="1">
        <v>0.6</v>
      </c>
      <c r="AD10" s="1">
        <v>4.8</v>
      </c>
      <c r="AE10" s="28" t="s">
        <v>44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49</v>
      </c>
      <c r="B11" s="1" t="s">
        <v>35</v>
      </c>
      <c r="C11" s="1">
        <v>-3</v>
      </c>
      <c r="D11" s="1">
        <v>332</v>
      </c>
      <c r="E11" s="1">
        <v>40</v>
      </c>
      <c r="F11" s="1">
        <v>283</v>
      </c>
      <c r="G11" s="7">
        <v>0.18</v>
      </c>
      <c r="H11" s="1">
        <v>150</v>
      </c>
      <c r="I11" s="1">
        <v>5034819</v>
      </c>
      <c r="J11" s="1">
        <v>57</v>
      </c>
      <c r="K11" s="1">
        <f t="shared" si="0"/>
        <v>-17</v>
      </c>
      <c r="L11" s="1"/>
      <c r="M11" s="1"/>
      <c r="N11" s="1"/>
      <c r="O11" s="1">
        <f t="shared" si="1"/>
        <v>8</v>
      </c>
      <c r="P11" s="5"/>
      <c r="Q11" s="5"/>
      <c r="R11" s="1"/>
      <c r="S11" s="1">
        <f t="shared" si="2"/>
        <v>35.375</v>
      </c>
      <c r="T11" s="1">
        <f t="shared" si="3"/>
        <v>35.375</v>
      </c>
      <c r="U11" s="1">
        <v>8.8000000000000007</v>
      </c>
      <c r="V11" s="1">
        <v>18.399999999999999</v>
      </c>
      <c r="W11" s="1">
        <v>9.4</v>
      </c>
      <c r="X11" s="1">
        <v>10.6</v>
      </c>
      <c r="Y11" s="1">
        <v>2.4</v>
      </c>
      <c r="Z11" s="1">
        <v>-1.2</v>
      </c>
      <c r="AA11" s="1">
        <v>10.6</v>
      </c>
      <c r="AB11" s="1">
        <v>5.8</v>
      </c>
      <c r="AC11" s="1">
        <v>12.6</v>
      </c>
      <c r="AD11" s="1">
        <v>9</v>
      </c>
      <c r="AE11" s="1" t="s">
        <v>50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3" t="s">
        <v>51</v>
      </c>
      <c r="B12" s="14" t="s">
        <v>46</v>
      </c>
      <c r="C12" s="14"/>
      <c r="D12" s="14"/>
      <c r="E12" s="14"/>
      <c r="F12" s="15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1" t="s">
        <v>45</v>
      </c>
      <c r="B13" s="22" t="s">
        <v>46</v>
      </c>
      <c r="C13" s="22">
        <v>162.96</v>
      </c>
      <c r="D13" s="22"/>
      <c r="E13" s="22">
        <v>7.68</v>
      </c>
      <c r="F13" s="23">
        <v>155.28</v>
      </c>
      <c r="G13" s="24">
        <v>0</v>
      </c>
      <c r="H13" s="25" t="e">
        <v>#N/A</v>
      </c>
      <c r="I13" s="25" t="s">
        <v>47</v>
      </c>
      <c r="J13" s="25">
        <v>7.6</v>
      </c>
      <c r="K13" s="25">
        <f>E13-J13</f>
        <v>8.0000000000000071E-2</v>
      </c>
      <c r="L13" s="25"/>
      <c r="M13" s="25"/>
      <c r="N13" s="25"/>
      <c r="O13" s="25">
        <f t="shared" si="1"/>
        <v>1.536</v>
      </c>
      <c r="P13" s="26"/>
      <c r="Q13" s="26"/>
      <c r="R13" s="25"/>
      <c r="S13" s="25">
        <f t="shared" si="2"/>
        <v>101.09375</v>
      </c>
      <c r="T13" s="25">
        <f t="shared" si="3"/>
        <v>101.09375</v>
      </c>
      <c r="U13" s="25">
        <v>5.8119999999999994</v>
      </c>
      <c r="V13" s="25">
        <v>0.46800000000000003</v>
      </c>
      <c r="W13" s="25">
        <v>0</v>
      </c>
      <c r="X13" s="25">
        <v>0.97599999999999998</v>
      </c>
      <c r="Y13" s="25">
        <v>0</v>
      </c>
      <c r="Z13" s="25">
        <v>0.50800000000000001</v>
      </c>
      <c r="AA13" s="25">
        <v>0</v>
      </c>
      <c r="AB13" s="25">
        <v>0.5</v>
      </c>
      <c r="AC13" s="25">
        <v>0.90800000000000003</v>
      </c>
      <c r="AD13" s="25">
        <v>0.96</v>
      </c>
      <c r="AE13" s="28" t="s">
        <v>48</v>
      </c>
      <c r="AF13" s="2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35</v>
      </c>
      <c r="C14" s="1">
        <v>2</v>
      </c>
      <c r="D14" s="1">
        <v>178</v>
      </c>
      <c r="E14" s="1">
        <v>93</v>
      </c>
      <c r="F14" s="1">
        <v>71</v>
      </c>
      <c r="G14" s="7">
        <v>0.1</v>
      </c>
      <c r="H14" s="1">
        <v>90</v>
      </c>
      <c r="I14" s="1">
        <v>8444163</v>
      </c>
      <c r="J14" s="1">
        <v>141</v>
      </c>
      <c r="K14" s="1">
        <f t="shared" si="0"/>
        <v>-48</v>
      </c>
      <c r="L14" s="1"/>
      <c r="M14" s="1"/>
      <c r="N14" s="1"/>
      <c r="O14" s="1">
        <f t="shared" si="1"/>
        <v>18.600000000000001</v>
      </c>
      <c r="P14" s="5">
        <f>17*O14-N14-F14</f>
        <v>245.20000000000005</v>
      </c>
      <c r="Q14" s="5"/>
      <c r="R14" s="1"/>
      <c r="S14" s="1">
        <f t="shared" si="2"/>
        <v>17</v>
      </c>
      <c r="T14" s="1">
        <f t="shared" si="3"/>
        <v>3.8172043010752685</v>
      </c>
      <c r="U14" s="1">
        <v>2.2000000000000002</v>
      </c>
      <c r="V14" s="1">
        <v>10.8</v>
      </c>
      <c r="W14" s="1">
        <v>10.6</v>
      </c>
      <c r="X14" s="1">
        <v>9.8000000000000007</v>
      </c>
      <c r="Y14" s="1">
        <v>5.6</v>
      </c>
      <c r="Z14" s="1">
        <v>7.6</v>
      </c>
      <c r="AA14" s="1">
        <v>11</v>
      </c>
      <c r="AB14" s="1">
        <v>16.2</v>
      </c>
      <c r="AC14" s="1">
        <v>7.6</v>
      </c>
      <c r="AD14" s="1">
        <v>9.6</v>
      </c>
      <c r="AE14" s="1"/>
      <c r="AF14" s="1">
        <f>G14*P14</f>
        <v>24.520000000000007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35</v>
      </c>
      <c r="C15" s="1">
        <v>320</v>
      </c>
      <c r="D15" s="1">
        <v>211</v>
      </c>
      <c r="E15" s="1">
        <v>116</v>
      </c>
      <c r="F15" s="1">
        <v>399</v>
      </c>
      <c r="G15" s="7">
        <v>0.18</v>
      </c>
      <c r="H15" s="1">
        <v>150</v>
      </c>
      <c r="I15" s="1">
        <v>5038411</v>
      </c>
      <c r="J15" s="1">
        <v>121</v>
      </c>
      <c r="K15" s="1">
        <f t="shared" si="0"/>
        <v>-5</v>
      </c>
      <c r="L15" s="1"/>
      <c r="M15" s="1"/>
      <c r="N15" s="1"/>
      <c r="O15" s="1">
        <f t="shared" si="1"/>
        <v>23.2</v>
      </c>
      <c r="P15" s="5">
        <f t="shared" ref="P14:P20" si="4">20*O15-N15-F15</f>
        <v>65</v>
      </c>
      <c r="Q15" s="5"/>
      <c r="R15" s="1"/>
      <c r="S15" s="1">
        <f t="shared" si="2"/>
        <v>20</v>
      </c>
      <c r="T15" s="1">
        <f t="shared" si="3"/>
        <v>17.198275862068964</v>
      </c>
      <c r="U15" s="1">
        <v>25.2</v>
      </c>
      <c r="V15" s="1">
        <v>32</v>
      </c>
      <c r="W15" s="1">
        <v>22.6</v>
      </c>
      <c r="X15" s="1">
        <v>25.4</v>
      </c>
      <c r="Y15" s="1">
        <v>26.4</v>
      </c>
      <c r="Z15" s="1">
        <v>40.6</v>
      </c>
      <c r="AA15" s="1">
        <v>36.4</v>
      </c>
      <c r="AB15" s="1">
        <v>26</v>
      </c>
      <c r="AC15" s="1">
        <v>31.8</v>
      </c>
      <c r="AD15" s="1">
        <v>27.2</v>
      </c>
      <c r="AE15" s="1"/>
      <c r="AF15" s="1">
        <f>G15*P15</f>
        <v>11.7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35</v>
      </c>
      <c r="C16" s="1">
        <v>148</v>
      </c>
      <c r="D16" s="1">
        <v>309</v>
      </c>
      <c r="E16" s="1">
        <v>144</v>
      </c>
      <c r="F16" s="1">
        <v>287</v>
      </c>
      <c r="G16" s="7">
        <v>0.18</v>
      </c>
      <c r="H16" s="1">
        <v>150</v>
      </c>
      <c r="I16" s="1">
        <v>5038459</v>
      </c>
      <c r="J16" s="1">
        <v>158</v>
      </c>
      <c r="K16" s="1">
        <f t="shared" si="0"/>
        <v>-14</v>
      </c>
      <c r="L16" s="1"/>
      <c r="M16" s="1"/>
      <c r="N16" s="1">
        <v>92</v>
      </c>
      <c r="O16" s="1">
        <f t="shared" si="1"/>
        <v>28.8</v>
      </c>
      <c r="P16" s="5">
        <f t="shared" si="4"/>
        <v>197</v>
      </c>
      <c r="Q16" s="5"/>
      <c r="R16" s="1"/>
      <c r="S16" s="1">
        <f t="shared" si="2"/>
        <v>20</v>
      </c>
      <c r="T16" s="1">
        <f t="shared" si="3"/>
        <v>13.159722222222221</v>
      </c>
      <c r="U16" s="1">
        <v>26.8</v>
      </c>
      <c r="V16" s="1">
        <v>28.6</v>
      </c>
      <c r="W16" s="1">
        <v>20.399999999999999</v>
      </c>
      <c r="X16" s="1">
        <v>22.8</v>
      </c>
      <c r="Y16" s="1">
        <v>30</v>
      </c>
      <c r="Z16" s="1">
        <v>31.8</v>
      </c>
      <c r="AA16" s="1">
        <v>28</v>
      </c>
      <c r="AB16" s="1">
        <v>28.8</v>
      </c>
      <c r="AC16" s="1">
        <v>41.6</v>
      </c>
      <c r="AD16" s="1">
        <v>38.6</v>
      </c>
      <c r="AE16" s="1"/>
      <c r="AF16" s="1">
        <f>G16*P16</f>
        <v>35.46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35</v>
      </c>
      <c r="C17" s="1">
        <v>77</v>
      </c>
      <c r="D17" s="1">
        <v>78</v>
      </c>
      <c r="E17" s="1">
        <v>71</v>
      </c>
      <c r="F17" s="1">
        <v>71</v>
      </c>
      <c r="G17" s="7">
        <v>0.18</v>
      </c>
      <c r="H17" s="1">
        <v>150</v>
      </c>
      <c r="I17" s="1">
        <v>5038831</v>
      </c>
      <c r="J17" s="1">
        <v>82</v>
      </c>
      <c r="K17" s="1">
        <f t="shared" si="0"/>
        <v>-11</v>
      </c>
      <c r="L17" s="1"/>
      <c r="M17" s="1"/>
      <c r="N17" s="1">
        <v>158</v>
      </c>
      <c r="O17" s="1">
        <f t="shared" si="1"/>
        <v>14.2</v>
      </c>
      <c r="P17" s="5">
        <f t="shared" si="4"/>
        <v>55</v>
      </c>
      <c r="Q17" s="5"/>
      <c r="R17" s="1"/>
      <c r="S17" s="1">
        <f t="shared" si="2"/>
        <v>20</v>
      </c>
      <c r="T17" s="1">
        <f t="shared" si="3"/>
        <v>16.126760563380284</v>
      </c>
      <c r="U17" s="1">
        <v>15.4</v>
      </c>
      <c r="V17" s="1">
        <v>11.2</v>
      </c>
      <c r="W17" s="1">
        <v>8.4</v>
      </c>
      <c r="X17" s="1">
        <v>17.2</v>
      </c>
      <c r="Y17" s="1">
        <v>17.2</v>
      </c>
      <c r="Z17" s="1">
        <v>18.8</v>
      </c>
      <c r="AA17" s="1">
        <v>20.399999999999999</v>
      </c>
      <c r="AB17" s="1">
        <v>12.4</v>
      </c>
      <c r="AC17" s="1">
        <v>15.6</v>
      </c>
      <c r="AD17" s="1">
        <v>14.2</v>
      </c>
      <c r="AE17" s="1"/>
      <c r="AF17" s="1">
        <f>G17*P17</f>
        <v>9.9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35</v>
      </c>
      <c r="C18" s="1">
        <v>3</v>
      </c>
      <c r="D18" s="1">
        <v>271</v>
      </c>
      <c r="E18" s="1">
        <v>21</v>
      </c>
      <c r="F18" s="1">
        <v>252</v>
      </c>
      <c r="G18" s="7">
        <v>0.18</v>
      </c>
      <c r="H18" s="1">
        <v>120</v>
      </c>
      <c r="I18" s="1">
        <v>5038855</v>
      </c>
      <c r="J18" s="1">
        <v>70</v>
      </c>
      <c r="K18" s="1">
        <f t="shared" si="0"/>
        <v>-49</v>
      </c>
      <c r="L18" s="1"/>
      <c r="M18" s="1"/>
      <c r="N18" s="1"/>
      <c r="O18" s="1">
        <f t="shared" si="1"/>
        <v>4.2</v>
      </c>
      <c r="P18" s="5"/>
      <c r="Q18" s="5"/>
      <c r="R18" s="1"/>
      <c r="S18" s="1">
        <f t="shared" si="2"/>
        <v>60</v>
      </c>
      <c r="T18" s="1">
        <f t="shared" si="3"/>
        <v>60</v>
      </c>
      <c r="U18" s="1">
        <v>1</v>
      </c>
      <c r="V18" s="1">
        <v>13.8</v>
      </c>
      <c r="W18" s="1">
        <v>13.2</v>
      </c>
      <c r="X18" s="1">
        <v>12.4</v>
      </c>
      <c r="Y18" s="1">
        <v>19</v>
      </c>
      <c r="Z18" s="1">
        <v>14</v>
      </c>
      <c r="AA18" s="1">
        <v>15</v>
      </c>
      <c r="AB18" s="1">
        <v>15</v>
      </c>
      <c r="AC18" s="1">
        <v>13.8</v>
      </c>
      <c r="AD18" s="1">
        <v>9.1999999999999993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35</v>
      </c>
      <c r="C19" s="1">
        <v>204</v>
      </c>
      <c r="D19" s="1">
        <v>508</v>
      </c>
      <c r="E19" s="1">
        <v>212</v>
      </c>
      <c r="F19" s="1">
        <v>489</v>
      </c>
      <c r="G19" s="7">
        <v>0.18</v>
      </c>
      <c r="H19" s="1">
        <v>150</v>
      </c>
      <c r="I19" s="1">
        <v>5038435</v>
      </c>
      <c r="J19" s="1">
        <v>219</v>
      </c>
      <c r="K19" s="1">
        <f t="shared" si="0"/>
        <v>-7</v>
      </c>
      <c r="L19" s="1"/>
      <c r="M19" s="1"/>
      <c r="N19" s="1">
        <v>113</v>
      </c>
      <c r="O19" s="1">
        <f t="shared" si="1"/>
        <v>42.4</v>
      </c>
      <c r="P19" s="5">
        <f t="shared" si="4"/>
        <v>246</v>
      </c>
      <c r="Q19" s="5"/>
      <c r="R19" s="1"/>
      <c r="S19" s="1">
        <f t="shared" si="2"/>
        <v>20</v>
      </c>
      <c r="T19" s="1">
        <f t="shared" si="3"/>
        <v>14.19811320754717</v>
      </c>
      <c r="U19" s="1">
        <v>40.799999999999997</v>
      </c>
      <c r="V19" s="1">
        <v>45.4</v>
      </c>
      <c r="W19" s="1">
        <v>31.4</v>
      </c>
      <c r="X19" s="1">
        <v>36.4</v>
      </c>
      <c r="Y19" s="1">
        <v>42.2</v>
      </c>
      <c r="Z19" s="1">
        <v>49</v>
      </c>
      <c r="AA19" s="1">
        <v>45</v>
      </c>
      <c r="AB19" s="1">
        <v>48.2</v>
      </c>
      <c r="AC19" s="1">
        <v>48.2</v>
      </c>
      <c r="AD19" s="1">
        <v>37.6</v>
      </c>
      <c r="AE19" s="1"/>
      <c r="AF19" s="1">
        <f>G19*P19</f>
        <v>44.28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58</v>
      </c>
      <c r="B20" s="1" t="s">
        <v>35</v>
      </c>
      <c r="C20" s="1">
        <v>200</v>
      </c>
      <c r="D20" s="1">
        <v>66</v>
      </c>
      <c r="E20" s="1">
        <v>131</v>
      </c>
      <c r="F20" s="1">
        <v>126</v>
      </c>
      <c r="G20" s="7">
        <v>0.18</v>
      </c>
      <c r="H20" s="1">
        <v>120</v>
      </c>
      <c r="I20" s="1">
        <v>5038398</v>
      </c>
      <c r="J20" s="1">
        <v>137</v>
      </c>
      <c r="K20" s="1">
        <f t="shared" si="0"/>
        <v>-6</v>
      </c>
      <c r="L20" s="1"/>
      <c r="M20" s="1"/>
      <c r="N20" s="1">
        <v>192</v>
      </c>
      <c r="O20" s="1">
        <f t="shared" si="1"/>
        <v>26.2</v>
      </c>
      <c r="P20" s="5">
        <f t="shared" si="4"/>
        <v>206</v>
      </c>
      <c r="Q20" s="5"/>
      <c r="R20" s="1"/>
      <c r="S20" s="1">
        <f t="shared" si="2"/>
        <v>20</v>
      </c>
      <c r="T20" s="1">
        <f t="shared" si="3"/>
        <v>12.137404580152673</v>
      </c>
      <c r="U20" s="1">
        <v>22.6</v>
      </c>
      <c r="V20" s="1">
        <v>18.600000000000001</v>
      </c>
      <c r="W20" s="1">
        <v>14.6</v>
      </c>
      <c r="X20" s="1">
        <v>19</v>
      </c>
      <c r="Y20" s="1">
        <v>20.8</v>
      </c>
      <c r="Z20" s="1">
        <v>27</v>
      </c>
      <c r="AA20" s="1">
        <v>26.8</v>
      </c>
      <c r="AB20" s="1">
        <v>22.4</v>
      </c>
      <c r="AC20" s="1">
        <v>20.6</v>
      </c>
      <c r="AD20" s="1">
        <v>19</v>
      </c>
      <c r="AE20" s="1"/>
      <c r="AF20" s="1">
        <f>G20*P20</f>
        <v>37.08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59</v>
      </c>
      <c r="B21" s="11" t="s">
        <v>46</v>
      </c>
      <c r="C21" s="11">
        <v>126.38200000000001</v>
      </c>
      <c r="D21" s="11"/>
      <c r="E21" s="11">
        <v>37.01</v>
      </c>
      <c r="F21" s="12">
        <v>89.372</v>
      </c>
      <c r="G21" s="7">
        <v>1</v>
      </c>
      <c r="H21" s="1">
        <v>150</v>
      </c>
      <c r="I21" s="1">
        <v>5038572</v>
      </c>
      <c r="J21" s="1">
        <v>37.5</v>
      </c>
      <c r="K21" s="1">
        <f t="shared" si="0"/>
        <v>-0.49000000000000199</v>
      </c>
      <c r="L21" s="1"/>
      <c r="M21" s="1"/>
      <c r="N21" s="1">
        <v>18.186000000000011</v>
      </c>
      <c r="O21" s="1">
        <f t="shared" si="1"/>
        <v>7.4019999999999992</v>
      </c>
      <c r="P21" s="5">
        <f>15*(O21+O22)-N21-N22-F21-F22</f>
        <v>23.72799999999998</v>
      </c>
      <c r="Q21" s="5"/>
      <c r="R21" s="1"/>
      <c r="S21" s="1">
        <f t="shared" si="2"/>
        <v>17.736557687111592</v>
      </c>
      <c r="T21" s="1">
        <f t="shared" si="3"/>
        <v>14.530937584436641</v>
      </c>
      <c r="U21" s="1">
        <v>6.5720000000000001</v>
      </c>
      <c r="V21" s="1">
        <v>4.4219999999999997</v>
      </c>
      <c r="W21" s="1">
        <v>0.51</v>
      </c>
      <c r="X21" s="1">
        <v>0.45600000000000002</v>
      </c>
      <c r="Y21" s="1">
        <v>1.42</v>
      </c>
      <c r="Z21" s="1">
        <v>1.41</v>
      </c>
      <c r="AA21" s="1">
        <v>1.9319999999999999</v>
      </c>
      <c r="AB21" s="1">
        <v>0.998</v>
      </c>
      <c r="AC21" s="1">
        <v>4.4960000000000004</v>
      </c>
      <c r="AD21" s="1">
        <v>1.9119999999999999</v>
      </c>
      <c r="AE21" s="28" t="s">
        <v>60</v>
      </c>
      <c r="AF21" s="1">
        <f>G21*P21</f>
        <v>23.72799999999998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1" t="s">
        <v>71</v>
      </c>
      <c r="B22" s="22" t="s">
        <v>46</v>
      </c>
      <c r="C22" s="22">
        <v>12.488</v>
      </c>
      <c r="D22" s="22"/>
      <c r="E22" s="22">
        <v>7.8739999999999997</v>
      </c>
      <c r="F22" s="23">
        <v>3.3660000000000001</v>
      </c>
      <c r="G22" s="24">
        <v>0</v>
      </c>
      <c r="H22" s="25" t="e">
        <v>#N/A</v>
      </c>
      <c r="I22" s="25" t="s">
        <v>47</v>
      </c>
      <c r="J22" s="25">
        <v>9.5</v>
      </c>
      <c r="K22" s="25">
        <f>E22-J22</f>
        <v>-1.6260000000000003</v>
      </c>
      <c r="L22" s="25"/>
      <c r="M22" s="25"/>
      <c r="N22" s="25"/>
      <c r="O22" s="25">
        <f>E22/5</f>
        <v>1.5748</v>
      </c>
      <c r="P22" s="26"/>
      <c r="Q22" s="26"/>
      <c r="R22" s="25"/>
      <c r="S22" s="25">
        <f>(F22+N22+P22)/O22</f>
        <v>2.1374142748285498</v>
      </c>
      <c r="T22" s="25">
        <f>(F22+N22)/O22</f>
        <v>2.1374142748285498</v>
      </c>
      <c r="U22" s="25">
        <v>1.2807999999999999</v>
      </c>
      <c r="V22" s="25">
        <v>0</v>
      </c>
      <c r="W22" s="25">
        <v>1.0571999999999999</v>
      </c>
      <c r="X22" s="25">
        <v>0.22900000000000001</v>
      </c>
      <c r="Y22" s="25">
        <v>1.9767999999999999</v>
      </c>
      <c r="Z22" s="25">
        <v>0.63760000000000006</v>
      </c>
      <c r="AA22" s="25">
        <v>0.45800000000000002</v>
      </c>
      <c r="AB22" s="25">
        <v>0</v>
      </c>
      <c r="AC22" s="25">
        <v>0.46079999999999999</v>
      </c>
      <c r="AD22" s="25">
        <v>4.4859999999999998</v>
      </c>
      <c r="AE22" s="28" t="s">
        <v>72</v>
      </c>
      <c r="AF22" s="2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61</v>
      </c>
      <c r="B23" s="11" t="s">
        <v>46</v>
      </c>
      <c r="C23" s="11">
        <v>50.45</v>
      </c>
      <c r="D23" s="11"/>
      <c r="E23" s="11">
        <v>16.5</v>
      </c>
      <c r="F23" s="12">
        <v>33.950000000000003</v>
      </c>
      <c r="G23" s="7">
        <v>1</v>
      </c>
      <c r="H23" s="1">
        <v>150</v>
      </c>
      <c r="I23" s="1">
        <v>5038596</v>
      </c>
      <c r="J23" s="1">
        <v>17.5</v>
      </c>
      <c r="K23" s="1">
        <f t="shared" si="0"/>
        <v>-1</v>
      </c>
      <c r="L23" s="1"/>
      <c r="M23" s="1"/>
      <c r="N23" s="1">
        <v>51.284000000000013</v>
      </c>
      <c r="O23" s="1">
        <f t="shared" si="1"/>
        <v>3.3</v>
      </c>
      <c r="P23" s="5">
        <f>20*(O23+O24)-N23-N24-F23-F24</f>
        <v>17.485999999999976</v>
      </c>
      <c r="Q23" s="5"/>
      <c r="R23" s="1"/>
      <c r="S23" s="1">
        <f t="shared" si="2"/>
        <v>31.127272727272725</v>
      </c>
      <c r="T23" s="1">
        <f t="shared" si="3"/>
        <v>25.828484848484852</v>
      </c>
      <c r="U23" s="1">
        <v>6.9060000000000006</v>
      </c>
      <c r="V23" s="1">
        <v>1.8939999999999999</v>
      </c>
      <c r="W23" s="1">
        <v>0.442</v>
      </c>
      <c r="X23" s="1">
        <v>0.217</v>
      </c>
      <c r="Y23" s="1">
        <v>1.034</v>
      </c>
      <c r="Z23" s="1">
        <v>2.52</v>
      </c>
      <c r="AA23" s="1">
        <v>0.81159999999999999</v>
      </c>
      <c r="AB23" s="1">
        <v>1.6572</v>
      </c>
      <c r="AC23" s="1">
        <v>5.55</v>
      </c>
      <c r="AD23" s="1">
        <v>12.1554</v>
      </c>
      <c r="AE23" s="1"/>
      <c r="AF23" s="1">
        <f>G23*P23</f>
        <v>17.485999999999976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1" t="s">
        <v>73</v>
      </c>
      <c r="B24" s="22" t="s">
        <v>46</v>
      </c>
      <c r="C24" s="22">
        <v>17.690000000000001</v>
      </c>
      <c r="D24" s="22"/>
      <c r="E24" s="22">
        <v>10.882</v>
      </c>
      <c r="F24" s="23">
        <v>6.8079999999999998</v>
      </c>
      <c r="G24" s="24">
        <v>0</v>
      </c>
      <c r="H24" s="25" t="e">
        <v>#N/A</v>
      </c>
      <c r="I24" s="25" t="s">
        <v>47</v>
      </c>
      <c r="J24" s="25">
        <v>10.5</v>
      </c>
      <c r="K24" s="25">
        <f>E24-J24</f>
        <v>0.38199999999999967</v>
      </c>
      <c r="L24" s="25"/>
      <c r="M24" s="25"/>
      <c r="N24" s="25"/>
      <c r="O24" s="25">
        <f>E24/5</f>
        <v>2.1764000000000001</v>
      </c>
      <c r="P24" s="26"/>
      <c r="Q24" s="26"/>
      <c r="R24" s="25"/>
      <c r="S24" s="25">
        <f>(F24+N24+P24)/O24</f>
        <v>3.1281014519389814</v>
      </c>
      <c r="T24" s="25">
        <f>(F24+N24)/O24</f>
        <v>3.1281014519389814</v>
      </c>
      <c r="U24" s="25">
        <v>0.55800000000000005</v>
      </c>
      <c r="V24" s="25">
        <v>0.45800000000000002</v>
      </c>
      <c r="W24" s="25">
        <v>0.74880000000000002</v>
      </c>
      <c r="X24" s="25">
        <v>1.2332000000000001</v>
      </c>
      <c r="Y24" s="25">
        <v>2.0811999999999999</v>
      </c>
      <c r="Z24" s="25">
        <v>2.5659999999999998</v>
      </c>
      <c r="AA24" s="25">
        <v>4.9811999999999994</v>
      </c>
      <c r="AB24" s="25">
        <v>4.0671999999999997</v>
      </c>
      <c r="AC24" s="25">
        <v>0</v>
      </c>
      <c r="AD24" s="25">
        <v>0</v>
      </c>
      <c r="AE24" s="28" t="s">
        <v>74</v>
      </c>
      <c r="AF24" s="2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8" t="s">
        <v>62</v>
      </c>
      <c r="B25" s="18" t="s">
        <v>46</v>
      </c>
      <c r="C25" s="18"/>
      <c r="D25" s="18"/>
      <c r="E25" s="18"/>
      <c r="F25" s="18"/>
      <c r="G25" s="19">
        <v>1</v>
      </c>
      <c r="H25" s="18">
        <v>120</v>
      </c>
      <c r="I25" s="18">
        <v>8785204</v>
      </c>
      <c r="J25" s="18"/>
      <c r="K25" s="18">
        <f t="shared" si="0"/>
        <v>0</v>
      </c>
      <c r="L25" s="18"/>
      <c r="M25" s="18"/>
      <c r="N25" s="18">
        <v>100</v>
      </c>
      <c r="O25" s="18">
        <f t="shared" si="1"/>
        <v>0</v>
      </c>
      <c r="P25" s="20"/>
      <c r="Q25" s="20"/>
      <c r="R25" s="18"/>
      <c r="S25" s="18" t="e">
        <f t="shared" si="2"/>
        <v>#DIV/0!</v>
      </c>
      <c r="T25" s="18" t="e">
        <f t="shared" si="3"/>
        <v>#DIV/0!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 t="s">
        <v>63</v>
      </c>
      <c r="AF25" s="18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35</v>
      </c>
      <c r="C26" s="1"/>
      <c r="D26" s="1">
        <v>227</v>
      </c>
      <c r="E26" s="1">
        <v>159</v>
      </c>
      <c r="F26" s="1">
        <v>64</v>
      </c>
      <c r="G26" s="7">
        <v>0.1</v>
      </c>
      <c r="H26" s="1">
        <v>60</v>
      </c>
      <c r="I26" s="1">
        <v>8444170</v>
      </c>
      <c r="J26" s="1">
        <v>197</v>
      </c>
      <c r="K26" s="1">
        <f t="shared" si="0"/>
        <v>-38</v>
      </c>
      <c r="L26" s="1"/>
      <c r="M26" s="1"/>
      <c r="N26" s="1"/>
      <c r="O26" s="1">
        <f t="shared" si="1"/>
        <v>31.8</v>
      </c>
      <c r="P26" s="5">
        <f>13*O26-N26-F26</f>
        <v>349.40000000000003</v>
      </c>
      <c r="Q26" s="5"/>
      <c r="R26" s="1"/>
      <c r="S26" s="1">
        <f t="shared" si="2"/>
        <v>13</v>
      </c>
      <c r="T26" s="1">
        <f t="shared" si="3"/>
        <v>2.0125786163522013</v>
      </c>
      <c r="U26" s="1">
        <v>-0.4</v>
      </c>
      <c r="V26" s="1">
        <v>-0.2</v>
      </c>
      <c r="W26" s="1">
        <v>16.399999999999999</v>
      </c>
      <c r="X26" s="1">
        <v>18</v>
      </c>
      <c r="Y26" s="1">
        <v>8.4</v>
      </c>
      <c r="Z26" s="1">
        <v>9.6</v>
      </c>
      <c r="AA26" s="1">
        <v>15.6</v>
      </c>
      <c r="AB26" s="1">
        <v>14.8</v>
      </c>
      <c r="AC26" s="1">
        <v>12.6</v>
      </c>
      <c r="AD26" s="1">
        <v>14.6</v>
      </c>
      <c r="AE26" s="1"/>
      <c r="AF26" s="1">
        <f>G26*P26</f>
        <v>34.940000000000005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46</v>
      </c>
      <c r="C27" s="1">
        <v>34.481000000000002</v>
      </c>
      <c r="D27" s="1">
        <v>64.388999999999996</v>
      </c>
      <c r="E27" s="1">
        <v>28.385000000000002</v>
      </c>
      <c r="F27" s="1">
        <v>70.484999999999999</v>
      </c>
      <c r="G27" s="7">
        <v>1</v>
      </c>
      <c r="H27" s="1">
        <v>120</v>
      </c>
      <c r="I27" s="1">
        <v>5522704</v>
      </c>
      <c r="J27" s="1">
        <v>33</v>
      </c>
      <c r="K27" s="1">
        <f t="shared" si="0"/>
        <v>-4.6149999999999984</v>
      </c>
      <c r="L27" s="1"/>
      <c r="M27" s="1"/>
      <c r="N27" s="1">
        <v>155.73220000000001</v>
      </c>
      <c r="O27" s="1">
        <f t="shared" si="1"/>
        <v>5.6770000000000005</v>
      </c>
      <c r="P27" s="5"/>
      <c r="Q27" s="5"/>
      <c r="R27" s="1"/>
      <c r="S27" s="1">
        <f t="shared" si="2"/>
        <v>39.848018319534958</v>
      </c>
      <c r="T27" s="1">
        <f t="shared" si="3"/>
        <v>39.848018319534958</v>
      </c>
      <c r="U27" s="1">
        <v>14.2186</v>
      </c>
      <c r="V27" s="1">
        <v>9.8852000000000011</v>
      </c>
      <c r="W27" s="1">
        <v>4.8178000000000001</v>
      </c>
      <c r="X27" s="1">
        <v>1.6148</v>
      </c>
      <c r="Y27" s="1">
        <v>3.335</v>
      </c>
      <c r="Z27" s="1">
        <v>7.466800000000001</v>
      </c>
      <c r="AA27" s="1">
        <v>8.58</v>
      </c>
      <c r="AB27" s="1">
        <v>3.8332000000000002</v>
      </c>
      <c r="AC27" s="1">
        <v>4.5747999999999998</v>
      </c>
      <c r="AD27" s="1">
        <v>8.5939999999999994</v>
      </c>
      <c r="AE27" s="27" t="s">
        <v>38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35</v>
      </c>
      <c r="C28" s="1">
        <v>4</v>
      </c>
      <c r="D28" s="1">
        <v>80</v>
      </c>
      <c r="E28" s="1">
        <v>6</v>
      </c>
      <c r="F28" s="1">
        <v>78</v>
      </c>
      <c r="G28" s="7">
        <v>0.14000000000000001</v>
      </c>
      <c r="H28" s="1">
        <v>180</v>
      </c>
      <c r="I28" s="1">
        <v>9988391</v>
      </c>
      <c r="J28" s="1">
        <v>6</v>
      </c>
      <c r="K28" s="1">
        <f t="shared" si="0"/>
        <v>0</v>
      </c>
      <c r="L28" s="1"/>
      <c r="M28" s="1"/>
      <c r="N28" s="1"/>
      <c r="O28" s="1">
        <f t="shared" si="1"/>
        <v>1.2</v>
      </c>
      <c r="P28" s="5"/>
      <c r="Q28" s="5"/>
      <c r="R28" s="1"/>
      <c r="S28" s="1">
        <f t="shared" si="2"/>
        <v>65</v>
      </c>
      <c r="T28" s="1">
        <f t="shared" si="3"/>
        <v>65</v>
      </c>
      <c r="U28" s="1">
        <v>0</v>
      </c>
      <c r="V28" s="1">
        <v>2.6</v>
      </c>
      <c r="W28" s="1">
        <v>4.8</v>
      </c>
      <c r="X28" s="1">
        <v>4.8</v>
      </c>
      <c r="Y28" s="1">
        <v>3.2</v>
      </c>
      <c r="Z28" s="1">
        <v>5.4</v>
      </c>
      <c r="AA28" s="1">
        <v>4.8</v>
      </c>
      <c r="AB28" s="1">
        <v>5</v>
      </c>
      <c r="AC28" s="1">
        <v>5.2</v>
      </c>
      <c r="AD28" s="1">
        <v>4.2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35</v>
      </c>
      <c r="C29" s="1">
        <v>290</v>
      </c>
      <c r="D29" s="1"/>
      <c r="E29" s="1">
        <v>49</v>
      </c>
      <c r="F29" s="1">
        <v>241</v>
      </c>
      <c r="G29" s="7">
        <v>0.18</v>
      </c>
      <c r="H29" s="1">
        <v>270</v>
      </c>
      <c r="I29" s="1">
        <v>9988681</v>
      </c>
      <c r="J29" s="1">
        <v>49</v>
      </c>
      <c r="K29" s="1">
        <f t="shared" si="0"/>
        <v>0</v>
      </c>
      <c r="L29" s="1"/>
      <c r="M29" s="1"/>
      <c r="N29" s="1"/>
      <c r="O29" s="1">
        <f t="shared" si="1"/>
        <v>9.8000000000000007</v>
      </c>
      <c r="P29" s="5"/>
      <c r="Q29" s="5"/>
      <c r="R29" s="1"/>
      <c r="S29" s="1">
        <f t="shared" si="2"/>
        <v>24.591836734693874</v>
      </c>
      <c r="T29" s="1">
        <f t="shared" si="3"/>
        <v>24.591836734693874</v>
      </c>
      <c r="U29" s="1">
        <v>7</v>
      </c>
      <c r="V29" s="1">
        <v>15</v>
      </c>
      <c r="W29" s="1">
        <v>15</v>
      </c>
      <c r="X29" s="1">
        <v>14</v>
      </c>
      <c r="Y29" s="1">
        <v>17.399999999999999</v>
      </c>
      <c r="Z29" s="1">
        <v>26.4</v>
      </c>
      <c r="AA29" s="1">
        <v>13.2</v>
      </c>
      <c r="AB29" s="1">
        <v>15.6</v>
      </c>
      <c r="AC29" s="1">
        <v>19.600000000000001</v>
      </c>
      <c r="AD29" s="1">
        <v>15.6</v>
      </c>
      <c r="AE29" s="28" t="s">
        <v>70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" t="s">
        <v>75</v>
      </c>
      <c r="B30" s="1" t="s">
        <v>46</v>
      </c>
      <c r="C30" s="1">
        <v>13.48</v>
      </c>
      <c r="D30" s="1">
        <v>80.831999999999994</v>
      </c>
      <c r="E30" s="1">
        <v>13.48</v>
      </c>
      <c r="F30" s="1">
        <v>80.831999999999994</v>
      </c>
      <c r="G30" s="7">
        <v>1</v>
      </c>
      <c r="H30" s="1">
        <v>120</v>
      </c>
      <c r="I30" s="1">
        <v>8785198</v>
      </c>
      <c r="J30" s="1">
        <v>12</v>
      </c>
      <c r="K30" s="1">
        <f t="shared" si="0"/>
        <v>1.4800000000000004</v>
      </c>
      <c r="L30" s="1"/>
      <c r="M30" s="1"/>
      <c r="N30" s="1">
        <v>110.93</v>
      </c>
      <c r="O30" s="1">
        <f t="shared" si="1"/>
        <v>2.6960000000000002</v>
      </c>
      <c r="P30" s="5"/>
      <c r="Q30" s="5"/>
      <c r="R30" s="1"/>
      <c r="S30" s="1">
        <f t="shared" si="2"/>
        <v>71.12833827893175</v>
      </c>
      <c r="T30" s="1">
        <f t="shared" si="3"/>
        <v>71.12833827893175</v>
      </c>
      <c r="U30" s="1">
        <v>10.356999999999999</v>
      </c>
      <c r="V30" s="1">
        <v>7.4029999999999996</v>
      </c>
      <c r="W30" s="1">
        <v>5.2850000000000001</v>
      </c>
      <c r="X30" s="1">
        <v>8.7523999999999997</v>
      </c>
      <c r="Y30" s="1">
        <v>8.2279999999999998</v>
      </c>
      <c r="Z30" s="1">
        <v>5.6752000000000002</v>
      </c>
      <c r="AA30" s="1">
        <v>10.676600000000001</v>
      </c>
      <c r="AB30" s="1">
        <v>6.8372000000000002</v>
      </c>
      <c r="AC30" s="1">
        <v>7.5900000000000007</v>
      </c>
      <c r="AD30" s="1">
        <v>5.0848000000000004</v>
      </c>
      <c r="AE30" s="1" t="s">
        <v>76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0" t="s">
        <v>77</v>
      </c>
      <c r="B31" s="11" t="s">
        <v>46</v>
      </c>
      <c r="C31" s="11">
        <v>5.46</v>
      </c>
      <c r="D31" s="11"/>
      <c r="E31" s="11"/>
      <c r="F31" s="12">
        <v>3.1280000000000001</v>
      </c>
      <c r="G31" s="7">
        <v>1</v>
      </c>
      <c r="H31" s="1">
        <v>180</v>
      </c>
      <c r="I31" s="1">
        <v>5038619</v>
      </c>
      <c r="J31" s="1"/>
      <c r="K31" s="1">
        <f t="shared" si="0"/>
        <v>0</v>
      </c>
      <c r="L31" s="1"/>
      <c r="M31" s="1"/>
      <c r="N31" s="1">
        <v>8.0363999999999933</v>
      </c>
      <c r="O31" s="1">
        <f t="shared" si="1"/>
        <v>0</v>
      </c>
      <c r="P31" s="5">
        <f>20*(O31+O32)-N31-N32-F31-F32</f>
        <v>12.98360000000001</v>
      </c>
      <c r="Q31" s="5"/>
      <c r="R31" s="1"/>
      <c r="S31" s="1" t="e">
        <f t="shared" si="2"/>
        <v>#DIV/0!</v>
      </c>
      <c r="T31" s="1" t="e">
        <f t="shared" si="3"/>
        <v>#DIV/0!</v>
      </c>
      <c r="U31" s="1">
        <v>0.78120000000000001</v>
      </c>
      <c r="V31" s="1">
        <v>1.206</v>
      </c>
      <c r="W31" s="1">
        <v>1.8835999999999999</v>
      </c>
      <c r="X31" s="1">
        <v>2.1404000000000001</v>
      </c>
      <c r="Y31" s="1">
        <v>1.8804000000000001</v>
      </c>
      <c r="Z31" s="1">
        <v>1.3148</v>
      </c>
      <c r="AA31" s="1">
        <v>4.0584000000000007</v>
      </c>
      <c r="AB31" s="1">
        <v>5.98</v>
      </c>
      <c r="AC31" s="1">
        <v>2.0076000000000001</v>
      </c>
      <c r="AD31" s="1">
        <v>5.7295999999999996</v>
      </c>
      <c r="AE31" s="1"/>
      <c r="AF31" s="1">
        <f>G31*P31</f>
        <v>12.98360000000001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1" t="s">
        <v>64</v>
      </c>
      <c r="B32" s="22" t="s">
        <v>46</v>
      </c>
      <c r="C32" s="22">
        <v>20.542000000000002</v>
      </c>
      <c r="D32" s="22"/>
      <c r="E32" s="22">
        <v>8.9380000000000006</v>
      </c>
      <c r="F32" s="23">
        <v>11.603999999999999</v>
      </c>
      <c r="G32" s="24">
        <v>0</v>
      </c>
      <c r="H32" s="25" t="e">
        <v>#N/A</v>
      </c>
      <c r="I32" s="25" t="s">
        <v>47</v>
      </c>
      <c r="J32" s="25">
        <v>12</v>
      </c>
      <c r="K32" s="25">
        <f>E32-J32</f>
        <v>-3.0619999999999994</v>
      </c>
      <c r="L32" s="25"/>
      <c r="M32" s="25"/>
      <c r="N32" s="25"/>
      <c r="O32" s="25">
        <f t="shared" si="1"/>
        <v>1.7876000000000001</v>
      </c>
      <c r="P32" s="26"/>
      <c r="Q32" s="26"/>
      <c r="R32" s="25"/>
      <c r="S32" s="25">
        <f t="shared" si="2"/>
        <v>6.4913850973372114</v>
      </c>
      <c r="T32" s="25">
        <f t="shared" si="3"/>
        <v>6.4913850973372114</v>
      </c>
      <c r="U32" s="25">
        <v>3.4735999999999998</v>
      </c>
      <c r="V32" s="25">
        <v>0.48199999999999998</v>
      </c>
      <c r="W32" s="25">
        <v>-0.14000000000000001</v>
      </c>
      <c r="X32" s="25">
        <v>0</v>
      </c>
      <c r="Y32" s="25">
        <v>1.1736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8" t="s">
        <v>65</v>
      </c>
      <c r="AF32" s="25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35</v>
      </c>
      <c r="C33" s="1"/>
      <c r="D33" s="1">
        <v>680</v>
      </c>
      <c r="E33" s="1">
        <v>318</v>
      </c>
      <c r="F33" s="1">
        <v>356</v>
      </c>
      <c r="G33" s="7">
        <v>0.1</v>
      </c>
      <c r="H33" s="1">
        <v>60</v>
      </c>
      <c r="I33" s="1">
        <v>8444187</v>
      </c>
      <c r="J33" s="1">
        <v>367</v>
      </c>
      <c r="K33" s="1">
        <f t="shared" si="0"/>
        <v>-49</v>
      </c>
      <c r="L33" s="1"/>
      <c r="M33" s="1"/>
      <c r="N33" s="1"/>
      <c r="O33" s="1">
        <f t="shared" si="1"/>
        <v>63.6</v>
      </c>
      <c r="P33" s="5">
        <f>16*O33-N33-F33</f>
        <v>661.6</v>
      </c>
      <c r="Q33" s="5"/>
      <c r="R33" s="1"/>
      <c r="S33" s="1">
        <f t="shared" si="2"/>
        <v>16</v>
      </c>
      <c r="T33" s="1">
        <f t="shared" si="3"/>
        <v>5.5974842767295598</v>
      </c>
      <c r="U33" s="1">
        <v>-2</v>
      </c>
      <c r="V33" s="1">
        <v>42.4</v>
      </c>
      <c r="W33" s="1">
        <v>45</v>
      </c>
      <c r="X33" s="1">
        <v>50.6</v>
      </c>
      <c r="Y33" s="1">
        <v>39.6</v>
      </c>
      <c r="Z33" s="1">
        <v>50</v>
      </c>
      <c r="AA33" s="1">
        <v>48.6</v>
      </c>
      <c r="AB33" s="1">
        <v>59.6</v>
      </c>
      <c r="AC33" s="1">
        <v>50.8</v>
      </c>
      <c r="AD33" s="1">
        <v>61.6</v>
      </c>
      <c r="AE33" s="1"/>
      <c r="AF33" s="1">
        <f>G33*P33</f>
        <v>66.160000000000011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79</v>
      </c>
      <c r="B34" s="1" t="s">
        <v>35</v>
      </c>
      <c r="C34" s="1">
        <v>1</v>
      </c>
      <c r="D34" s="1">
        <v>452</v>
      </c>
      <c r="E34" s="1">
        <v>206</v>
      </c>
      <c r="F34" s="1">
        <v>238</v>
      </c>
      <c r="G34" s="7">
        <v>0.1</v>
      </c>
      <c r="H34" s="1">
        <v>90</v>
      </c>
      <c r="I34" s="1">
        <v>8444194</v>
      </c>
      <c r="J34" s="1">
        <v>219</v>
      </c>
      <c r="K34" s="1">
        <f t="shared" si="0"/>
        <v>-13</v>
      </c>
      <c r="L34" s="1"/>
      <c r="M34" s="1"/>
      <c r="N34" s="1"/>
      <c r="O34" s="1">
        <f t="shared" si="1"/>
        <v>41.2</v>
      </c>
      <c r="P34" s="5">
        <f>18*O34-N34-F34</f>
        <v>503.6</v>
      </c>
      <c r="Q34" s="5"/>
      <c r="R34" s="1"/>
      <c r="S34" s="1">
        <f t="shared" si="2"/>
        <v>18</v>
      </c>
      <c r="T34" s="1">
        <f t="shared" si="3"/>
        <v>5.7766990291262132</v>
      </c>
      <c r="U34" s="1">
        <v>-1</v>
      </c>
      <c r="V34" s="1">
        <v>25</v>
      </c>
      <c r="W34" s="1">
        <v>28.6</v>
      </c>
      <c r="X34" s="1">
        <v>27.6</v>
      </c>
      <c r="Y34" s="1">
        <v>28.6</v>
      </c>
      <c r="Z34" s="1">
        <v>28</v>
      </c>
      <c r="AA34" s="1">
        <v>28.4</v>
      </c>
      <c r="AB34" s="1">
        <v>32.799999999999997</v>
      </c>
      <c r="AC34" s="1">
        <v>19.399999999999999</v>
      </c>
      <c r="AD34" s="1">
        <v>36.799999999999997</v>
      </c>
      <c r="AE34" s="1"/>
      <c r="AF34" s="1">
        <f>G34*P34</f>
        <v>50.360000000000007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80</v>
      </c>
      <c r="B35" s="1" t="s">
        <v>35</v>
      </c>
      <c r="C35" s="1">
        <v>17</v>
      </c>
      <c r="D35" s="1">
        <v>160</v>
      </c>
      <c r="E35" s="1">
        <v>26</v>
      </c>
      <c r="F35" s="1">
        <v>151</v>
      </c>
      <c r="G35" s="7">
        <v>0.2</v>
      </c>
      <c r="H35" s="1">
        <v>120</v>
      </c>
      <c r="I35" s="1">
        <v>783798</v>
      </c>
      <c r="J35" s="1">
        <v>26</v>
      </c>
      <c r="K35" s="1">
        <f t="shared" si="0"/>
        <v>0</v>
      </c>
      <c r="L35" s="1"/>
      <c r="M35" s="1"/>
      <c r="N35" s="1"/>
      <c r="O35" s="1">
        <f t="shared" si="1"/>
        <v>5.2</v>
      </c>
      <c r="P35" s="5"/>
      <c r="Q35" s="5"/>
      <c r="R35" s="1"/>
      <c r="S35" s="1">
        <f t="shared" si="2"/>
        <v>29.038461538461537</v>
      </c>
      <c r="T35" s="1">
        <f t="shared" si="3"/>
        <v>29.038461538461537</v>
      </c>
      <c r="U35" s="1">
        <v>6.4</v>
      </c>
      <c r="V35" s="1">
        <v>10.4</v>
      </c>
      <c r="W35" s="1">
        <v>6.8</v>
      </c>
      <c r="X35" s="1">
        <v>8.6</v>
      </c>
      <c r="Y35" s="1">
        <v>6.4</v>
      </c>
      <c r="Z35" s="1">
        <v>6.4</v>
      </c>
      <c r="AA35" s="1">
        <v>10.6</v>
      </c>
      <c r="AB35" s="1">
        <v>8.1999999999999993</v>
      </c>
      <c r="AC35" s="1">
        <v>15.4</v>
      </c>
      <c r="AD35" s="1">
        <v>4.5999999999999996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81</v>
      </c>
      <c r="B36" s="1" t="s">
        <v>46</v>
      </c>
      <c r="C36" s="1">
        <v>140.58199999999999</v>
      </c>
      <c r="D36" s="1"/>
      <c r="E36" s="1">
        <v>29.960999999999999</v>
      </c>
      <c r="F36" s="1">
        <v>110.621</v>
      </c>
      <c r="G36" s="7">
        <v>1</v>
      </c>
      <c r="H36" s="1">
        <v>120</v>
      </c>
      <c r="I36" s="1">
        <v>783811</v>
      </c>
      <c r="J36" s="1">
        <v>31.5</v>
      </c>
      <c r="K36" s="1">
        <f t="shared" si="0"/>
        <v>-1.5390000000000015</v>
      </c>
      <c r="L36" s="1"/>
      <c r="M36" s="1"/>
      <c r="N36" s="1"/>
      <c r="O36" s="1">
        <f t="shared" si="1"/>
        <v>5.9921999999999995</v>
      </c>
      <c r="P36" s="5"/>
      <c r="Q36" s="5"/>
      <c r="R36" s="1"/>
      <c r="S36" s="1">
        <f t="shared" si="2"/>
        <v>18.460832415473451</v>
      </c>
      <c r="T36" s="1">
        <f t="shared" si="3"/>
        <v>18.460832415473451</v>
      </c>
      <c r="U36" s="1">
        <v>8.254999999999999</v>
      </c>
      <c r="V36" s="1">
        <v>3.7989999999999999</v>
      </c>
      <c r="W36" s="1">
        <v>6.8811999999999998</v>
      </c>
      <c r="X36" s="1">
        <v>7.1482000000000001</v>
      </c>
      <c r="Y36" s="1">
        <v>4.6130000000000004</v>
      </c>
      <c r="Z36" s="1">
        <v>9.2352000000000007</v>
      </c>
      <c r="AA36" s="1">
        <v>15.222</v>
      </c>
      <c r="AB36" s="1">
        <v>5.4429999999999996</v>
      </c>
      <c r="AC36" s="1">
        <v>6.9769999999999994</v>
      </c>
      <c r="AD36" s="1">
        <v>12.372</v>
      </c>
      <c r="AE36" s="28" t="s">
        <v>82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83</v>
      </c>
      <c r="B37" s="1" t="s">
        <v>35</v>
      </c>
      <c r="C37" s="1">
        <v>32</v>
      </c>
      <c r="D37" s="1">
        <v>90</v>
      </c>
      <c r="E37" s="1">
        <v>42</v>
      </c>
      <c r="F37" s="1">
        <v>80</v>
      </c>
      <c r="G37" s="7">
        <v>0.2</v>
      </c>
      <c r="H37" s="1">
        <v>120</v>
      </c>
      <c r="I37" s="1">
        <v>783804</v>
      </c>
      <c r="J37" s="1">
        <v>45</v>
      </c>
      <c r="K37" s="1">
        <f t="shared" si="0"/>
        <v>-3</v>
      </c>
      <c r="L37" s="1"/>
      <c r="M37" s="1"/>
      <c r="N37" s="1">
        <v>54</v>
      </c>
      <c r="O37" s="1">
        <f t="shared" si="1"/>
        <v>8.4</v>
      </c>
      <c r="P37" s="5">
        <f t="shared" ref="P33:P38" si="5">20*O37-N37-F37</f>
        <v>34</v>
      </c>
      <c r="Q37" s="5"/>
      <c r="R37" s="1"/>
      <c r="S37" s="1">
        <f t="shared" si="2"/>
        <v>20</v>
      </c>
      <c r="T37" s="1">
        <f t="shared" si="3"/>
        <v>15.952380952380953</v>
      </c>
      <c r="U37" s="1">
        <v>8.4</v>
      </c>
      <c r="V37" s="1">
        <v>7.6</v>
      </c>
      <c r="W37" s="1">
        <v>6.2</v>
      </c>
      <c r="X37" s="1">
        <v>6.6</v>
      </c>
      <c r="Y37" s="1">
        <v>4.4000000000000004</v>
      </c>
      <c r="Z37" s="1">
        <v>3.8</v>
      </c>
      <c r="AA37" s="1">
        <v>9.1999999999999993</v>
      </c>
      <c r="AB37" s="1">
        <v>6</v>
      </c>
      <c r="AC37" s="1">
        <v>13.6</v>
      </c>
      <c r="AD37" s="1">
        <v>5.8</v>
      </c>
      <c r="AE37" s="1"/>
      <c r="AF37" s="1">
        <f>G37*P37</f>
        <v>6.8000000000000007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84</v>
      </c>
      <c r="B38" s="1" t="s">
        <v>46</v>
      </c>
      <c r="C38" s="1">
        <v>385.88499999999999</v>
      </c>
      <c r="D38" s="1">
        <v>3.9540000000000002</v>
      </c>
      <c r="E38" s="1">
        <v>97.718000000000004</v>
      </c>
      <c r="F38" s="1">
        <v>286.21300000000002</v>
      </c>
      <c r="G38" s="7">
        <v>1</v>
      </c>
      <c r="H38" s="1">
        <v>120</v>
      </c>
      <c r="I38" s="1">
        <v>783828</v>
      </c>
      <c r="J38" s="1">
        <v>90.5</v>
      </c>
      <c r="K38" s="1">
        <f t="shared" si="0"/>
        <v>7.2180000000000035</v>
      </c>
      <c r="L38" s="1"/>
      <c r="M38" s="1"/>
      <c r="N38" s="1"/>
      <c r="O38" s="1">
        <f t="shared" si="1"/>
        <v>19.543600000000001</v>
      </c>
      <c r="P38" s="5">
        <f>16*O38-N38-F38</f>
        <v>26.4846</v>
      </c>
      <c r="Q38" s="5"/>
      <c r="R38" s="1"/>
      <c r="S38" s="1">
        <f t="shared" si="2"/>
        <v>16</v>
      </c>
      <c r="T38" s="1">
        <f t="shared" si="3"/>
        <v>14.644845371374773</v>
      </c>
      <c r="U38" s="1">
        <v>17.5716</v>
      </c>
      <c r="V38" s="1">
        <v>15.366199999999999</v>
      </c>
      <c r="W38" s="1">
        <v>12.97</v>
      </c>
      <c r="X38" s="1">
        <v>9.8274000000000008</v>
      </c>
      <c r="Y38" s="1">
        <v>12.7608</v>
      </c>
      <c r="Z38" s="1">
        <v>17.78</v>
      </c>
      <c r="AA38" s="1">
        <v>27.463999999999999</v>
      </c>
      <c r="AB38" s="1">
        <v>43.883000000000003</v>
      </c>
      <c r="AC38" s="1">
        <v>18.744800000000001</v>
      </c>
      <c r="AD38" s="1">
        <v>15.041399999999999</v>
      </c>
      <c r="AE38" s="28" t="s">
        <v>85</v>
      </c>
      <c r="AF38" s="1">
        <f>G38*P38</f>
        <v>26.4846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6"/>
      <c r="B39" s="16"/>
      <c r="C39" s="16"/>
      <c r="D39" s="16"/>
      <c r="E39" s="16"/>
      <c r="F39" s="16"/>
      <c r="G39" s="1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40</v>
      </c>
      <c r="B40" s="14" t="s">
        <v>35</v>
      </c>
      <c r="C40" s="14">
        <v>406</v>
      </c>
      <c r="D40" s="14">
        <v>18</v>
      </c>
      <c r="E40" s="14">
        <v>251</v>
      </c>
      <c r="F40" s="15">
        <v>156</v>
      </c>
      <c r="G40" s="7">
        <v>0.18</v>
      </c>
      <c r="H40" s="1">
        <v>120</v>
      </c>
      <c r="I40" s="1"/>
      <c r="J40" s="1">
        <v>258</v>
      </c>
      <c r="K40" s="1">
        <f>E40-J40</f>
        <v>-7</v>
      </c>
      <c r="L40" s="1"/>
      <c r="M40" s="1"/>
      <c r="N40" s="1"/>
      <c r="O40" s="1">
        <f t="shared" ref="O40:O42" si="6">E40/5</f>
        <v>50.2</v>
      </c>
      <c r="P40" s="5"/>
      <c r="Q40" s="5"/>
      <c r="R40" s="1"/>
      <c r="S40" s="1">
        <f t="shared" ref="S40:S42" si="7">(F40+N40+P40)/O40</f>
        <v>3.1075697211155378</v>
      </c>
      <c r="T40" s="1">
        <f t="shared" ref="T40:T42" si="8">(F40+N40)/O40</f>
        <v>3.1075697211155378</v>
      </c>
      <c r="U40" s="1">
        <v>49.4</v>
      </c>
      <c r="V40" s="1">
        <v>63.2</v>
      </c>
      <c r="W40" s="1">
        <v>56.4</v>
      </c>
      <c r="X40" s="1">
        <v>47.4</v>
      </c>
      <c r="Y40" s="1">
        <v>48.4</v>
      </c>
      <c r="Z40" s="1">
        <v>49.8</v>
      </c>
      <c r="AA40" s="1">
        <v>95.6</v>
      </c>
      <c r="AB40" s="1">
        <v>59</v>
      </c>
      <c r="AC40" s="1">
        <v>78.400000000000006</v>
      </c>
      <c r="AD40" s="1">
        <v>55.8</v>
      </c>
      <c r="AE40" s="1">
        <v>2860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1" t="s">
        <v>34</v>
      </c>
      <c r="B41" s="22" t="s">
        <v>35</v>
      </c>
      <c r="C41" s="22"/>
      <c r="D41" s="22">
        <v>704</v>
      </c>
      <c r="E41" s="22">
        <v>15</v>
      </c>
      <c r="F41" s="23">
        <v>689</v>
      </c>
      <c r="G41" s="24">
        <v>0</v>
      </c>
      <c r="H41" s="25" t="e">
        <v>#N/A</v>
      </c>
      <c r="I41" s="25" t="s">
        <v>47</v>
      </c>
      <c r="J41" s="25">
        <v>17</v>
      </c>
      <c r="K41" s="25">
        <f>E41-J41</f>
        <v>-2</v>
      </c>
      <c r="L41" s="25"/>
      <c r="M41" s="25"/>
      <c r="N41" s="25"/>
      <c r="O41" s="25">
        <f t="shared" si="6"/>
        <v>3</v>
      </c>
      <c r="P41" s="26"/>
      <c r="Q41" s="26"/>
      <c r="R41" s="25"/>
      <c r="S41" s="25">
        <f t="shared" si="7"/>
        <v>229.66666666666666</v>
      </c>
      <c r="T41" s="25">
        <f t="shared" si="8"/>
        <v>229.66666666666666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/>
      <c r="AF41" s="25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41</v>
      </c>
      <c r="B42" s="1" t="s">
        <v>35</v>
      </c>
      <c r="C42" s="1">
        <v>1695</v>
      </c>
      <c r="D42" s="1">
        <v>1020</v>
      </c>
      <c r="E42" s="1">
        <v>726</v>
      </c>
      <c r="F42" s="1">
        <v>1968</v>
      </c>
      <c r="G42" s="7">
        <v>0.18</v>
      </c>
      <c r="H42" s="1">
        <v>120</v>
      </c>
      <c r="I42" s="1"/>
      <c r="J42" s="1">
        <v>727</v>
      </c>
      <c r="K42" s="1">
        <f>E42-J42</f>
        <v>-1</v>
      </c>
      <c r="L42" s="1"/>
      <c r="M42" s="1"/>
      <c r="N42" s="1">
        <v>1100</v>
      </c>
      <c r="O42" s="1">
        <f t="shared" si="6"/>
        <v>145.19999999999999</v>
      </c>
      <c r="P42" s="5"/>
      <c r="Q42" s="5"/>
      <c r="R42" s="1"/>
      <c r="S42" s="1">
        <f t="shared" si="7"/>
        <v>21.12947658402204</v>
      </c>
      <c r="T42" s="1">
        <f t="shared" si="8"/>
        <v>21.12947658402204</v>
      </c>
      <c r="U42" s="1">
        <v>186.4</v>
      </c>
      <c r="V42" s="1">
        <v>182.4</v>
      </c>
      <c r="W42" s="1">
        <v>157.4</v>
      </c>
      <c r="X42" s="1">
        <v>138.80000000000001</v>
      </c>
      <c r="Y42" s="1">
        <v>184.4</v>
      </c>
      <c r="Z42" s="1">
        <v>202.4</v>
      </c>
      <c r="AA42" s="1">
        <v>316</v>
      </c>
      <c r="AB42" s="1">
        <v>225.4</v>
      </c>
      <c r="AC42" s="1">
        <v>233.2</v>
      </c>
      <c r="AD42" s="1">
        <v>256.39999999999998</v>
      </c>
      <c r="AE42" s="1">
        <v>2860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38" xr:uid="{66FB90D3-8F70-40DD-82F3-F7C8D2D467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2025-06-02T10:10:07Z</dcterms:created>
  <dcterms:modified xsi:type="dcterms:W3CDTF">2025-06-02T10:28:36Z</dcterms:modified>
</cp:coreProperties>
</file>