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076839E-C2E6-4906-A6FD-D1DB2E7CC3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W52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7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Y323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Y317" i="1" s="1"/>
  <c r="P312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Y309" i="1" s="1"/>
  <c r="P302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Y276" i="1" s="1"/>
  <c r="P272" i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5" i="1" s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Y196" i="1" s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J527" i="1" s="1"/>
  <c r="P188" i="1"/>
  <c r="X185" i="1"/>
  <c r="X184" i="1"/>
  <c r="BO183" i="1"/>
  <c r="BM183" i="1"/>
  <c r="Y183" i="1"/>
  <c r="Y185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5" i="1" s="1"/>
  <c r="P165" i="1"/>
  <c r="X163" i="1"/>
  <c r="X162" i="1"/>
  <c r="BO161" i="1"/>
  <c r="BM161" i="1"/>
  <c r="Y161" i="1"/>
  <c r="I527" i="1" s="1"/>
  <c r="P161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H527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5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7" i="1"/>
  <c r="Y86" i="1"/>
  <c r="X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7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7" i="1"/>
  <c r="X518" i="1"/>
  <c r="X519" i="1"/>
  <c r="X52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Z59" i="1" s="1"/>
  <c r="BN54" i="1"/>
  <c r="BP54" i="1"/>
  <c r="Z56" i="1"/>
  <c r="BN56" i="1"/>
  <c r="Z58" i="1"/>
  <c r="BN58" i="1"/>
  <c r="Y59" i="1"/>
  <c r="Z62" i="1"/>
  <c r="Z66" i="1" s="1"/>
  <c r="BN62" i="1"/>
  <c r="BP62" i="1"/>
  <c r="Y519" i="1" s="1"/>
  <c r="Z64" i="1"/>
  <c r="BN64" i="1"/>
  <c r="Y67" i="1"/>
  <c r="Y73" i="1"/>
  <c r="Z70" i="1"/>
  <c r="Z72" i="1" s="1"/>
  <c r="BN70" i="1"/>
  <c r="BP70" i="1"/>
  <c r="BP76" i="1"/>
  <c r="BN76" i="1"/>
  <c r="Z76" i="1"/>
  <c r="Z81" i="1" s="1"/>
  <c r="BP80" i="1"/>
  <c r="BN80" i="1"/>
  <c r="Z80" i="1"/>
  <c r="Y82" i="1"/>
  <c r="Y87" i="1"/>
  <c r="BP84" i="1"/>
  <c r="BN84" i="1"/>
  <c r="Z84" i="1"/>
  <c r="Z86" i="1" s="1"/>
  <c r="H9" i="1"/>
  <c r="Y45" i="1"/>
  <c r="BP78" i="1"/>
  <c r="BN78" i="1"/>
  <c r="Z78" i="1"/>
  <c r="Y93" i="1"/>
  <c r="Y521" i="1" s="1"/>
  <c r="BP91" i="1"/>
  <c r="BN91" i="1"/>
  <c r="Y518" i="1" s="1"/>
  <c r="Y520" i="1" s="1"/>
  <c r="Z91" i="1"/>
  <c r="Z93" i="1" s="1"/>
  <c r="E527" i="1"/>
  <c r="Y94" i="1"/>
  <c r="Z96" i="1"/>
  <c r="BN96" i="1"/>
  <c r="BP96" i="1"/>
  <c r="Z98" i="1"/>
  <c r="BN98" i="1"/>
  <c r="Z100" i="1"/>
  <c r="BN100" i="1"/>
  <c r="Y103" i="1"/>
  <c r="F527" i="1"/>
  <c r="Z107" i="1"/>
  <c r="Z110" i="1" s="1"/>
  <c r="BN107" i="1"/>
  <c r="BP107" i="1"/>
  <c r="Z109" i="1"/>
  <c r="BN109" i="1"/>
  <c r="Y110" i="1"/>
  <c r="Z113" i="1"/>
  <c r="Z116" i="1" s="1"/>
  <c r="BN113" i="1"/>
  <c r="BP113" i="1"/>
  <c r="Z115" i="1"/>
  <c r="BN115" i="1"/>
  <c r="Y116" i="1"/>
  <c r="Z119" i="1"/>
  <c r="Z124" i="1" s="1"/>
  <c r="BN119" i="1"/>
  <c r="BP119" i="1"/>
  <c r="Z121" i="1"/>
  <c r="BN121" i="1"/>
  <c r="Z123" i="1"/>
  <c r="BN123" i="1"/>
  <c r="Y124" i="1"/>
  <c r="Z127" i="1"/>
  <c r="Z129" i="1" s="1"/>
  <c r="BN127" i="1"/>
  <c r="BP127" i="1"/>
  <c r="Y130" i="1"/>
  <c r="G52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Y156" i="1"/>
  <c r="Z161" i="1"/>
  <c r="Z162" i="1" s="1"/>
  <c r="BN161" i="1"/>
  <c r="BP161" i="1"/>
  <c r="Y162" i="1"/>
  <c r="Z165" i="1"/>
  <c r="Z174" i="1" s="1"/>
  <c r="BN165" i="1"/>
  <c r="BP165" i="1"/>
  <c r="Z167" i="1"/>
  <c r="BN167" i="1"/>
  <c r="Z169" i="1"/>
  <c r="BN169" i="1"/>
  <c r="Z171" i="1"/>
  <c r="BN171" i="1"/>
  <c r="Z173" i="1"/>
  <c r="BN173" i="1"/>
  <c r="Y174" i="1"/>
  <c r="Z177" i="1"/>
  <c r="Z180" i="1" s="1"/>
  <c r="BN177" i="1"/>
  <c r="BP177" i="1"/>
  <c r="Z179" i="1"/>
  <c r="BN179" i="1"/>
  <c r="Y180" i="1"/>
  <c r="Z183" i="1"/>
  <c r="Z184" i="1" s="1"/>
  <c r="BN183" i="1"/>
  <c r="BP183" i="1"/>
  <c r="Y184" i="1"/>
  <c r="Z188" i="1"/>
  <c r="Z190" i="1" s="1"/>
  <c r="BN188" i="1"/>
  <c r="BP188" i="1"/>
  <c r="Y191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Y207" i="1"/>
  <c r="Y219" i="1"/>
  <c r="Z210" i="1"/>
  <c r="Z218" i="1" s="1"/>
  <c r="BN210" i="1"/>
  <c r="Z212" i="1"/>
  <c r="BN212" i="1"/>
  <c r="Z214" i="1"/>
  <c r="BN214" i="1"/>
  <c r="Z216" i="1"/>
  <c r="BN216" i="1"/>
  <c r="Y223" i="1"/>
  <c r="BP229" i="1"/>
  <c r="BN229" i="1"/>
  <c r="Z229" i="1"/>
  <c r="BP233" i="1"/>
  <c r="BN233" i="1"/>
  <c r="Z233" i="1"/>
  <c r="Y240" i="1"/>
  <c r="BP237" i="1"/>
  <c r="BN237" i="1"/>
  <c r="Z237" i="1"/>
  <c r="Z239" i="1" s="1"/>
  <c r="BP249" i="1"/>
  <c r="BN249" i="1"/>
  <c r="Z249" i="1"/>
  <c r="BP258" i="1"/>
  <c r="BN258" i="1"/>
  <c r="Z258" i="1"/>
  <c r="Y151" i="1"/>
  <c r="Y163" i="1"/>
  <c r="Y190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Y239" i="1"/>
  <c r="Z251" i="1"/>
  <c r="BP247" i="1"/>
  <c r="BN247" i="1"/>
  <c r="Z247" i="1"/>
  <c r="Y251" i="1"/>
  <c r="BP256" i="1"/>
  <c r="BN256" i="1"/>
  <c r="Z256" i="1"/>
  <c r="Z260" i="1" s="1"/>
  <c r="Y260" i="1"/>
  <c r="Y268" i="1"/>
  <c r="Y275" i="1"/>
  <c r="Y300" i="1"/>
  <c r="Y310" i="1"/>
  <c r="Y318" i="1"/>
  <c r="Y324" i="1"/>
  <c r="Y331" i="1"/>
  <c r="Y337" i="1"/>
  <c r="Y344" i="1"/>
  <c r="Y356" i="1"/>
  <c r="Y362" i="1"/>
  <c r="Y366" i="1"/>
  <c r="Y379" i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BP400" i="1"/>
  <c r="BN400" i="1"/>
  <c r="Z400" i="1"/>
  <c r="BP404" i="1"/>
  <c r="BN404" i="1"/>
  <c r="Z404" i="1"/>
  <c r="BP421" i="1"/>
  <c r="BN421" i="1"/>
  <c r="Z421" i="1"/>
  <c r="Z424" i="1" s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O527" i="1"/>
  <c r="L527" i="1"/>
  <c r="Y261" i="1"/>
  <c r="M527" i="1"/>
  <c r="Z265" i="1"/>
  <c r="Z268" i="1" s="1"/>
  <c r="BN265" i="1"/>
  <c r="Y269" i="1"/>
  <c r="Z273" i="1"/>
  <c r="Z275" i="1" s="1"/>
  <c r="BN273" i="1"/>
  <c r="Y281" i="1"/>
  <c r="Y290" i="1"/>
  <c r="R527" i="1"/>
  <c r="Z294" i="1"/>
  <c r="Z299" i="1" s="1"/>
  <c r="BN294" i="1"/>
  <c r="Z296" i="1"/>
  <c r="BN296" i="1"/>
  <c r="Z298" i="1"/>
  <c r="BN298" i="1"/>
  <c r="Y299" i="1"/>
  <c r="Z302" i="1"/>
  <c r="Z309" i="1" s="1"/>
  <c r="BN302" i="1"/>
  <c r="BP302" i="1"/>
  <c r="Z304" i="1"/>
  <c r="BN304" i="1"/>
  <c r="Z306" i="1"/>
  <c r="BN306" i="1"/>
  <c r="Z308" i="1"/>
  <c r="BN308" i="1"/>
  <c r="Z312" i="1"/>
  <c r="BN312" i="1"/>
  <c r="BP312" i="1"/>
  <c r="Z314" i="1"/>
  <c r="BN314" i="1"/>
  <c r="Z316" i="1"/>
  <c r="BN316" i="1"/>
  <c r="Z320" i="1"/>
  <c r="Z323" i="1" s="1"/>
  <c r="BN320" i="1"/>
  <c r="BP320" i="1"/>
  <c r="Z322" i="1"/>
  <c r="BN322" i="1"/>
  <c r="Z329" i="1"/>
  <c r="Z331" i="1" s="1"/>
  <c r="BN329" i="1"/>
  <c r="Z335" i="1"/>
  <c r="Z337" i="1" s="1"/>
  <c r="BN335" i="1"/>
  <c r="Z342" i="1"/>
  <c r="Z344" i="1" s="1"/>
  <c r="BN342" i="1"/>
  <c r="Y345" i="1"/>
  <c r="T527" i="1"/>
  <c r="Z350" i="1"/>
  <c r="Z356" i="1" s="1"/>
  <c r="BN350" i="1"/>
  <c r="Z352" i="1"/>
  <c r="BN352" i="1"/>
  <c r="Z354" i="1"/>
  <c r="BN354" i="1"/>
  <c r="Y357" i="1"/>
  <c r="Z360" i="1"/>
  <c r="Z361" i="1" s="1"/>
  <c r="BN360" i="1"/>
  <c r="Z364" i="1"/>
  <c r="Z366" i="1" s="1"/>
  <c r="BN364" i="1"/>
  <c r="BP364" i="1"/>
  <c r="U527" i="1"/>
  <c r="Z375" i="1"/>
  <c r="Z378" i="1" s="1"/>
  <c r="BN375" i="1"/>
  <c r="Z377" i="1"/>
  <c r="BN377" i="1"/>
  <c r="Y378" i="1"/>
  <c r="Z381" i="1"/>
  <c r="Z382" i="1" s="1"/>
  <c r="BN381" i="1"/>
  <c r="BP381" i="1"/>
  <c r="Y382" i="1"/>
  <c r="Y387" i="1"/>
  <c r="BP398" i="1"/>
  <c r="BN398" i="1"/>
  <c r="Z398" i="1"/>
  <c r="BP402" i="1"/>
  <c r="BN402" i="1"/>
  <c r="Z402" i="1"/>
  <c r="Y406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Y425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AA52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93" i="1" l="1"/>
  <c r="X520" i="1"/>
  <c r="Z452" i="1"/>
  <c r="Z317" i="1"/>
  <c r="Z468" i="1"/>
  <c r="Z406" i="1"/>
  <c r="Z234" i="1"/>
  <c r="Z206" i="1"/>
  <c r="Z102" i="1"/>
  <c r="Z45" i="1"/>
  <c r="Z522" i="1" s="1"/>
  <c r="Y517" i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<sst xmlns="http://schemas.openxmlformats.org/spreadsheetml/2006/main" count="2313" uniqueCount="835">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</sst>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7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110</v>
      </c>
      <c r="Y96" s="576">
        <f t="shared" ref="Y96:Y101" si="16">IFERROR(IF(X96="",0,CEILING((X96/$H96),1)*$H96),"")</f>
        <v>113.39999999999999</v>
      </c>
      <c r="Z96" s="36">
        <f>IFERROR(IF(Y96=0,"",ROUNDUP(Y96/H96,0)*0.01898),"")</f>
        <v>0.26572000000000001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117.04814814814814</v>
      </c>
      <c r="BN96" s="64">
        <f t="shared" ref="BN96:BN101" si="18">IFERROR(Y96*I96/H96,"0")</f>
        <v>120.66599999999998</v>
      </c>
      <c r="BO96" s="64">
        <f t="shared" ref="BO96:BO101" si="19">IFERROR(1/J96*(X96/H96),"0")</f>
        <v>0.21219135802469136</v>
      </c>
      <c r="BP96" s="64">
        <f t="shared" ref="BP96:BP101" si="20">IFERROR(1/J96*(Y96/H96),"0")</f>
        <v>0.21875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13.580246913580247</v>
      </c>
      <c r="Y102" s="577">
        <f>IFERROR(Y96/H96,"0")+IFERROR(Y97/H97,"0")+IFERROR(Y98/H98,"0")+IFERROR(Y99/H99,"0")+IFERROR(Y100/H100,"0")+IFERROR(Y101/H101,"0")</f>
        <v>14</v>
      </c>
      <c r="Z102" s="577">
        <f>IFERROR(IF(Z96="",0,Z96),"0")+IFERROR(IF(Z97="",0,Z97),"0")+IFERROR(IF(Z98="",0,Z98),"0")+IFERROR(IF(Z99="",0,Z99),"0")+IFERROR(IF(Z100="",0,Z100),"0")+IFERROR(IF(Z101="",0,Z101),"0")</f>
        <v>0.26572000000000001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110</v>
      </c>
      <c r="Y103" s="577">
        <f>IFERROR(SUM(Y96:Y101),"0")</f>
        <v>113.39999999999999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106</v>
      </c>
      <c r="Y120" s="576">
        <f>IFERROR(IF(X120="",0,CEILING((X120/$H120),1)*$H120),"")</f>
        <v>113.39999999999999</v>
      </c>
      <c r="Z120" s="36">
        <f>IFERROR(IF(Y120=0,"",ROUNDUP(Y120/H120,0)*0.01898),"")</f>
        <v>0.26572000000000001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112.71333333333334</v>
      </c>
      <c r="BN120" s="64">
        <f>IFERROR(Y120*I120/H120,"0")</f>
        <v>120.58199999999999</v>
      </c>
      <c r="BO120" s="64">
        <f>IFERROR(1/J120*(X120/H120),"0")</f>
        <v>0.20447530864197533</v>
      </c>
      <c r="BP120" s="64">
        <f>IFERROR(1/J120*(Y120/H120),"0")</f>
        <v>0.21875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13.086419753086421</v>
      </c>
      <c r="Y124" s="577">
        <f>IFERROR(Y119/H119,"0")+IFERROR(Y120/H120,"0")+IFERROR(Y121/H121,"0")+IFERROR(Y122/H122,"0")+IFERROR(Y123/H123,"0")</f>
        <v>14</v>
      </c>
      <c r="Z124" s="577">
        <f>IFERROR(IF(Z119="",0,Z119),"0")+IFERROR(IF(Z120="",0,Z120),"0")+IFERROR(IF(Z121="",0,Z121),"0")+IFERROR(IF(Z122="",0,Z122),"0")+IFERROR(IF(Z123="",0,Z123),"0")</f>
        <v>0.26572000000000001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106</v>
      </c>
      <c r="Y125" s="577">
        <f>IFERROR(SUM(Y119:Y123),"0")</f>
        <v>113.39999999999999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34</v>
      </c>
      <c r="Y214" s="576">
        <f t="shared" si="31"/>
        <v>36</v>
      </c>
      <c r="Z214" s="36">
        <f t="shared" si="36"/>
        <v>9.7650000000000001E-2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37.570000000000007</v>
      </c>
      <c r="BN214" s="64">
        <f t="shared" si="33"/>
        <v>39.780000000000008</v>
      </c>
      <c r="BO214" s="64">
        <f t="shared" si="34"/>
        <v>7.7838827838827854E-2</v>
      </c>
      <c r="BP214" s="64">
        <f t="shared" si="35"/>
        <v>8.241758241758243E-2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24</v>
      </c>
      <c r="Y215" s="576">
        <f t="shared" si="31"/>
        <v>24</v>
      </c>
      <c r="Z215" s="36">
        <f t="shared" si="36"/>
        <v>6.5100000000000005E-2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26.520000000000003</v>
      </c>
      <c r="BN215" s="64">
        <f t="shared" si="33"/>
        <v>26.520000000000003</v>
      </c>
      <c r="BO215" s="64">
        <f t="shared" si="34"/>
        <v>5.4945054945054951E-2</v>
      </c>
      <c r="BP215" s="64">
        <f t="shared" si="35"/>
        <v>5.4945054945054951E-2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24.166666666666668</v>
      </c>
      <c r="Y218" s="577">
        <f>IFERROR(Y209/H209,"0")+IFERROR(Y210/H210,"0")+IFERROR(Y211/H211,"0")+IFERROR(Y212/H212,"0")+IFERROR(Y213/H213,"0")+IFERROR(Y214/H214,"0")+IFERROR(Y215/H215,"0")+IFERROR(Y216/H216,"0")+IFERROR(Y217/H217,"0")</f>
        <v>25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0.16275000000000001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58</v>
      </c>
      <c r="Y219" s="577">
        <f>IFERROR(SUM(Y209:Y217),"0")</f>
        <v>60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24</v>
      </c>
      <c r="Y273" s="576">
        <f>IFERROR(IF(X273="",0,CEILING((X273/$H273),1)*$H273),"")</f>
        <v>24</v>
      </c>
      <c r="Z273" s="36">
        <f>IFERROR(IF(Y273=0,"",ROUNDUP(Y273/H273,0)*0.00651),"")</f>
        <v>6.5100000000000005E-2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26.520000000000003</v>
      </c>
      <c r="BN273" s="64">
        <f>IFERROR(Y273*I273/H273,"0")</f>
        <v>26.520000000000003</v>
      </c>
      <c r="BO273" s="64">
        <f>IFERROR(1/J273*(X273/H273),"0")</f>
        <v>5.4945054945054951E-2</v>
      </c>
      <c r="BP273" s="64">
        <f>IFERROR(1/J273*(Y273/H273),"0")</f>
        <v>5.4945054945054951E-2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28</v>
      </c>
      <c r="Y274" s="576">
        <f>IFERROR(IF(X274="",0,CEILING((X274/$H274),1)*$H274),"")</f>
        <v>28.799999999999997</v>
      </c>
      <c r="Z274" s="36">
        <f>IFERROR(IF(Y274=0,"",ROUNDUP(Y274/H274,0)*0.00651),"")</f>
        <v>7.8119999999999995E-2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30.100000000000005</v>
      </c>
      <c r="BN274" s="64">
        <f>IFERROR(Y274*I274/H274,"0")</f>
        <v>30.959999999999997</v>
      </c>
      <c r="BO274" s="64">
        <f>IFERROR(1/J274*(X274/H274),"0")</f>
        <v>6.4102564102564111E-2</v>
      </c>
      <c r="BP274" s="64">
        <f>IFERROR(1/J274*(Y274/H274),"0")</f>
        <v>6.5934065934065936E-2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21.666666666666668</v>
      </c>
      <c r="Y275" s="577">
        <f>IFERROR(Y272/H272,"0")+IFERROR(Y273/H273,"0")+IFERROR(Y274/H274,"0")</f>
        <v>22</v>
      </c>
      <c r="Z275" s="577">
        <f>IFERROR(IF(Z272="",0,Z272),"0")+IFERROR(IF(Z273="",0,Z273),"0")+IFERROR(IF(Z274="",0,Z274),"0")</f>
        <v>0.14322000000000001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52</v>
      </c>
      <c r="Y276" s="577">
        <f>IFERROR(SUM(Y272:Y274),"0")</f>
        <v>52.8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90</v>
      </c>
      <c r="Y321" s="576">
        <f>IFERROR(IF(X321="",0,CEILING((X321/$H321),1)*$H321),"")</f>
        <v>93.6</v>
      </c>
      <c r="Z321" s="36">
        <f>IFERROR(IF(Y321=0,"",ROUNDUP(Y321/H321,0)*0.01898),"")</f>
        <v>0.22776000000000002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95.98846153846155</v>
      </c>
      <c r="BN321" s="64">
        <f>IFERROR(Y321*I321/H321,"0")</f>
        <v>99.828000000000003</v>
      </c>
      <c r="BO321" s="64">
        <f>IFERROR(1/J321*(X321/H321),"0")</f>
        <v>0.18028846153846154</v>
      </c>
      <c r="BP321" s="64">
        <f>IFERROR(1/J321*(Y321/H321),"0")</f>
        <v>0.1875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11.538461538461538</v>
      </c>
      <c r="Y323" s="577">
        <f>IFERROR(Y320/H320,"0")+IFERROR(Y321/H321,"0")+IFERROR(Y322/H322,"0")</f>
        <v>12</v>
      </c>
      <c r="Z323" s="577">
        <f>IFERROR(IF(Z320="",0,Z320),"0")+IFERROR(IF(Z321="",0,Z321),"0")+IFERROR(IF(Z322="",0,Z322),"0")</f>
        <v>0.22776000000000002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90</v>
      </c>
      <c r="Y324" s="577">
        <f>IFERROR(SUM(Y320:Y322),"0")</f>
        <v>93.6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126</v>
      </c>
      <c r="Y349" s="576">
        <f t="shared" ref="Y349:Y355" si="52">IFERROR(IF(X349="",0,CEILING((X349/$H349),1)*$H349),"")</f>
        <v>135</v>
      </c>
      <c r="Z349" s="36">
        <f>IFERROR(IF(Y349=0,"",ROUNDUP(Y349/H349,0)*0.02175),"")</f>
        <v>0.19574999999999998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130.03200000000001</v>
      </c>
      <c r="BN349" s="64">
        <f t="shared" ref="BN349:BN355" si="54">IFERROR(Y349*I349/H349,"0")</f>
        <v>139.32000000000002</v>
      </c>
      <c r="BO349" s="64">
        <f t="shared" ref="BO349:BO355" si="55">IFERROR(1/J349*(X349/H349),"0")</f>
        <v>0.17499999999999999</v>
      </c>
      <c r="BP349" s="64">
        <f t="shared" ref="BP349:BP355" si="56">IFERROR(1/J349*(Y349/H349),"0")</f>
        <v>0.1875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86</v>
      </c>
      <c r="Y351" s="576">
        <f t="shared" si="52"/>
        <v>90</v>
      </c>
      <c r="Z351" s="36">
        <f>IFERROR(IF(Y351=0,"",ROUNDUP(Y351/H351,0)*0.02175),"")</f>
        <v>0.1305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88.751999999999995</v>
      </c>
      <c r="BN351" s="64">
        <f t="shared" si="54"/>
        <v>92.88000000000001</v>
      </c>
      <c r="BO351" s="64">
        <f t="shared" si="55"/>
        <v>0.11944444444444444</v>
      </c>
      <c r="BP351" s="64">
        <f t="shared" si="56"/>
        <v>0.125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14.133333333333333</v>
      </c>
      <c r="Y356" s="577">
        <f>IFERROR(Y349/H349,"0")+IFERROR(Y350/H350,"0")+IFERROR(Y351/H351,"0")+IFERROR(Y352/H352,"0")+IFERROR(Y353/H353,"0")+IFERROR(Y354/H354,"0")+IFERROR(Y355/H355,"0")</f>
        <v>15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0.32624999999999998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212</v>
      </c>
      <c r="Y357" s="577">
        <f>IFERROR(SUM(Y349:Y355),"0")</f>
        <v>225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105</v>
      </c>
      <c r="Y359" s="576">
        <f>IFERROR(IF(X359="",0,CEILING((X359/$H359),1)*$H359),"")</f>
        <v>105</v>
      </c>
      <c r="Z359" s="36">
        <f>IFERROR(IF(Y359=0,"",ROUNDUP(Y359/H359,0)*0.02175),"")</f>
        <v>0.15225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108.36</v>
      </c>
      <c r="BN359" s="64">
        <f>IFERROR(Y359*I359/H359,"0")</f>
        <v>108.36</v>
      </c>
      <c r="BO359" s="64">
        <f>IFERROR(1/J359*(X359/H359),"0")</f>
        <v>0.14583333333333331</v>
      </c>
      <c r="BP359" s="64">
        <f>IFERROR(1/J359*(Y359/H359),"0")</f>
        <v>0.14583333333333331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7</v>
      </c>
      <c r="Y361" s="577">
        <f>IFERROR(Y359/H359,"0")+IFERROR(Y360/H360,"0")</f>
        <v>7</v>
      </c>
      <c r="Z361" s="577">
        <f>IFERROR(IF(Z359="",0,Z359),"0")+IFERROR(IF(Z360="",0,Z360),"0")</f>
        <v>0.15225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105</v>
      </c>
      <c r="Y362" s="577">
        <f>IFERROR(SUM(Y359:Y360),"0")</f>
        <v>105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238</v>
      </c>
      <c r="Y443" s="576">
        <f t="shared" si="63"/>
        <v>242.88000000000002</v>
      </c>
      <c r="Z443" s="36">
        <f t="shared" si="64"/>
        <v>0.55015999999999998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254.22727272727269</v>
      </c>
      <c r="BN443" s="64">
        <f t="shared" si="66"/>
        <v>259.44</v>
      </c>
      <c r="BO443" s="64">
        <f t="shared" si="67"/>
        <v>0.43342074592074592</v>
      </c>
      <c r="BP443" s="64">
        <f t="shared" si="68"/>
        <v>0.44230769230769235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45.075757575757571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46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0.55015999999999998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238</v>
      </c>
      <c r="Y453" s="577">
        <f>IFERROR(SUM(Y439:Y451),"0")</f>
        <v>242.88000000000002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110</v>
      </c>
      <c r="Y455" s="576">
        <f>IFERROR(IF(X455="",0,CEILING((X455/$H455),1)*$H455),"")</f>
        <v>110.88000000000001</v>
      </c>
      <c r="Z455" s="36">
        <f>IFERROR(IF(Y455=0,"",ROUNDUP(Y455/H455,0)*0.01196),"")</f>
        <v>0.25115999999999999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117.49999999999999</v>
      </c>
      <c r="BN455" s="64">
        <f>IFERROR(Y455*I455/H455,"0")</f>
        <v>118.44</v>
      </c>
      <c r="BO455" s="64">
        <f>IFERROR(1/J455*(X455/H455),"0")</f>
        <v>0.20032051282051283</v>
      </c>
      <c r="BP455" s="64">
        <f>IFERROR(1/J455*(Y455/H455),"0")</f>
        <v>0.20192307692307693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20.833333333333332</v>
      </c>
      <c r="Y458" s="577">
        <f>IFERROR(Y455/H455,"0")+IFERROR(Y456/H456,"0")+IFERROR(Y457/H457,"0")</f>
        <v>21</v>
      </c>
      <c r="Z458" s="577">
        <f>IFERROR(IF(Z455="",0,Z455),"0")+IFERROR(IF(Z456="",0,Z456),"0")+IFERROR(IF(Z457="",0,Z457),"0")</f>
        <v>0.25115999999999999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110</v>
      </c>
      <c r="Y459" s="577">
        <f>IFERROR(SUM(Y455:Y457),"0")</f>
        <v>110.88000000000001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74</v>
      </c>
      <c r="Y461" s="576">
        <f t="shared" ref="Y461:Y467" si="69">IFERROR(IF(X461="",0,CEILING((X461/$H461),1)*$H461),"")</f>
        <v>79.2</v>
      </c>
      <c r="Z461" s="36">
        <f>IFERROR(IF(Y461=0,"",ROUNDUP(Y461/H461,0)*0.01196),"")</f>
        <v>0.1794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79.045454545454533</v>
      </c>
      <c r="BN461" s="64">
        <f t="shared" ref="BN461:BN467" si="71">IFERROR(Y461*I461/H461,"0")</f>
        <v>84.6</v>
      </c>
      <c r="BO461" s="64">
        <f t="shared" ref="BO461:BO467" si="72">IFERROR(1/J461*(X461/H461),"0")</f>
        <v>0.13476107226107226</v>
      </c>
      <c r="BP461" s="64">
        <f t="shared" ref="BP461:BP467" si="73">IFERROR(1/J461*(Y461/H461),"0")</f>
        <v>0.14423076923076925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64</v>
      </c>
      <c r="Y462" s="576">
        <f t="shared" si="69"/>
        <v>68.64</v>
      </c>
      <c r="Z462" s="36">
        <f>IFERROR(IF(Y462=0,"",ROUNDUP(Y462/H462,0)*0.01196),"")</f>
        <v>0.15548000000000001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68.36363636363636</v>
      </c>
      <c r="BN462" s="64">
        <f t="shared" si="71"/>
        <v>73.319999999999993</v>
      </c>
      <c r="BO462" s="64">
        <f t="shared" si="72"/>
        <v>0.11655011655011656</v>
      </c>
      <c r="BP462" s="64">
        <f t="shared" si="73"/>
        <v>0.125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153</v>
      </c>
      <c r="Y463" s="576">
        <f t="shared" si="69"/>
        <v>153.12</v>
      </c>
      <c r="Z463" s="36">
        <f>IFERROR(IF(Y463=0,"",ROUNDUP(Y463/H463,0)*0.01196),"")</f>
        <v>0.34683999999999998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163.43181818181816</v>
      </c>
      <c r="BN463" s="64">
        <f t="shared" si="71"/>
        <v>163.56</v>
      </c>
      <c r="BO463" s="64">
        <f t="shared" si="72"/>
        <v>0.2786276223776224</v>
      </c>
      <c r="BP463" s="64">
        <f t="shared" si="73"/>
        <v>0.27884615384615385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55.11363636363636</v>
      </c>
      <c r="Y468" s="577">
        <f>IFERROR(Y461/H461,"0")+IFERROR(Y462/H462,"0")+IFERROR(Y463/H463,"0")+IFERROR(Y464/H464,"0")+IFERROR(Y465/H465,"0")+IFERROR(Y466/H466,"0")+IFERROR(Y467/H467,"0")</f>
        <v>57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0.68171999999999999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291</v>
      </c>
      <c r="Y469" s="577">
        <f>IFERROR(SUM(Y461:Y467),"0")</f>
        <v>300.96000000000004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1372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1417.92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1456.1721248381248</v>
      </c>
      <c r="Y518" s="577">
        <f>IFERROR(SUM(BN22:BN514),"0")</f>
        <v>1504.7759999999998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3</v>
      </c>
      <c r="Y519" s="38">
        <f>ROUNDUP(SUM(BP22:BP514),0)</f>
        <v>3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1531.1721248381248</v>
      </c>
      <c r="Y520" s="577">
        <f>GrossWeightTotalR+PalletQtyTotalR*25</f>
        <v>1579.7759999999998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226.19452214452213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233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3.02671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113.39999999999999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113.39999999999999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52.8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93.6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330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654.72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2025-06-05T06:53:31Z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