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J8" i="1" l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7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4" i="1"/>
  <c r="AI85" i="1"/>
  <c r="AI86" i="1"/>
  <c r="AI87" i="1"/>
  <c r="AI88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3" i="1"/>
  <c r="AI114" i="1"/>
  <c r="AI115" i="1"/>
  <c r="AI116" i="1"/>
  <c r="AI117" i="1"/>
  <c r="AI118" i="1"/>
  <c r="AI119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5" i="1"/>
  <c r="AH86" i="1"/>
  <c r="AH87" i="1"/>
  <c r="AH88" i="1"/>
  <c r="AH89" i="1"/>
  <c r="AH90" i="1"/>
  <c r="AH91" i="1"/>
  <c r="AH92" i="1"/>
  <c r="AH93" i="1"/>
  <c r="AH95" i="1"/>
  <c r="AH96" i="1"/>
  <c r="AH98" i="1"/>
  <c r="AH99" i="1"/>
  <c r="AH100" i="1"/>
  <c r="AH101" i="1"/>
  <c r="AH102" i="1"/>
  <c r="AH105" i="1"/>
  <c r="AH107" i="1"/>
  <c r="AH108" i="1"/>
  <c r="AH109" i="1"/>
  <c r="AH110" i="1"/>
  <c r="AH111" i="1"/>
  <c r="AH113" i="1"/>
  <c r="AH114" i="1"/>
  <c r="AH115" i="1"/>
  <c r="AH117" i="1"/>
  <c r="AH118" i="1"/>
  <c r="AH119" i="1"/>
  <c r="AH7" i="1"/>
  <c r="AG8" i="1"/>
  <c r="AG9" i="1"/>
  <c r="AG10" i="1"/>
  <c r="AG11" i="1"/>
  <c r="AG6" i="1" s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7" i="1"/>
  <c r="AF8" i="1"/>
  <c r="AF9" i="1"/>
  <c r="AF10" i="1"/>
  <c r="AF11" i="1"/>
  <c r="AF6" i="1" s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1" i="1"/>
  <c r="Y52" i="1"/>
  <c r="Y53" i="1"/>
  <c r="Y54" i="1"/>
  <c r="Y55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Y50" i="1" s="1"/>
  <c r="W51" i="1"/>
  <c r="W52" i="1"/>
  <c r="W53" i="1"/>
  <c r="W54" i="1"/>
  <c r="W55" i="1"/>
  <c r="W56" i="1"/>
  <c r="Z56" i="1" s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5" i="1"/>
  <c r="J106" i="1"/>
  <c r="J107" i="1"/>
  <c r="J108" i="1"/>
  <c r="J109" i="1"/>
  <c r="J110" i="1"/>
  <c r="J111" i="1"/>
  <c r="J113" i="1"/>
  <c r="J114" i="1"/>
  <c r="J115" i="1"/>
  <c r="J116" i="1"/>
  <c r="J117" i="1"/>
  <c r="J118" i="1"/>
  <c r="J119" i="1"/>
  <c r="J7" i="1"/>
  <c r="AB6" i="1"/>
  <c r="AC6" i="1"/>
  <c r="AE6" i="1"/>
  <c r="AH6" i="1"/>
  <c r="AA6" i="1"/>
  <c r="P6" i="1"/>
  <c r="Q6" i="1"/>
  <c r="R6" i="1"/>
  <c r="S6" i="1"/>
  <c r="T6" i="1"/>
  <c r="U6" i="1"/>
  <c r="V6" i="1"/>
  <c r="X6" i="1"/>
  <c r="J6" i="1"/>
  <c r="E6" i="1"/>
  <c r="F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7" i="1"/>
  <c r="AJ6" i="1" l="1"/>
  <c r="Y56" i="1"/>
  <c r="W6" i="1"/>
  <c r="AD6" i="1"/>
  <c r="O6" i="1"/>
  <c r="N6" i="1"/>
  <c r="M6" i="1"/>
  <c r="L6" i="1"/>
  <c r="K6" i="1"/>
</calcChain>
</file>

<file path=xl/sharedStrings.xml><?xml version="1.0" encoding="utf-8"?>
<sst xmlns="http://schemas.openxmlformats.org/spreadsheetml/2006/main" count="280" uniqueCount="149">
  <si>
    <t>Период: 29.05.2025 - 05.06.2025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</si>
  <si>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</si>
  <si>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</si>
  <si>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</si>
  <si>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</si>
  <si>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</si>
  <si>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</si>
  <si>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</si>
  <si>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</si>
  <si>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</si>
  <si>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</si>
  <si>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</si>
  <si>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</si>
  <si>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</si>
  <si>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</si>
  <si>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</si>
  <si>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</si>
  <si>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</si>
  <si>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</si>
  <si>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</si>
  <si>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</si>
  <si>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</si>
  <si>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</si>
  <si>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</si>
  <si>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</si>
  <si>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</si>
  <si>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</si>
  <si>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</si>
  <si>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</si>
  <si>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</si>
  <si>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</si>
  <si>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</si>
  <si>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</si>
  <si>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</si>
  <si>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</si>
  <si>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</si>
  <si>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</si>
  <si>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</si>
  <si>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</si>
  <si>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</si>
  <si>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</si>
  <si>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</si>
  <si>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</si>
  <si>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</si>
  <si>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</si>
  <si>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</si>
  <si>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</si>
  <si>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</si>
  <si>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</si>
  <si>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</si>
  <si>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</si>
  <si>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</si>
  <si>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</si>
  <si>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</si>
  <si>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</si>
  <si>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</si>
  <si>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</si>
  <si>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</si>
  <si>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</si>
  <si>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</si>
  <si>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</si>
  <si>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</si>
  <si>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</si>
  <si>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</si>
  <si>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</si>
  <si>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</si>
  <si>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</si>
  <si>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</si>
  <si>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</si>
  <si>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</si>
  <si>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</si>
  <si>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</si>
  <si>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</si>
  <si>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</si>
  <si>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</si>
  <si>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</si>
  <si>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</si>
  <si>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</si>
  <si>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</si>
  <si>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</si>
  <si>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</si>
  <si>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</si>
  <si>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</si>
  <si>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</si>
  <si>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</si>
  <si>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</si>
  <si>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</si>
  <si>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</si>
  <si>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</si>
  <si>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</si>
  <si>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</si>
  <si>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</si>
  <si>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</si>
  <si>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</si>
  <si>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</si>
  <si>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</si>
  <si>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</si>
  <si>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</si>
  <si>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</si>
  <si>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</si>
  <si>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</si>
  <si>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478  Сардельки Зареченские ВЕС ТМ Зареченские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</si>
  <si>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</si>
  <si>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</si>
  <si>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</si>
  <si>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</si>
  <si>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499  Сардельки Дугушки со сливочным маслом ВЕС ТМ Стародворье ТС Дугушка  ПОКОМ</t>
  </si>
  <si>
    <t xml:space="preserve"> 504  Ветчина Мясорубская с окороком 0,33кг срез ТМ Стародворье  ПОКОМ</t>
  </si>
  <si>
    <t xml:space="preserve"> 506 Сосиски Филейские рубленые ТМ Вязанка в оболочке целлофан в м/г среде. ВЕС.ПОКОМ</t>
  </si>
  <si>
    <t xml:space="preserve"> 515  Колбаса Сервелат Мясорубский Делюкс 0,3кг ТМ Стародворье  ПОКОМ</t>
  </si>
  <si>
    <t xml:space="preserve"> 516  Сосиски Классические ТМ Ядрена копоть 0,3кг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</si>
  <si>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</si>
  <si>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</si>
  <si>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</si>
  <si>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</si>
  <si>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</si>
  <si>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</si>
  <si>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>БОНУС_ 017  Сосиски Вязанка Сливочные, Вязанка амицел ВЕС.ПОКОМ</t>
  </si>
  <si>
    <t>БОНУС_ 456  Колбаса Филейная ТМ Особый рецепт ВЕС большой батон  ПОКОМ</t>
  </si>
  <si>
    <t>БОНУС_307 Колбаса Сервелат Мясорубский с мелкорубленным окороком 0,35 кг срез ТМ Стародворье   Поком</t>
  </si>
  <si>
    <t>БОНУС_319  Колбаса вареная Филейская ТМ Вязанка ТС Классическая, 0,45 кг.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</si>
  <si>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</si>
  <si>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</si>
  <si>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</si>
  <si>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</si>
  <si>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</si>
  <si>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</si>
  <si>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</si>
  <si>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</si>
  <si>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</si>
  <si>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</si>
  <si>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</si>
  <si>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</si>
  <si>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</si>
  <si>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</si>
  <si>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</si>
  <si>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</si>
  <si>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</si>
  <si>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</si>
  <si>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05,06,</t>
  </si>
  <si>
    <t>06,06,</t>
  </si>
  <si>
    <t>09,06,</t>
  </si>
  <si>
    <t>10,06,</t>
  </si>
  <si>
    <t>11,06,</t>
  </si>
  <si>
    <t>16,05,</t>
  </si>
  <si>
    <t>23,05,</t>
  </si>
  <si>
    <t>30,05,</t>
  </si>
  <si>
    <t>сниж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</si>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</sst>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6" fillId="5" borderId="0" xfId="0" applyNumberFormat="1" applyFont="1" applyFill="1" applyAlignment="1">
      <alignment horizontal="left"/>
    </xf>
    <xf numFmtId="0" fontId="6" fillId="5" borderId="0" xfId="0" applyFont="1" applyFill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4,06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30-05,06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05,06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28.05.2025 - 04.06.2025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04,06,</v>
          </cell>
          <cell r="M5" t="str">
            <v>05,06,</v>
          </cell>
          <cell r="N5" t="str">
            <v>06,06,</v>
          </cell>
          <cell r="T5" t="str">
            <v>09,06,</v>
          </cell>
          <cell r="V5" t="str">
            <v>09,06,</v>
          </cell>
          <cell r="X5" t="str">
            <v>10,06,</v>
          </cell>
          <cell r="AE5" t="str">
            <v>16,05,</v>
          </cell>
          <cell r="AF5" t="str">
            <v>23,05,</v>
          </cell>
          <cell r="AG5" t="str">
            <v>30,05,</v>
          </cell>
          <cell r="AH5" t="str">
            <v>04,06,</v>
          </cell>
        </row>
        <row r="6">
          <cell r="E6">
            <v>127159.37599999999</v>
          </cell>
          <cell r="F6">
            <v>35210.752999999997</v>
          </cell>
          <cell r="J6">
            <v>132836.55200000003</v>
          </cell>
          <cell r="K6">
            <v>-5677.1759999999977</v>
          </cell>
          <cell r="L6">
            <v>28370</v>
          </cell>
          <cell r="M6">
            <v>29460</v>
          </cell>
          <cell r="N6">
            <v>29330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20974</v>
          </cell>
          <cell r="U6">
            <v>0</v>
          </cell>
          <cell r="V6">
            <v>15200</v>
          </cell>
          <cell r="W6">
            <v>24021.875199999991</v>
          </cell>
          <cell r="X6">
            <v>28110</v>
          </cell>
          <cell r="AA6">
            <v>0</v>
          </cell>
          <cell r="AB6">
            <v>0</v>
          </cell>
          <cell r="AC6">
            <v>0</v>
          </cell>
          <cell r="AD6">
            <v>7050</v>
          </cell>
          <cell r="AE6">
            <v>26695.898000000001</v>
          </cell>
          <cell r="AF6">
            <v>23482.624599999996</v>
          </cell>
          <cell r="AG6">
            <v>23436.543800000003</v>
          </cell>
          <cell r="AH6">
            <v>29498.940000000006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245.16</v>
          </cell>
          <cell r="D7">
            <v>1497.8810000000001</v>
          </cell>
          <cell r="E7">
            <v>540.47500000000002</v>
          </cell>
          <cell r="F7">
            <v>261.50200000000001</v>
          </cell>
          <cell r="G7" t="str">
            <v>н</v>
          </cell>
          <cell r="H7">
            <v>1</v>
          </cell>
          <cell r="I7">
            <v>45</v>
          </cell>
          <cell r="J7">
            <v>566.24599999999998</v>
          </cell>
          <cell r="K7">
            <v>-25.770999999999958</v>
          </cell>
          <cell r="L7">
            <v>180</v>
          </cell>
          <cell r="M7">
            <v>100</v>
          </cell>
          <cell r="N7">
            <v>120</v>
          </cell>
          <cell r="V7">
            <v>50</v>
          </cell>
          <cell r="W7">
            <v>108.095</v>
          </cell>
          <cell r="X7">
            <v>100</v>
          </cell>
          <cell r="Y7">
            <v>7.50730376058097</v>
          </cell>
          <cell r="Z7">
            <v>2.4191868264027017</v>
          </cell>
          <cell r="AD7">
            <v>0</v>
          </cell>
          <cell r="AE7">
            <v>106.48875</v>
          </cell>
          <cell r="AF7">
            <v>120.4768</v>
          </cell>
          <cell r="AG7">
            <v>119.60119999999999</v>
          </cell>
          <cell r="AH7">
            <v>126.22199999999999</v>
          </cell>
          <cell r="AI7" t="str">
            <v>оконч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308.80799999999999</v>
          </cell>
          <cell r="D8">
            <v>588.60599999999999</v>
          </cell>
          <cell r="E8">
            <v>785.61500000000001</v>
          </cell>
          <cell r="F8">
            <v>85.965999999999994</v>
          </cell>
          <cell r="G8" t="str">
            <v>ябл</v>
          </cell>
          <cell r="H8">
            <v>1</v>
          </cell>
          <cell r="I8">
            <v>45</v>
          </cell>
          <cell r="J8">
            <v>877.71</v>
          </cell>
          <cell r="K8">
            <v>-92.095000000000027</v>
          </cell>
          <cell r="L8">
            <v>200</v>
          </cell>
          <cell r="M8">
            <v>220</v>
          </cell>
          <cell r="N8">
            <v>180</v>
          </cell>
          <cell r="V8">
            <v>220</v>
          </cell>
          <cell r="W8">
            <v>157.12299999999999</v>
          </cell>
          <cell r="X8">
            <v>200</v>
          </cell>
          <cell r="Y8">
            <v>7.0388549098476991</v>
          </cell>
          <cell r="Z8">
            <v>0.54712550040414198</v>
          </cell>
          <cell r="AD8">
            <v>0</v>
          </cell>
          <cell r="AE8">
            <v>161.79300000000001</v>
          </cell>
          <cell r="AF8">
            <v>118.6396</v>
          </cell>
          <cell r="AG8">
            <v>138.61500000000001</v>
          </cell>
          <cell r="AH8">
            <v>220.434</v>
          </cell>
          <cell r="AI8">
            <v>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701.43399999999997</v>
          </cell>
          <cell r="D9">
            <v>1749.1969999999999</v>
          </cell>
          <cell r="E9">
            <v>2025.502</v>
          </cell>
          <cell r="F9">
            <v>314.58600000000001</v>
          </cell>
          <cell r="G9" t="str">
            <v>ткмай</v>
          </cell>
          <cell r="H9">
            <v>1</v>
          </cell>
          <cell r="I9">
            <v>45</v>
          </cell>
          <cell r="J9">
            <v>2190.9119999999998</v>
          </cell>
          <cell r="K9">
            <v>-165.40999999999985</v>
          </cell>
          <cell r="L9">
            <v>600</v>
          </cell>
          <cell r="M9">
            <v>550</v>
          </cell>
          <cell r="N9">
            <v>500</v>
          </cell>
          <cell r="V9">
            <v>300</v>
          </cell>
          <cell r="W9">
            <v>405.10039999999998</v>
          </cell>
          <cell r="X9">
            <v>450</v>
          </cell>
          <cell r="Y9">
            <v>6.7010202902786578</v>
          </cell>
          <cell r="Z9">
            <v>0.77656304461807502</v>
          </cell>
          <cell r="AD9">
            <v>0</v>
          </cell>
          <cell r="AE9">
            <v>614</v>
          </cell>
          <cell r="AF9">
            <v>543.6</v>
          </cell>
          <cell r="AG9">
            <v>400.61019999999996</v>
          </cell>
          <cell r="AH9">
            <v>444.66899999999998</v>
          </cell>
          <cell r="AI9" t="str">
            <v>продиюнь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551</v>
          </cell>
          <cell r="D10">
            <v>3450</v>
          </cell>
          <cell r="E10">
            <v>2814</v>
          </cell>
          <cell r="F10">
            <v>1144</v>
          </cell>
          <cell r="G10" t="str">
            <v>ябл</v>
          </cell>
          <cell r="H10">
            <v>0.4</v>
          </cell>
          <cell r="I10">
            <v>45</v>
          </cell>
          <cell r="J10">
            <v>2865</v>
          </cell>
          <cell r="K10">
            <v>-51</v>
          </cell>
          <cell r="L10">
            <v>400</v>
          </cell>
          <cell r="M10">
            <v>600</v>
          </cell>
          <cell r="N10">
            <v>500</v>
          </cell>
          <cell r="T10">
            <v>1180</v>
          </cell>
          <cell r="V10">
            <v>300</v>
          </cell>
          <cell r="W10">
            <v>456.8</v>
          </cell>
          <cell r="X10">
            <v>500</v>
          </cell>
          <cell r="Y10">
            <v>7.5394045534150615</v>
          </cell>
          <cell r="Z10">
            <v>2.5043782837127844</v>
          </cell>
          <cell r="AD10">
            <v>530</v>
          </cell>
          <cell r="AE10">
            <v>439.25</v>
          </cell>
          <cell r="AF10">
            <v>390.8</v>
          </cell>
          <cell r="AG10">
            <v>404.4</v>
          </cell>
          <cell r="AH10">
            <v>605</v>
          </cell>
          <cell r="AI10" t="str">
            <v>июньяб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1459</v>
          </cell>
          <cell r="D11">
            <v>4580</v>
          </cell>
          <cell r="E11">
            <v>4870</v>
          </cell>
          <cell r="F11">
            <v>1090</v>
          </cell>
          <cell r="G11">
            <v>0</v>
          </cell>
          <cell r="H11">
            <v>0.45</v>
          </cell>
          <cell r="I11">
            <v>45</v>
          </cell>
          <cell r="J11">
            <v>4980</v>
          </cell>
          <cell r="K11">
            <v>-110</v>
          </cell>
          <cell r="L11">
            <v>1200</v>
          </cell>
          <cell r="M11">
            <v>800</v>
          </cell>
          <cell r="N11">
            <v>1000</v>
          </cell>
          <cell r="T11">
            <v>1806</v>
          </cell>
          <cell r="V11">
            <v>500</v>
          </cell>
          <cell r="W11">
            <v>854</v>
          </cell>
          <cell r="X11">
            <v>1100</v>
          </cell>
          <cell r="Y11">
            <v>6.6627634660421542</v>
          </cell>
          <cell r="Z11">
            <v>1.2763466042154568</v>
          </cell>
          <cell r="AD11">
            <v>600</v>
          </cell>
          <cell r="AE11">
            <v>1002.5</v>
          </cell>
          <cell r="AF11">
            <v>817</v>
          </cell>
          <cell r="AG11">
            <v>805.8</v>
          </cell>
          <cell r="AH11">
            <v>1035</v>
          </cell>
          <cell r="AI11" t="str">
            <v>оконч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1475</v>
          </cell>
          <cell r="D12">
            <v>4594</v>
          </cell>
          <cell r="E12">
            <v>4800</v>
          </cell>
          <cell r="F12">
            <v>1184</v>
          </cell>
          <cell r="G12" t="str">
            <v>оконч</v>
          </cell>
          <cell r="H12">
            <v>0.45</v>
          </cell>
          <cell r="I12">
            <v>45</v>
          </cell>
          <cell r="J12">
            <v>4878</v>
          </cell>
          <cell r="K12">
            <v>-78</v>
          </cell>
          <cell r="L12">
            <v>1200</v>
          </cell>
          <cell r="M12">
            <v>900</v>
          </cell>
          <cell r="N12">
            <v>1000</v>
          </cell>
          <cell r="T12">
            <v>1644</v>
          </cell>
          <cell r="V12">
            <v>300</v>
          </cell>
          <cell r="W12">
            <v>822</v>
          </cell>
          <cell r="X12">
            <v>1100</v>
          </cell>
          <cell r="Y12">
            <v>6.9148418491484183</v>
          </cell>
          <cell r="Z12">
            <v>1.440389294403893</v>
          </cell>
          <cell r="AD12">
            <v>690</v>
          </cell>
          <cell r="AE12">
            <v>1060.5</v>
          </cell>
          <cell r="AF12">
            <v>803.2</v>
          </cell>
          <cell r="AG12">
            <v>815.8</v>
          </cell>
          <cell r="AH12">
            <v>1089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31</v>
          </cell>
          <cell r="D13">
            <v>21</v>
          </cell>
          <cell r="E13">
            <v>35</v>
          </cell>
          <cell r="F13">
            <v>16</v>
          </cell>
          <cell r="G13">
            <v>0</v>
          </cell>
          <cell r="H13">
            <v>0.4</v>
          </cell>
          <cell r="I13">
            <v>50</v>
          </cell>
          <cell r="J13">
            <v>58</v>
          </cell>
          <cell r="K13">
            <v>-23</v>
          </cell>
          <cell r="L13">
            <v>10</v>
          </cell>
          <cell r="M13">
            <v>20</v>
          </cell>
          <cell r="N13">
            <v>10</v>
          </cell>
          <cell r="W13">
            <v>7</v>
          </cell>
          <cell r="X13">
            <v>10</v>
          </cell>
          <cell r="Y13">
            <v>9.4285714285714288</v>
          </cell>
          <cell r="Z13">
            <v>2.2857142857142856</v>
          </cell>
          <cell r="AD13">
            <v>0</v>
          </cell>
          <cell r="AE13">
            <v>9.75</v>
          </cell>
          <cell r="AF13">
            <v>6.6</v>
          </cell>
          <cell r="AG13">
            <v>7.4</v>
          </cell>
          <cell r="AH13">
            <v>8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192</v>
          </cell>
          <cell r="D14">
            <v>373</v>
          </cell>
          <cell r="E14">
            <v>248</v>
          </cell>
          <cell r="F14">
            <v>310</v>
          </cell>
          <cell r="G14">
            <v>0</v>
          </cell>
          <cell r="H14">
            <v>0.17</v>
          </cell>
          <cell r="I14">
            <v>180</v>
          </cell>
          <cell r="J14">
            <v>287</v>
          </cell>
          <cell r="K14">
            <v>-39</v>
          </cell>
          <cell r="L14">
            <v>0</v>
          </cell>
          <cell r="M14">
            <v>0</v>
          </cell>
          <cell r="N14">
            <v>200</v>
          </cell>
          <cell r="W14">
            <v>49.6</v>
          </cell>
          <cell r="Y14">
            <v>10.282258064516128</v>
          </cell>
          <cell r="Z14">
            <v>6.25</v>
          </cell>
          <cell r="AD14">
            <v>0</v>
          </cell>
          <cell r="AE14">
            <v>52.5</v>
          </cell>
          <cell r="AF14">
            <v>56.2</v>
          </cell>
          <cell r="AG14">
            <v>48.4</v>
          </cell>
          <cell r="AH14">
            <v>75</v>
          </cell>
          <cell r="AI14" t="str">
            <v>склад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128</v>
          </cell>
          <cell r="D15">
            <v>603</v>
          </cell>
          <cell r="E15">
            <v>206</v>
          </cell>
          <cell r="F15">
            <v>54</v>
          </cell>
          <cell r="G15">
            <v>0</v>
          </cell>
          <cell r="H15">
            <v>0.3</v>
          </cell>
          <cell r="I15">
            <v>40</v>
          </cell>
          <cell r="J15">
            <v>439</v>
          </cell>
          <cell r="K15">
            <v>-233</v>
          </cell>
          <cell r="L15">
            <v>30</v>
          </cell>
          <cell r="M15">
            <v>120</v>
          </cell>
          <cell r="N15">
            <v>70</v>
          </cell>
          <cell r="V15">
            <v>50</v>
          </cell>
          <cell r="W15">
            <v>41.2</v>
          </cell>
          <cell r="X15">
            <v>70</v>
          </cell>
          <cell r="Y15">
            <v>9.5631067961165037</v>
          </cell>
          <cell r="Z15">
            <v>1.3106796116504853</v>
          </cell>
          <cell r="AD15">
            <v>0</v>
          </cell>
          <cell r="AE15">
            <v>51.25</v>
          </cell>
          <cell r="AF15">
            <v>50.6</v>
          </cell>
          <cell r="AG15">
            <v>48.6</v>
          </cell>
          <cell r="AH15">
            <v>14</v>
          </cell>
          <cell r="AI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1175</v>
          </cell>
          <cell r="D16">
            <v>1058</v>
          </cell>
          <cell r="E16">
            <v>1431</v>
          </cell>
          <cell r="F16">
            <v>779</v>
          </cell>
          <cell r="G16">
            <v>0</v>
          </cell>
          <cell r="H16">
            <v>0.17</v>
          </cell>
          <cell r="I16">
            <v>180</v>
          </cell>
          <cell r="J16">
            <v>1492</v>
          </cell>
          <cell r="K16">
            <v>-61</v>
          </cell>
          <cell r="L16">
            <v>300</v>
          </cell>
          <cell r="M16">
            <v>0</v>
          </cell>
          <cell r="N16">
            <v>1200</v>
          </cell>
          <cell r="W16">
            <v>286.2</v>
          </cell>
          <cell r="Y16">
            <v>7.9629629629629637</v>
          </cell>
          <cell r="Z16">
            <v>2.7218728162124388</v>
          </cell>
          <cell r="AD16">
            <v>0</v>
          </cell>
          <cell r="AE16">
            <v>263.75</v>
          </cell>
          <cell r="AF16">
            <v>265.2</v>
          </cell>
          <cell r="AG16">
            <v>240.8</v>
          </cell>
          <cell r="AH16">
            <v>416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434</v>
          </cell>
          <cell r="D17">
            <v>214</v>
          </cell>
          <cell r="E17">
            <v>367</v>
          </cell>
          <cell r="F17">
            <v>279</v>
          </cell>
          <cell r="G17">
            <v>0</v>
          </cell>
          <cell r="H17">
            <v>0.35</v>
          </cell>
          <cell r="I17">
            <v>45</v>
          </cell>
          <cell r="J17">
            <v>387</v>
          </cell>
          <cell r="K17">
            <v>-20</v>
          </cell>
          <cell r="L17">
            <v>50</v>
          </cell>
          <cell r="M17">
            <v>100</v>
          </cell>
          <cell r="N17">
            <v>120</v>
          </cell>
          <cell r="V17">
            <v>50</v>
          </cell>
          <cell r="W17">
            <v>73.400000000000006</v>
          </cell>
          <cell r="X17">
            <v>60</v>
          </cell>
          <cell r="Y17">
            <v>8.978201634877383</v>
          </cell>
          <cell r="Z17">
            <v>3.8010899182561304</v>
          </cell>
          <cell r="AD17">
            <v>0</v>
          </cell>
          <cell r="AE17">
            <v>97.75</v>
          </cell>
          <cell r="AF17">
            <v>81.599999999999994</v>
          </cell>
          <cell r="AG17">
            <v>81.2</v>
          </cell>
          <cell r="AH17">
            <v>62</v>
          </cell>
          <cell r="AI17" t="str">
            <v>продиюнь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5</v>
          </cell>
          <cell r="D18">
            <v>434</v>
          </cell>
          <cell r="E18">
            <v>336</v>
          </cell>
          <cell r="F18">
            <v>102</v>
          </cell>
          <cell r="G18" t="str">
            <v>н</v>
          </cell>
          <cell r="H18">
            <v>0.35</v>
          </cell>
          <cell r="I18">
            <v>45</v>
          </cell>
          <cell r="J18">
            <v>360</v>
          </cell>
          <cell r="K18">
            <v>-24</v>
          </cell>
          <cell r="L18">
            <v>50</v>
          </cell>
          <cell r="M18">
            <v>0</v>
          </cell>
          <cell r="N18">
            <v>20</v>
          </cell>
          <cell r="W18">
            <v>22.8</v>
          </cell>
          <cell r="X18">
            <v>20</v>
          </cell>
          <cell r="Y18">
            <v>8.4210526315789469</v>
          </cell>
          <cell r="Z18">
            <v>4.4736842105263159</v>
          </cell>
          <cell r="AD18">
            <v>222</v>
          </cell>
          <cell r="AE18">
            <v>22.25</v>
          </cell>
          <cell r="AF18">
            <v>22.2</v>
          </cell>
          <cell r="AG18">
            <v>26.4</v>
          </cell>
          <cell r="AH18">
            <v>24</v>
          </cell>
          <cell r="AI18">
            <v>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98</v>
          </cell>
          <cell r="D19">
            <v>247</v>
          </cell>
          <cell r="E19">
            <v>227</v>
          </cell>
          <cell r="F19">
            <v>103</v>
          </cell>
          <cell r="G19">
            <v>0</v>
          </cell>
          <cell r="H19">
            <v>0.35</v>
          </cell>
          <cell r="I19">
            <v>45</v>
          </cell>
          <cell r="J19">
            <v>429</v>
          </cell>
          <cell r="K19">
            <v>-202</v>
          </cell>
          <cell r="L19">
            <v>30</v>
          </cell>
          <cell r="M19">
            <v>80</v>
          </cell>
          <cell r="N19">
            <v>80</v>
          </cell>
          <cell r="V19">
            <v>100</v>
          </cell>
          <cell r="W19">
            <v>43</v>
          </cell>
          <cell r="X19">
            <v>120</v>
          </cell>
          <cell r="Y19">
            <v>11.930232558139535</v>
          </cell>
          <cell r="Z19">
            <v>2.3953488372093021</v>
          </cell>
          <cell r="AD19">
            <v>12</v>
          </cell>
          <cell r="AE19">
            <v>25.5</v>
          </cell>
          <cell r="AF19">
            <v>21.8</v>
          </cell>
          <cell r="AG19">
            <v>25.8</v>
          </cell>
          <cell r="AH19">
            <v>78</v>
          </cell>
          <cell r="AI19" t="str">
            <v>акц3сети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359</v>
          </cell>
          <cell r="D20">
            <v>430</v>
          </cell>
          <cell r="E20">
            <v>444</v>
          </cell>
          <cell r="F20">
            <v>335</v>
          </cell>
          <cell r="G20">
            <v>0</v>
          </cell>
          <cell r="H20">
            <v>0.35</v>
          </cell>
          <cell r="I20">
            <v>45</v>
          </cell>
          <cell r="J20">
            <v>463</v>
          </cell>
          <cell r="K20">
            <v>-19</v>
          </cell>
          <cell r="L20">
            <v>100</v>
          </cell>
          <cell r="M20">
            <v>120</v>
          </cell>
          <cell r="N20">
            <v>120</v>
          </cell>
          <cell r="V20">
            <v>50</v>
          </cell>
          <cell r="W20">
            <v>88.8</v>
          </cell>
          <cell r="X20">
            <v>80</v>
          </cell>
          <cell r="Y20">
            <v>9.0653153153153152</v>
          </cell>
          <cell r="Z20">
            <v>3.7725225225225225</v>
          </cell>
          <cell r="AD20">
            <v>0</v>
          </cell>
          <cell r="AE20">
            <v>103.25</v>
          </cell>
          <cell r="AF20">
            <v>105.8</v>
          </cell>
          <cell r="AG20">
            <v>98.8</v>
          </cell>
          <cell r="AH20">
            <v>110</v>
          </cell>
          <cell r="AI20" t="str">
            <v>продиюнь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173.411</v>
          </cell>
          <cell r="D21">
            <v>524.49900000000002</v>
          </cell>
          <cell r="E21">
            <v>516.96500000000003</v>
          </cell>
          <cell r="F21">
            <v>173.84700000000001</v>
          </cell>
          <cell r="G21">
            <v>0</v>
          </cell>
          <cell r="H21">
            <v>1</v>
          </cell>
          <cell r="I21">
            <v>50</v>
          </cell>
          <cell r="J21">
            <v>507.27600000000001</v>
          </cell>
          <cell r="K21">
            <v>9.6890000000000214</v>
          </cell>
          <cell r="L21">
            <v>160</v>
          </cell>
          <cell r="M21">
            <v>100</v>
          </cell>
          <cell r="N21">
            <v>120</v>
          </cell>
          <cell r="W21">
            <v>103.393</v>
          </cell>
          <cell r="X21">
            <v>120</v>
          </cell>
          <cell r="Y21">
            <v>6.5173367636106887</v>
          </cell>
          <cell r="Z21">
            <v>1.6814194384532803</v>
          </cell>
          <cell r="AD21">
            <v>0</v>
          </cell>
          <cell r="AE21">
            <v>110.399</v>
          </cell>
          <cell r="AF21">
            <v>95.92</v>
          </cell>
          <cell r="AG21">
            <v>105.23679999999999</v>
          </cell>
          <cell r="AH21">
            <v>108.265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1755.3869999999999</v>
          </cell>
          <cell r="D22">
            <v>5460.0619999999999</v>
          </cell>
          <cell r="E22">
            <v>5442.8320000000003</v>
          </cell>
          <cell r="F22">
            <v>1670.4749999999999</v>
          </cell>
          <cell r="G22" t="str">
            <v>ткмай</v>
          </cell>
          <cell r="H22">
            <v>1</v>
          </cell>
          <cell r="I22">
            <v>50</v>
          </cell>
          <cell r="J22">
            <v>5532.5439999999999</v>
          </cell>
          <cell r="K22">
            <v>-89.711999999999534</v>
          </cell>
          <cell r="L22">
            <v>1700</v>
          </cell>
          <cell r="M22">
            <v>1200</v>
          </cell>
          <cell r="N22">
            <v>1500</v>
          </cell>
          <cell r="W22">
            <v>1088.5664000000002</v>
          </cell>
          <cell r="X22">
            <v>1400</v>
          </cell>
          <cell r="Y22">
            <v>6.8626727777010199</v>
          </cell>
          <cell r="Z22">
            <v>1.5345641754145634</v>
          </cell>
          <cell r="AD22">
            <v>0</v>
          </cell>
          <cell r="AE22">
            <v>1165.24125</v>
          </cell>
          <cell r="AF22">
            <v>1172.2646</v>
          </cell>
          <cell r="AG22">
            <v>1106.5434</v>
          </cell>
          <cell r="AH22">
            <v>1335.6189999999999</v>
          </cell>
          <cell r="AI22" t="str">
            <v>оконч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280.38600000000002</v>
          </cell>
          <cell r="D23">
            <v>220.88399999999999</v>
          </cell>
          <cell r="E23">
            <v>442.678</v>
          </cell>
          <cell r="F23">
            <v>41.323999999999998</v>
          </cell>
          <cell r="G23">
            <v>0</v>
          </cell>
          <cell r="H23">
            <v>1</v>
          </cell>
          <cell r="I23">
            <v>50</v>
          </cell>
          <cell r="J23">
            <v>452.98</v>
          </cell>
          <cell r="K23">
            <v>-10.302000000000021</v>
          </cell>
          <cell r="L23">
            <v>110</v>
          </cell>
          <cell r="M23">
            <v>220</v>
          </cell>
          <cell r="N23">
            <v>120</v>
          </cell>
          <cell r="W23">
            <v>88.535600000000002</v>
          </cell>
          <cell r="X23">
            <v>120</v>
          </cell>
          <cell r="Y23">
            <v>6.9048382797428385</v>
          </cell>
          <cell r="Z23">
            <v>0.46675009826555641</v>
          </cell>
          <cell r="AD23">
            <v>0</v>
          </cell>
          <cell r="AE23">
            <v>84.777500000000003</v>
          </cell>
          <cell r="AF23">
            <v>86.724999999999994</v>
          </cell>
          <cell r="AG23">
            <v>88.090999999999994</v>
          </cell>
          <cell r="AH23">
            <v>156.376</v>
          </cell>
          <cell r="AI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468.13900000000001</v>
          </cell>
          <cell r="D24">
            <v>902.68399999999997</v>
          </cell>
          <cell r="E24">
            <v>1039.7940000000001</v>
          </cell>
          <cell r="F24">
            <v>308.29700000000003</v>
          </cell>
          <cell r="G24">
            <v>0</v>
          </cell>
          <cell r="H24">
            <v>1</v>
          </cell>
          <cell r="I24">
            <v>60</v>
          </cell>
          <cell r="J24">
            <v>1050.0139999999999</v>
          </cell>
          <cell r="K24">
            <v>-10.2199999999998</v>
          </cell>
          <cell r="L24">
            <v>300</v>
          </cell>
          <cell r="M24">
            <v>220</v>
          </cell>
          <cell r="N24">
            <v>250</v>
          </cell>
          <cell r="V24">
            <v>60</v>
          </cell>
          <cell r="W24">
            <v>207.95880000000002</v>
          </cell>
          <cell r="X24">
            <v>250</v>
          </cell>
          <cell r="Y24">
            <v>6.6758271349901994</v>
          </cell>
          <cell r="Z24">
            <v>1.4824907625933599</v>
          </cell>
          <cell r="AD24">
            <v>0</v>
          </cell>
          <cell r="AE24">
            <v>235.38575</v>
          </cell>
          <cell r="AF24">
            <v>199.35239999999999</v>
          </cell>
          <cell r="AG24">
            <v>201.0772</v>
          </cell>
          <cell r="AH24">
            <v>183.08099999999999</v>
          </cell>
          <cell r="AI24">
            <v>0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174.267</v>
          </cell>
          <cell r="D25">
            <v>635.18399999999997</v>
          </cell>
          <cell r="E25">
            <v>570.13699999999994</v>
          </cell>
          <cell r="F25">
            <v>228.71</v>
          </cell>
          <cell r="G25">
            <v>0</v>
          </cell>
          <cell r="H25">
            <v>1</v>
          </cell>
          <cell r="I25">
            <v>50</v>
          </cell>
          <cell r="J25">
            <v>586.60699999999997</v>
          </cell>
          <cell r="K25">
            <v>-16.470000000000027</v>
          </cell>
          <cell r="L25">
            <v>180</v>
          </cell>
          <cell r="M25">
            <v>50</v>
          </cell>
          <cell r="N25">
            <v>120</v>
          </cell>
          <cell r="V25">
            <v>40</v>
          </cell>
          <cell r="W25">
            <v>114.02739999999999</v>
          </cell>
          <cell r="X25">
            <v>150</v>
          </cell>
          <cell r="Y25">
            <v>6.7414498620507013</v>
          </cell>
          <cell r="Z25">
            <v>2.0057459873679488</v>
          </cell>
          <cell r="AD25">
            <v>0</v>
          </cell>
          <cell r="AE25">
            <v>135.01349999999999</v>
          </cell>
          <cell r="AF25">
            <v>116.07039999999999</v>
          </cell>
          <cell r="AG25">
            <v>111.35299999999999</v>
          </cell>
          <cell r="AH25">
            <v>134.12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24.158000000000001</v>
          </cell>
          <cell r="D26">
            <v>233.114</v>
          </cell>
          <cell r="E26">
            <v>185.173</v>
          </cell>
          <cell r="F26">
            <v>67.72</v>
          </cell>
          <cell r="G26">
            <v>0</v>
          </cell>
          <cell r="H26">
            <v>1</v>
          </cell>
          <cell r="I26">
            <v>60</v>
          </cell>
          <cell r="J26">
            <v>244.768</v>
          </cell>
          <cell r="K26">
            <v>-59.594999999999999</v>
          </cell>
          <cell r="L26">
            <v>50</v>
          </cell>
          <cell r="M26">
            <v>20</v>
          </cell>
          <cell r="N26">
            <v>30</v>
          </cell>
          <cell r="V26">
            <v>30</v>
          </cell>
          <cell r="W26">
            <v>37.034599999999998</v>
          </cell>
          <cell r="X26">
            <v>50</v>
          </cell>
          <cell r="Y26">
            <v>6.6888801283124435</v>
          </cell>
          <cell r="Z26">
            <v>1.8285603192690081</v>
          </cell>
          <cell r="AD26">
            <v>0</v>
          </cell>
          <cell r="AE26">
            <v>34.41375</v>
          </cell>
          <cell r="AF26">
            <v>25.740600000000001</v>
          </cell>
          <cell r="AG26">
            <v>33.052599999999998</v>
          </cell>
          <cell r="AH26">
            <v>60.377000000000002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46.651000000000003</v>
          </cell>
          <cell r="D27">
            <v>219.84100000000001</v>
          </cell>
          <cell r="E27">
            <v>208.16</v>
          </cell>
          <cell r="F27">
            <v>53.862000000000002</v>
          </cell>
          <cell r="G27">
            <v>0</v>
          </cell>
          <cell r="H27">
            <v>1</v>
          </cell>
          <cell r="I27">
            <v>60</v>
          </cell>
          <cell r="J27">
            <v>213.69</v>
          </cell>
          <cell r="K27">
            <v>-5.5300000000000011</v>
          </cell>
          <cell r="L27">
            <v>50</v>
          </cell>
          <cell r="M27">
            <v>80</v>
          </cell>
          <cell r="N27">
            <v>50</v>
          </cell>
          <cell r="W27">
            <v>41.631999999999998</v>
          </cell>
          <cell r="X27">
            <v>50</v>
          </cell>
          <cell r="Y27">
            <v>6.8183608762490389</v>
          </cell>
          <cell r="Z27">
            <v>1.2937644119907765</v>
          </cell>
          <cell r="AD27">
            <v>0</v>
          </cell>
          <cell r="AE27">
            <v>42.831000000000003</v>
          </cell>
          <cell r="AF27">
            <v>39.126199999999997</v>
          </cell>
          <cell r="AG27">
            <v>40.398200000000003</v>
          </cell>
          <cell r="AH27">
            <v>47.831000000000003</v>
          </cell>
          <cell r="AI27">
            <v>0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B28" t="str">
            <v>кг</v>
          </cell>
          <cell r="C28">
            <v>162.946</v>
          </cell>
          <cell r="D28">
            <v>486.50599999999997</v>
          </cell>
          <cell r="E28">
            <v>530.07500000000005</v>
          </cell>
          <cell r="F28">
            <v>113.248</v>
          </cell>
          <cell r="G28" t="str">
            <v>ткмай</v>
          </cell>
          <cell r="H28">
            <v>1</v>
          </cell>
          <cell r="I28">
            <v>60</v>
          </cell>
          <cell r="J28">
            <v>522.96799999999996</v>
          </cell>
          <cell r="K28">
            <v>7.1070000000000846</v>
          </cell>
          <cell r="L28">
            <v>130</v>
          </cell>
          <cell r="M28">
            <v>260</v>
          </cell>
          <cell r="N28">
            <v>140</v>
          </cell>
          <cell r="W28">
            <v>106.01500000000001</v>
          </cell>
          <cell r="X28">
            <v>50</v>
          </cell>
          <cell r="Y28">
            <v>6.5391501202660001</v>
          </cell>
          <cell r="Z28">
            <v>1.0682261944064517</v>
          </cell>
          <cell r="AD28">
            <v>0</v>
          </cell>
          <cell r="AE28">
            <v>118.72150000000001</v>
          </cell>
          <cell r="AF28">
            <v>94.692399999999992</v>
          </cell>
          <cell r="AG28">
            <v>110.39079999999998</v>
          </cell>
          <cell r="AH28">
            <v>100.76</v>
          </cell>
          <cell r="AI28" t="str">
            <v>увел</v>
          </cell>
        </row>
        <row r="29">
          <cell r="A29" t="str">
            <v xml:space="preserve"> 247  Сардельки Нежные, ВЕС.  ПОКОМ</v>
          </cell>
          <cell r="B29" t="str">
            <v>кг</v>
          </cell>
          <cell r="C29">
            <v>45.319000000000003</v>
          </cell>
          <cell r="D29">
            <v>380.70400000000001</v>
          </cell>
          <cell r="E29">
            <v>125.143</v>
          </cell>
          <cell r="F29">
            <v>37.137999999999998</v>
          </cell>
          <cell r="G29">
            <v>0</v>
          </cell>
          <cell r="H29">
            <v>1</v>
          </cell>
          <cell r="I29">
            <v>30</v>
          </cell>
          <cell r="J29">
            <v>151.08799999999999</v>
          </cell>
          <cell r="K29">
            <v>-25.944999999999993</v>
          </cell>
          <cell r="L29">
            <v>20</v>
          </cell>
          <cell r="M29">
            <v>30</v>
          </cell>
          <cell r="N29">
            <v>30</v>
          </cell>
          <cell r="V29">
            <v>20</v>
          </cell>
          <cell r="W29">
            <v>25.028600000000001</v>
          </cell>
          <cell r="X29">
            <v>30</v>
          </cell>
          <cell r="Y29">
            <v>6.6778805047026202</v>
          </cell>
          <cell r="Z29">
            <v>1.4838225070519324</v>
          </cell>
          <cell r="AD29">
            <v>0</v>
          </cell>
          <cell r="AE29">
            <v>24.7455</v>
          </cell>
          <cell r="AF29">
            <v>25.220599999999997</v>
          </cell>
          <cell r="AG29">
            <v>23.863800000000001</v>
          </cell>
          <cell r="AH29">
            <v>24.164000000000001</v>
          </cell>
          <cell r="AI29">
            <v>0</v>
          </cell>
        </row>
        <row r="30">
          <cell r="A30" t="str">
            <v xml:space="preserve"> 248  Сардельки Сочные ТМ Особый рецепт,   ПОКОМ</v>
          </cell>
          <cell r="B30" t="str">
            <v>кг</v>
          </cell>
          <cell r="C30">
            <v>101.733</v>
          </cell>
          <cell r="D30">
            <v>599.35199999999998</v>
          </cell>
          <cell r="E30">
            <v>172.42699999999999</v>
          </cell>
          <cell r="F30">
            <v>32.179000000000002</v>
          </cell>
          <cell r="G30" t="str">
            <v>н</v>
          </cell>
          <cell r="H30">
            <v>1</v>
          </cell>
          <cell r="I30">
            <v>30</v>
          </cell>
          <cell r="J30">
            <v>227.86</v>
          </cell>
          <cell r="K30">
            <v>-55.433000000000021</v>
          </cell>
          <cell r="L30">
            <v>40</v>
          </cell>
          <cell r="M30">
            <v>90</v>
          </cell>
          <cell r="N30">
            <v>80</v>
          </cell>
          <cell r="W30">
            <v>34.485399999999998</v>
          </cell>
          <cell r="X30">
            <v>20</v>
          </cell>
          <cell r="Y30">
            <v>7.6026086401781621</v>
          </cell>
          <cell r="Z30">
            <v>0.93311952304453494</v>
          </cell>
          <cell r="AD30">
            <v>0</v>
          </cell>
          <cell r="AE30">
            <v>37.1175</v>
          </cell>
          <cell r="AF30">
            <v>30.055200000000003</v>
          </cell>
          <cell r="AG30">
            <v>41.609400000000001</v>
          </cell>
          <cell r="AH30">
            <v>18.11</v>
          </cell>
          <cell r="AI30">
            <v>0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 t="str">
            <v>кг</v>
          </cell>
          <cell r="C31">
            <v>261.89</v>
          </cell>
          <cell r="D31">
            <v>2182.7249999999999</v>
          </cell>
          <cell r="E31">
            <v>2069.8240000000001</v>
          </cell>
          <cell r="F31">
            <v>335.42099999999999</v>
          </cell>
          <cell r="G31" t="str">
            <v>ткмай</v>
          </cell>
          <cell r="H31">
            <v>1</v>
          </cell>
          <cell r="I31">
            <v>30</v>
          </cell>
          <cell r="J31">
            <v>2120.7689999999998</v>
          </cell>
          <cell r="K31">
            <v>-50.944999999999709</v>
          </cell>
          <cell r="L31">
            <v>350</v>
          </cell>
          <cell r="M31">
            <v>650</v>
          </cell>
          <cell r="N31">
            <v>550</v>
          </cell>
          <cell r="V31">
            <v>350</v>
          </cell>
          <cell r="W31">
            <v>413.96480000000003</v>
          </cell>
          <cell r="X31">
            <v>450</v>
          </cell>
          <cell r="Y31">
            <v>6.4870757127176031</v>
          </cell>
          <cell r="Z31">
            <v>0.81026454423178007</v>
          </cell>
          <cell r="AD31">
            <v>0</v>
          </cell>
          <cell r="AE31">
            <v>399.46249999999998</v>
          </cell>
          <cell r="AF31">
            <v>372.57080000000002</v>
          </cell>
          <cell r="AG31">
            <v>457.23540000000003</v>
          </cell>
          <cell r="AH31">
            <v>577.28200000000004</v>
          </cell>
          <cell r="AI31" t="str">
            <v>оконч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100.36199999999999</v>
          </cell>
          <cell r="D32">
            <v>26.061</v>
          </cell>
          <cell r="E32">
            <v>113.82899999999999</v>
          </cell>
          <cell r="F32">
            <v>12.593999999999999</v>
          </cell>
          <cell r="G32">
            <v>0</v>
          </cell>
          <cell r="H32">
            <v>1</v>
          </cell>
          <cell r="I32">
            <v>40</v>
          </cell>
          <cell r="J32">
            <v>113.274</v>
          </cell>
          <cell r="K32">
            <v>0.55499999999999261</v>
          </cell>
          <cell r="L32">
            <v>0</v>
          </cell>
          <cell r="M32">
            <v>90</v>
          </cell>
          <cell r="N32">
            <v>40</v>
          </cell>
          <cell r="W32">
            <v>22.765799999999999</v>
          </cell>
          <cell r="X32">
            <v>10</v>
          </cell>
          <cell r="Y32">
            <v>6.7027734584332643</v>
          </cell>
          <cell r="Z32">
            <v>0.55319821838020189</v>
          </cell>
          <cell r="AD32">
            <v>0</v>
          </cell>
          <cell r="AE32">
            <v>18.716249999999999</v>
          </cell>
          <cell r="AF32">
            <v>16.5702</v>
          </cell>
          <cell r="AG32">
            <v>21.1676</v>
          </cell>
          <cell r="AH32">
            <v>22.747</v>
          </cell>
          <cell r="AI32" t="str">
            <v>склад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62.167999999999999</v>
          </cell>
          <cell r="D33">
            <v>213.16</v>
          </cell>
          <cell r="E33">
            <v>145.31200000000001</v>
          </cell>
          <cell r="F33">
            <v>127.96</v>
          </cell>
          <cell r="G33" t="str">
            <v>н</v>
          </cell>
          <cell r="H33">
            <v>1</v>
          </cell>
          <cell r="I33">
            <v>35</v>
          </cell>
          <cell r="J33">
            <v>152.05099999999999</v>
          </cell>
          <cell r="K33">
            <v>-6.7389999999999759</v>
          </cell>
          <cell r="L33">
            <v>40</v>
          </cell>
          <cell r="M33">
            <v>20</v>
          </cell>
          <cell r="N33">
            <v>40</v>
          </cell>
          <cell r="W33">
            <v>29.062400000000004</v>
          </cell>
          <cell r="Y33">
            <v>7.8438119356969809</v>
          </cell>
          <cell r="Z33">
            <v>4.4029398810834612</v>
          </cell>
          <cell r="AD33">
            <v>0</v>
          </cell>
          <cell r="AE33">
            <v>24.4315</v>
          </cell>
          <cell r="AF33">
            <v>35.6496</v>
          </cell>
          <cell r="AG33">
            <v>35.988199999999999</v>
          </cell>
          <cell r="AH33">
            <v>38.118000000000002</v>
          </cell>
          <cell r="AI33">
            <v>0</v>
          </cell>
        </row>
        <row r="34">
          <cell r="A34" t="str">
            <v xml:space="preserve"> 263  Шпикачки Стародворские, ВЕС.  ПОКОМ</v>
          </cell>
          <cell r="B34" t="str">
            <v>кг</v>
          </cell>
          <cell r="C34">
            <v>36.755000000000003</v>
          </cell>
          <cell r="D34">
            <v>111.874</v>
          </cell>
          <cell r="E34">
            <v>116.62</v>
          </cell>
          <cell r="F34">
            <v>30.516999999999999</v>
          </cell>
          <cell r="G34">
            <v>0</v>
          </cell>
          <cell r="H34">
            <v>1</v>
          </cell>
          <cell r="I34">
            <v>30</v>
          </cell>
          <cell r="J34">
            <v>130.453</v>
          </cell>
          <cell r="K34">
            <v>-13.832999999999998</v>
          </cell>
          <cell r="L34">
            <v>40</v>
          </cell>
          <cell r="M34">
            <v>30</v>
          </cell>
          <cell r="N34">
            <v>20</v>
          </cell>
          <cell r="V34">
            <v>10</v>
          </cell>
          <cell r="W34">
            <v>23.324000000000002</v>
          </cell>
          <cell r="X34">
            <v>20</v>
          </cell>
          <cell r="Y34">
            <v>6.4533098953867256</v>
          </cell>
          <cell r="Z34">
            <v>1.3083947864860228</v>
          </cell>
          <cell r="AD34">
            <v>0</v>
          </cell>
          <cell r="AE34">
            <v>21.9375</v>
          </cell>
          <cell r="AF34">
            <v>20.391399999999997</v>
          </cell>
          <cell r="AG34">
            <v>24.079599999999999</v>
          </cell>
          <cell r="AH34">
            <v>29.574000000000002</v>
          </cell>
          <cell r="AI34" t="str">
            <v>склад</v>
          </cell>
        </row>
        <row r="35">
          <cell r="A35" t="str">
            <v xml:space="preserve"> 265  Колбаса Балыкбургская, ВЕС, ТМ Баварушка  ПОКОМ</v>
          </cell>
          <cell r="B35" t="str">
            <v>кг</v>
          </cell>
          <cell r="C35">
            <v>43.680999999999997</v>
          </cell>
          <cell r="D35">
            <v>10.801</v>
          </cell>
          <cell r="E35">
            <v>21.7</v>
          </cell>
          <cell r="F35">
            <v>32.781999999999996</v>
          </cell>
          <cell r="G35" t="str">
            <v>н</v>
          </cell>
          <cell r="H35">
            <v>1</v>
          </cell>
          <cell r="I35">
            <v>45</v>
          </cell>
          <cell r="J35">
            <v>31.1</v>
          </cell>
          <cell r="K35">
            <v>-9.4000000000000021</v>
          </cell>
          <cell r="L35">
            <v>0</v>
          </cell>
          <cell r="M35">
            <v>0</v>
          </cell>
          <cell r="N35">
            <v>10</v>
          </cell>
          <cell r="W35">
            <v>4.34</v>
          </cell>
          <cell r="Y35">
            <v>9.8576036866359438</v>
          </cell>
          <cell r="Z35">
            <v>7.5534562211981564</v>
          </cell>
          <cell r="AD35">
            <v>0</v>
          </cell>
          <cell r="AE35">
            <v>9.1667500000000004</v>
          </cell>
          <cell r="AF35">
            <v>2.3172000000000001</v>
          </cell>
          <cell r="AG35">
            <v>6.6772000000000009</v>
          </cell>
          <cell r="AH35">
            <v>3.6110000000000002</v>
          </cell>
          <cell r="AI35" t="str">
            <v>увел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B36" t="str">
            <v>кг</v>
          </cell>
          <cell r="C36">
            <v>8.3620000000000001</v>
          </cell>
          <cell r="E36">
            <v>3.7280000000000002</v>
          </cell>
          <cell r="F36">
            <v>3.72</v>
          </cell>
          <cell r="G36" t="str">
            <v>н</v>
          </cell>
          <cell r="H36">
            <v>1</v>
          </cell>
          <cell r="I36">
            <v>45</v>
          </cell>
          <cell r="J36">
            <v>29.501000000000001</v>
          </cell>
          <cell r="K36">
            <v>-25.773</v>
          </cell>
          <cell r="L36">
            <v>0</v>
          </cell>
          <cell r="M36">
            <v>10</v>
          </cell>
          <cell r="N36">
            <v>0</v>
          </cell>
          <cell r="W36">
            <v>0.74560000000000004</v>
          </cell>
          <cell r="X36">
            <v>10</v>
          </cell>
          <cell r="Y36">
            <v>31.81330472103004</v>
          </cell>
          <cell r="Z36">
            <v>4.9892703862660941</v>
          </cell>
          <cell r="AD36">
            <v>0</v>
          </cell>
          <cell r="AE36">
            <v>2.5459999999999998</v>
          </cell>
          <cell r="AF36">
            <v>1.2942</v>
          </cell>
          <cell r="AG36">
            <v>0.37140000000000001</v>
          </cell>
          <cell r="AH36">
            <v>2.8</v>
          </cell>
          <cell r="AI36" t="str">
            <v>склад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B37" t="str">
            <v>кг</v>
          </cell>
          <cell r="C37">
            <v>17.263999999999999</v>
          </cell>
          <cell r="D37">
            <v>23.091999999999999</v>
          </cell>
          <cell r="E37">
            <v>9.1959999999999997</v>
          </cell>
          <cell r="F37">
            <v>30.238</v>
          </cell>
          <cell r="G37" t="str">
            <v>н</v>
          </cell>
          <cell r="H37">
            <v>1</v>
          </cell>
          <cell r="I37">
            <v>45</v>
          </cell>
          <cell r="J37">
            <v>21.800999999999998</v>
          </cell>
          <cell r="K37">
            <v>-12.604999999999999</v>
          </cell>
          <cell r="L37">
            <v>10</v>
          </cell>
          <cell r="M37">
            <v>0</v>
          </cell>
          <cell r="N37">
            <v>10</v>
          </cell>
          <cell r="W37">
            <v>1.8391999999999999</v>
          </cell>
          <cell r="Y37">
            <v>27.315137016093953</v>
          </cell>
          <cell r="Z37">
            <v>16.440843845150066</v>
          </cell>
          <cell r="AD37">
            <v>0</v>
          </cell>
          <cell r="AE37">
            <v>5.7889999999999997</v>
          </cell>
          <cell r="AF37">
            <v>0.92279999999999995</v>
          </cell>
          <cell r="AG37">
            <v>5.7005999999999997</v>
          </cell>
          <cell r="AH37">
            <v>4.6059999999999999</v>
          </cell>
          <cell r="AI37" t="str">
            <v>увел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B38" t="str">
            <v>шт</v>
          </cell>
          <cell r="C38">
            <v>517</v>
          </cell>
          <cell r="D38">
            <v>3288</v>
          </cell>
          <cell r="E38">
            <v>1667</v>
          </cell>
          <cell r="F38">
            <v>522</v>
          </cell>
          <cell r="G38" t="str">
            <v>отк</v>
          </cell>
          <cell r="H38">
            <v>0.35</v>
          </cell>
          <cell r="I38">
            <v>40</v>
          </cell>
          <cell r="J38">
            <v>1752</v>
          </cell>
          <cell r="K38">
            <v>-85</v>
          </cell>
          <cell r="L38">
            <v>300</v>
          </cell>
          <cell r="M38">
            <v>600</v>
          </cell>
          <cell r="N38">
            <v>600</v>
          </cell>
          <cell r="W38">
            <v>333.4</v>
          </cell>
          <cell r="X38">
            <v>200</v>
          </cell>
          <cell r="Y38">
            <v>6.6646670665866834</v>
          </cell>
          <cell r="Z38">
            <v>1.5656868626274747</v>
          </cell>
          <cell r="AD38">
            <v>0</v>
          </cell>
          <cell r="AE38">
            <v>299.75</v>
          </cell>
          <cell r="AF38">
            <v>289.39999999999998</v>
          </cell>
          <cell r="AG38">
            <v>399.6</v>
          </cell>
          <cell r="AH38">
            <v>340</v>
          </cell>
          <cell r="AI38" t="str">
            <v>оконч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1224</v>
          </cell>
          <cell r="D39">
            <v>3633</v>
          </cell>
          <cell r="E39">
            <v>3862</v>
          </cell>
          <cell r="F39">
            <v>863</v>
          </cell>
          <cell r="G39">
            <v>0</v>
          </cell>
          <cell r="H39">
            <v>0.4</v>
          </cell>
          <cell r="I39">
            <v>40</v>
          </cell>
          <cell r="J39">
            <v>4024</v>
          </cell>
          <cell r="K39">
            <v>-162</v>
          </cell>
          <cell r="L39">
            <v>1000</v>
          </cell>
          <cell r="M39">
            <v>800</v>
          </cell>
          <cell r="N39">
            <v>700</v>
          </cell>
          <cell r="T39">
            <v>546</v>
          </cell>
          <cell r="V39">
            <v>400</v>
          </cell>
          <cell r="W39">
            <v>676.4</v>
          </cell>
          <cell r="X39">
            <v>900</v>
          </cell>
          <cell r="Y39">
            <v>6.8938497930218805</v>
          </cell>
          <cell r="Z39">
            <v>1.2758722649319929</v>
          </cell>
          <cell r="AD39">
            <v>480</v>
          </cell>
          <cell r="AE39">
            <v>784.75</v>
          </cell>
          <cell r="AF39">
            <v>641.4</v>
          </cell>
          <cell r="AG39">
            <v>638.79999999999995</v>
          </cell>
          <cell r="AH39">
            <v>918</v>
          </cell>
          <cell r="AI39">
            <v>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1529</v>
          </cell>
          <cell r="D40">
            <v>8701</v>
          </cell>
          <cell r="E40">
            <v>5075</v>
          </cell>
          <cell r="F40">
            <v>856</v>
          </cell>
          <cell r="G40">
            <v>0</v>
          </cell>
          <cell r="H40">
            <v>0.45</v>
          </cell>
          <cell r="I40">
            <v>45</v>
          </cell>
          <cell r="J40">
            <v>5783</v>
          </cell>
          <cell r="K40">
            <v>-708</v>
          </cell>
          <cell r="L40">
            <v>700</v>
          </cell>
          <cell r="M40">
            <v>1600</v>
          </cell>
          <cell r="N40">
            <v>1100</v>
          </cell>
          <cell r="T40">
            <v>4380</v>
          </cell>
          <cell r="V40">
            <v>800</v>
          </cell>
          <cell r="W40">
            <v>815</v>
          </cell>
          <cell r="X40">
            <v>1000</v>
          </cell>
          <cell r="Y40">
            <v>7.4306748466257666</v>
          </cell>
          <cell r="Z40">
            <v>1.0503067484662576</v>
          </cell>
          <cell r="AD40">
            <v>1000</v>
          </cell>
          <cell r="AE40">
            <v>706.75</v>
          </cell>
          <cell r="AF40">
            <v>663.2</v>
          </cell>
          <cell r="AG40">
            <v>796.8</v>
          </cell>
          <cell r="AH40">
            <v>850</v>
          </cell>
          <cell r="AI40" t="str">
            <v>продиюнь</v>
          </cell>
        </row>
        <row r="41">
          <cell r="A41" t="str">
            <v xml:space="preserve"> 283  Сосиски Сочинки, ВЕС, ТМ Стародворье ПОКОМ</v>
          </cell>
          <cell r="B41" t="str">
            <v>кг</v>
          </cell>
          <cell r="C41">
            <v>246.791</v>
          </cell>
          <cell r="D41">
            <v>562.51700000000005</v>
          </cell>
          <cell r="E41">
            <v>532.63199999999995</v>
          </cell>
          <cell r="F41">
            <v>258.47899999999998</v>
          </cell>
          <cell r="G41">
            <v>0</v>
          </cell>
          <cell r="H41">
            <v>1</v>
          </cell>
          <cell r="I41">
            <v>40</v>
          </cell>
          <cell r="J41">
            <v>551.29999999999995</v>
          </cell>
          <cell r="K41">
            <v>-18.668000000000006</v>
          </cell>
          <cell r="L41">
            <v>180</v>
          </cell>
          <cell r="M41">
            <v>100</v>
          </cell>
          <cell r="N41">
            <v>120</v>
          </cell>
          <cell r="W41">
            <v>106.5264</v>
          </cell>
          <cell r="X41">
            <v>50</v>
          </cell>
          <cell r="Y41">
            <v>6.6507363432914293</v>
          </cell>
          <cell r="Z41">
            <v>2.426431382267682</v>
          </cell>
          <cell r="AD41">
            <v>0</v>
          </cell>
          <cell r="AE41">
            <v>130.73525000000001</v>
          </cell>
          <cell r="AF41">
            <v>116.11120000000001</v>
          </cell>
          <cell r="AG41">
            <v>115.3874</v>
          </cell>
          <cell r="AH41">
            <v>99.975999999999999</v>
          </cell>
          <cell r="AI41">
            <v>0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B42" t="str">
            <v>шт</v>
          </cell>
          <cell r="C42">
            <v>1115</v>
          </cell>
          <cell r="D42">
            <v>27</v>
          </cell>
          <cell r="E42">
            <v>768</v>
          </cell>
          <cell r="F42">
            <v>351</v>
          </cell>
          <cell r="G42">
            <v>0</v>
          </cell>
          <cell r="H42">
            <v>0.1</v>
          </cell>
          <cell r="I42">
            <v>730</v>
          </cell>
          <cell r="J42">
            <v>828</v>
          </cell>
          <cell r="K42">
            <v>-60</v>
          </cell>
          <cell r="L42">
            <v>0</v>
          </cell>
          <cell r="M42">
            <v>1000</v>
          </cell>
          <cell r="N42">
            <v>0</v>
          </cell>
          <cell r="W42">
            <v>153.6</v>
          </cell>
          <cell r="Y42">
            <v>8.7955729166666679</v>
          </cell>
          <cell r="Z42">
            <v>2.28515625</v>
          </cell>
          <cell r="AD42">
            <v>0</v>
          </cell>
          <cell r="AE42">
            <v>157.25</v>
          </cell>
          <cell r="AF42">
            <v>118</v>
          </cell>
          <cell r="AG42">
            <v>124.8</v>
          </cell>
          <cell r="AH42">
            <v>185</v>
          </cell>
          <cell r="AI42">
            <v>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B43" t="str">
            <v>шт</v>
          </cell>
          <cell r="C43">
            <v>475</v>
          </cell>
          <cell r="D43">
            <v>1109</v>
          </cell>
          <cell r="E43">
            <v>1369</v>
          </cell>
          <cell r="F43">
            <v>156</v>
          </cell>
          <cell r="G43">
            <v>0</v>
          </cell>
          <cell r="H43">
            <v>0.35</v>
          </cell>
          <cell r="I43">
            <v>40</v>
          </cell>
          <cell r="J43">
            <v>1480</v>
          </cell>
          <cell r="K43">
            <v>-111</v>
          </cell>
          <cell r="L43">
            <v>400</v>
          </cell>
          <cell r="M43">
            <v>400</v>
          </cell>
          <cell r="N43">
            <v>300</v>
          </cell>
          <cell r="V43">
            <v>200</v>
          </cell>
          <cell r="W43">
            <v>273.8</v>
          </cell>
          <cell r="X43">
            <v>400</v>
          </cell>
          <cell r="Y43">
            <v>6.7786705624543462</v>
          </cell>
          <cell r="Z43">
            <v>0.56975894813732653</v>
          </cell>
          <cell r="AD43">
            <v>0</v>
          </cell>
          <cell r="AE43">
            <v>259.5</v>
          </cell>
          <cell r="AF43">
            <v>195.8</v>
          </cell>
          <cell r="AG43">
            <v>253.6</v>
          </cell>
          <cell r="AH43">
            <v>381</v>
          </cell>
          <cell r="AI43" t="str">
            <v>склад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B44" t="str">
            <v>кг</v>
          </cell>
          <cell r="C44">
            <v>80.811000000000007</v>
          </cell>
          <cell r="D44">
            <v>287.14100000000002</v>
          </cell>
          <cell r="E44">
            <v>257.93900000000002</v>
          </cell>
          <cell r="F44">
            <v>104.227</v>
          </cell>
          <cell r="G44">
            <v>0</v>
          </cell>
          <cell r="H44">
            <v>1</v>
          </cell>
          <cell r="I44">
            <v>40</v>
          </cell>
          <cell r="J44">
            <v>263.995</v>
          </cell>
          <cell r="K44">
            <v>-6.0559999999999832</v>
          </cell>
          <cell r="L44">
            <v>80</v>
          </cell>
          <cell r="M44">
            <v>30</v>
          </cell>
          <cell r="N44">
            <v>50</v>
          </cell>
          <cell r="V44">
            <v>20</v>
          </cell>
          <cell r="W44">
            <v>51.587800000000001</v>
          </cell>
          <cell r="X44">
            <v>70</v>
          </cell>
          <cell r="Y44">
            <v>6.8664878130100524</v>
          </cell>
          <cell r="Z44">
            <v>2.0203807877056201</v>
          </cell>
          <cell r="AD44">
            <v>0</v>
          </cell>
          <cell r="AE44">
            <v>57.484000000000002</v>
          </cell>
          <cell r="AF44">
            <v>48.593000000000004</v>
          </cell>
          <cell r="AG44">
            <v>50.930399999999999</v>
          </cell>
          <cell r="AH44">
            <v>71.652000000000001</v>
          </cell>
          <cell r="AI44" t="str">
            <v>увел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B45" t="str">
            <v>шт</v>
          </cell>
          <cell r="C45">
            <v>479</v>
          </cell>
          <cell r="D45">
            <v>1797</v>
          </cell>
          <cell r="E45">
            <v>1561</v>
          </cell>
          <cell r="F45">
            <v>675</v>
          </cell>
          <cell r="G45">
            <v>0</v>
          </cell>
          <cell r="H45">
            <v>0.4</v>
          </cell>
          <cell r="I45">
            <v>35</v>
          </cell>
          <cell r="J45">
            <v>1614</v>
          </cell>
          <cell r="K45">
            <v>-53</v>
          </cell>
          <cell r="L45">
            <v>450</v>
          </cell>
          <cell r="M45">
            <v>250</v>
          </cell>
          <cell r="N45">
            <v>350</v>
          </cell>
          <cell r="W45">
            <v>312.2</v>
          </cell>
          <cell r="X45">
            <v>350</v>
          </cell>
          <cell r="Y45">
            <v>6.6463805253042922</v>
          </cell>
          <cell r="Z45">
            <v>2.1620755925688662</v>
          </cell>
          <cell r="AD45">
            <v>0</v>
          </cell>
          <cell r="AE45">
            <v>358.25</v>
          </cell>
          <cell r="AF45">
            <v>336.8</v>
          </cell>
          <cell r="AG45">
            <v>314.2</v>
          </cell>
          <cell r="AH45">
            <v>363</v>
          </cell>
          <cell r="AI45">
            <v>0</v>
          </cell>
        </row>
        <row r="46">
          <cell r="A46" t="str">
            <v xml:space="preserve"> 302  Сосиски Сочинки по-баварски,  0.4кг, ТМ Стародворье  ПОКОМ</v>
          </cell>
          <cell r="B46" t="str">
            <v>шт</v>
          </cell>
          <cell r="C46">
            <v>870</v>
          </cell>
          <cell r="D46">
            <v>2461</v>
          </cell>
          <cell r="E46">
            <v>2641</v>
          </cell>
          <cell r="F46">
            <v>606</v>
          </cell>
          <cell r="G46" t="str">
            <v>оконч</v>
          </cell>
          <cell r="H46">
            <v>0.4</v>
          </cell>
          <cell r="I46">
            <v>40</v>
          </cell>
          <cell r="J46">
            <v>2930</v>
          </cell>
          <cell r="K46">
            <v>-289</v>
          </cell>
          <cell r="L46">
            <v>700</v>
          </cell>
          <cell r="M46">
            <v>600</v>
          </cell>
          <cell r="N46">
            <v>600</v>
          </cell>
          <cell r="V46">
            <v>350</v>
          </cell>
          <cell r="W46">
            <v>528.20000000000005</v>
          </cell>
          <cell r="X46">
            <v>600</v>
          </cell>
          <cell r="Y46">
            <v>6.5429761453994697</v>
          </cell>
          <cell r="Z46">
            <v>1.1472926921620596</v>
          </cell>
          <cell r="AD46">
            <v>0</v>
          </cell>
          <cell r="AE46">
            <v>556.25</v>
          </cell>
          <cell r="AF46">
            <v>486</v>
          </cell>
          <cell r="AG46">
            <v>501.4</v>
          </cell>
          <cell r="AH46">
            <v>685</v>
          </cell>
          <cell r="AI46">
            <v>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B47" t="str">
            <v>кг</v>
          </cell>
          <cell r="C47">
            <v>58.831000000000003</v>
          </cell>
          <cell r="D47">
            <v>103.157</v>
          </cell>
          <cell r="E47">
            <v>112.00700000000001</v>
          </cell>
          <cell r="F47">
            <v>47.127000000000002</v>
          </cell>
          <cell r="G47" t="str">
            <v>лид, я</v>
          </cell>
          <cell r="H47">
            <v>1</v>
          </cell>
          <cell r="I47">
            <v>40</v>
          </cell>
          <cell r="J47">
            <v>123.60899999999999</v>
          </cell>
          <cell r="K47">
            <v>-11.60199999999999</v>
          </cell>
          <cell r="L47">
            <v>30</v>
          </cell>
          <cell r="M47">
            <v>20</v>
          </cell>
          <cell r="N47">
            <v>20</v>
          </cell>
          <cell r="W47">
            <v>22.401400000000002</v>
          </cell>
          <cell r="X47">
            <v>30</v>
          </cell>
          <cell r="Y47">
            <v>6.5677591579097729</v>
          </cell>
          <cell r="Z47">
            <v>2.1037524440436757</v>
          </cell>
          <cell r="AD47">
            <v>0</v>
          </cell>
          <cell r="AE47">
            <v>23.389250000000001</v>
          </cell>
          <cell r="AF47">
            <v>22.509800000000002</v>
          </cell>
          <cell r="AG47">
            <v>19.889800000000001</v>
          </cell>
          <cell r="AH47">
            <v>20.405000000000001</v>
          </cell>
          <cell r="AI47" t="str">
            <v>склад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124.497</v>
          </cell>
          <cell r="D48">
            <v>495.19099999999997</v>
          </cell>
          <cell r="E48">
            <v>416.27100000000002</v>
          </cell>
          <cell r="F48">
            <v>188.34800000000001</v>
          </cell>
          <cell r="G48" t="str">
            <v>ткмай</v>
          </cell>
          <cell r="H48">
            <v>1</v>
          </cell>
          <cell r="I48">
            <v>40</v>
          </cell>
          <cell r="J48">
            <v>432.96800000000002</v>
          </cell>
          <cell r="K48">
            <v>-16.697000000000003</v>
          </cell>
          <cell r="L48">
            <v>150</v>
          </cell>
          <cell r="M48">
            <v>100</v>
          </cell>
          <cell r="N48">
            <v>120</v>
          </cell>
          <cell r="W48">
            <v>83.254199999999997</v>
          </cell>
          <cell r="X48">
            <v>50</v>
          </cell>
          <cell r="Y48">
            <v>7.307114836248501</v>
          </cell>
          <cell r="Z48">
            <v>2.2623243031582794</v>
          </cell>
          <cell r="AD48">
            <v>0</v>
          </cell>
          <cell r="AE48">
            <v>98.724999999999994</v>
          </cell>
          <cell r="AF48">
            <v>82.872600000000006</v>
          </cell>
          <cell r="AG48">
            <v>94.284400000000005</v>
          </cell>
          <cell r="AH48">
            <v>70.308000000000007</v>
          </cell>
          <cell r="AI48">
            <v>0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B49" t="str">
            <v>шт</v>
          </cell>
          <cell r="C49">
            <v>303</v>
          </cell>
          <cell r="D49">
            <v>1493</v>
          </cell>
          <cell r="E49">
            <v>1454</v>
          </cell>
          <cell r="F49">
            <v>296</v>
          </cell>
          <cell r="G49" t="str">
            <v>лид, я</v>
          </cell>
          <cell r="H49">
            <v>0.35</v>
          </cell>
          <cell r="I49">
            <v>40</v>
          </cell>
          <cell r="J49">
            <v>1593</v>
          </cell>
          <cell r="K49">
            <v>-139</v>
          </cell>
          <cell r="L49">
            <v>400</v>
          </cell>
          <cell r="M49">
            <v>350</v>
          </cell>
          <cell r="N49">
            <v>350</v>
          </cell>
          <cell r="V49">
            <v>180</v>
          </cell>
          <cell r="W49">
            <v>290.8</v>
          </cell>
          <cell r="X49">
            <v>350</v>
          </cell>
          <cell r="Y49">
            <v>6.6231086657496556</v>
          </cell>
          <cell r="Z49">
            <v>1.0178817056396148</v>
          </cell>
          <cell r="AD49">
            <v>0</v>
          </cell>
          <cell r="AE49">
            <v>296.75</v>
          </cell>
          <cell r="AF49">
            <v>255.2</v>
          </cell>
          <cell r="AG49">
            <v>266.2</v>
          </cell>
          <cell r="AH49">
            <v>298</v>
          </cell>
          <cell r="AI49">
            <v>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B50" t="str">
            <v>шт</v>
          </cell>
          <cell r="C50">
            <v>545</v>
          </cell>
          <cell r="D50">
            <v>2907</v>
          </cell>
          <cell r="E50">
            <v>2604</v>
          </cell>
          <cell r="F50">
            <v>481</v>
          </cell>
          <cell r="G50" t="str">
            <v>бонмай</v>
          </cell>
          <cell r="H50">
            <v>0.35</v>
          </cell>
          <cell r="I50">
            <v>40</v>
          </cell>
          <cell r="J50">
            <v>2125</v>
          </cell>
          <cell r="K50">
            <v>479</v>
          </cell>
          <cell r="L50">
            <v>600</v>
          </cell>
          <cell r="M50">
            <v>550</v>
          </cell>
          <cell r="N50">
            <v>550</v>
          </cell>
          <cell r="V50">
            <v>600</v>
          </cell>
          <cell r="W50">
            <v>520.79999999999995</v>
          </cell>
          <cell r="X50">
            <v>600</v>
          </cell>
          <cell r="Y50">
            <v>6.491935483870968</v>
          </cell>
          <cell r="Z50">
            <v>0.92357910906298013</v>
          </cell>
          <cell r="AD50">
            <v>0</v>
          </cell>
          <cell r="AE50">
            <v>545.25</v>
          </cell>
          <cell r="AF50">
            <v>450.8</v>
          </cell>
          <cell r="AG50">
            <v>455.2</v>
          </cell>
          <cell r="AH50">
            <v>512</v>
          </cell>
          <cell r="AI50">
            <v>0</v>
          </cell>
        </row>
        <row r="51">
          <cell r="A51" t="str">
            <v xml:space="preserve"> 309  Сосиски Сочинки с сыром 0,4 кг ТМ Стародворье  ПОКОМ</v>
          </cell>
          <cell r="B51" t="str">
            <v>шт</v>
          </cell>
          <cell r="C51">
            <v>243</v>
          </cell>
          <cell r="D51">
            <v>1402</v>
          </cell>
          <cell r="E51">
            <v>1164</v>
          </cell>
          <cell r="F51">
            <v>435</v>
          </cell>
          <cell r="G51">
            <v>0</v>
          </cell>
          <cell r="H51">
            <v>0.4</v>
          </cell>
          <cell r="I51">
            <v>35</v>
          </cell>
          <cell r="J51">
            <v>1378</v>
          </cell>
          <cell r="K51">
            <v>-214</v>
          </cell>
          <cell r="L51">
            <v>350</v>
          </cell>
          <cell r="M51">
            <v>200</v>
          </cell>
          <cell r="N51">
            <v>250</v>
          </cell>
          <cell r="V51">
            <v>100</v>
          </cell>
          <cell r="W51">
            <v>232.8</v>
          </cell>
          <cell r="X51">
            <v>300</v>
          </cell>
          <cell r="Y51">
            <v>7.0231958762886597</v>
          </cell>
          <cell r="Z51">
            <v>1.8685567010309276</v>
          </cell>
          <cell r="AD51">
            <v>0</v>
          </cell>
          <cell r="AE51">
            <v>192.75</v>
          </cell>
          <cell r="AF51">
            <v>192</v>
          </cell>
          <cell r="AG51">
            <v>231.2</v>
          </cell>
          <cell r="AH51">
            <v>282</v>
          </cell>
          <cell r="AI51" t="str">
            <v>складзавод</v>
          </cell>
        </row>
        <row r="52">
          <cell r="A52" t="str">
            <v xml:space="preserve"> 312  Ветчина Филейская ВЕС ТМ  Вязанка ТС Столичная  ПОКОМ</v>
          </cell>
          <cell r="B52" t="str">
            <v>кг</v>
          </cell>
          <cell r="C52">
            <v>188.80600000000001</v>
          </cell>
          <cell r="D52">
            <v>166.346</v>
          </cell>
          <cell r="E52">
            <v>276.62099999999998</v>
          </cell>
          <cell r="F52">
            <v>73.111000000000004</v>
          </cell>
          <cell r="G52" t="str">
            <v>оконч</v>
          </cell>
          <cell r="H52">
            <v>1</v>
          </cell>
          <cell r="I52">
            <v>50</v>
          </cell>
          <cell r="J52">
            <v>282.572</v>
          </cell>
          <cell r="K52">
            <v>-5.9510000000000218</v>
          </cell>
          <cell r="L52">
            <v>50</v>
          </cell>
          <cell r="M52">
            <v>100</v>
          </cell>
          <cell r="N52">
            <v>70</v>
          </cell>
          <cell r="W52">
            <v>55.324199999999998</v>
          </cell>
          <cell r="X52">
            <v>80</v>
          </cell>
          <cell r="Y52">
            <v>6.7440830594929526</v>
          </cell>
          <cell r="Z52">
            <v>1.321501259846505</v>
          </cell>
          <cell r="AD52">
            <v>0</v>
          </cell>
          <cell r="AE52">
            <v>58.8795</v>
          </cell>
          <cell r="AF52">
            <v>50.523000000000003</v>
          </cell>
          <cell r="AG52">
            <v>52.375399999999999</v>
          </cell>
          <cell r="AH52">
            <v>80.216999999999999</v>
          </cell>
          <cell r="AI52" t="str">
            <v>увел</v>
          </cell>
        </row>
        <row r="53">
          <cell r="A53" t="str">
            <v xml:space="preserve"> 315  Колбаса вареная Молокуша ТМ Вязанка ВЕС, ПОКОМ</v>
          </cell>
          <cell r="B53" t="str">
            <v>кг</v>
          </cell>
          <cell r="C53">
            <v>386.70600000000002</v>
          </cell>
          <cell r="D53">
            <v>512.40599999999995</v>
          </cell>
          <cell r="E53">
            <v>640.149</v>
          </cell>
          <cell r="F53">
            <v>249.535</v>
          </cell>
          <cell r="G53" t="str">
            <v>н</v>
          </cell>
          <cell r="H53">
            <v>1</v>
          </cell>
          <cell r="I53">
            <v>50</v>
          </cell>
          <cell r="J53">
            <v>736.24</v>
          </cell>
          <cell r="K53">
            <v>-96.091000000000008</v>
          </cell>
          <cell r="L53">
            <v>160</v>
          </cell>
          <cell r="M53">
            <v>100</v>
          </cell>
          <cell r="N53">
            <v>150</v>
          </cell>
          <cell r="V53">
            <v>50</v>
          </cell>
          <cell r="W53">
            <v>128.02979999999999</v>
          </cell>
          <cell r="X53">
            <v>200</v>
          </cell>
          <cell r="Y53">
            <v>7.1040882669503507</v>
          </cell>
          <cell r="Z53">
            <v>1.9490384269912162</v>
          </cell>
          <cell r="AD53">
            <v>0</v>
          </cell>
          <cell r="AE53">
            <v>160.42474999999999</v>
          </cell>
          <cell r="AF53">
            <v>131.45999999999998</v>
          </cell>
          <cell r="AG53">
            <v>127.149</v>
          </cell>
          <cell r="AH53">
            <v>162.804</v>
          </cell>
          <cell r="AI53">
            <v>0</v>
          </cell>
        </row>
        <row r="54">
          <cell r="A54" t="str">
            <v xml:space="preserve"> 316  Колбаса Нежная ТМ Зареченские ВЕС  ПОКОМ</v>
          </cell>
          <cell r="B54" t="str">
            <v>кг</v>
          </cell>
          <cell r="C54">
            <v>28.062000000000001</v>
          </cell>
          <cell r="D54">
            <v>66.396000000000001</v>
          </cell>
          <cell r="E54">
            <v>29.905999999999999</v>
          </cell>
          <cell r="F54">
            <v>33.395000000000003</v>
          </cell>
          <cell r="G54">
            <v>0</v>
          </cell>
          <cell r="H54">
            <v>1</v>
          </cell>
          <cell r="I54">
            <v>50</v>
          </cell>
          <cell r="J54">
            <v>53.962000000000003</v>
          </cell>
          <cell r="K54">
            <v>-24.056000000000004</v>
          </cell>
          <cell r="L54">
            <v>10</v>
          </cell>
          <cell r="M54">
            <v>0</v>
          </cell>
          <cell r="N54">
            <v>10</v>
          </cell>
          <cell r="W54">
            <v>5.9811999999999994</v>
          </cell>
          <cell r="Y54">
            <v>8.9271383668829003</v>
          </cell>
          <cell r="Z54">
            <v>5.5833277603156564</v>
          </cell>
          <cell r="AD54">
            <v>0</v>
          </cell>
          <cell r="AE54">
            <v>4.5075000000000003</v>
          </cell>
          <cell r="AF54">
            <v>7.8105999999999991</v>
          </cell>
          <cell r="AG54">
            <v>6.875</v>
          </cell>
          <cell r="AH54">
            <v>4.4960000000000004</v>
          </cell>
          <cell r="AI54" t="str">
            <v>склад</v>
          </cell>
        </row>
        <row r="55">
          <cell r="A55" t="str">
            <v xml:space="preserve"> 318  Сосиски Датские ТМ Зареченские, ВЕС  ПОКОМ</v>
          </cell>
          <cell r="B55" t="str">
            <v>кг</v>
          </cell>
          <cell r="C55">
            <v>1554.84</v>
          </cell>
          <cell r="D55">
            <v>8338.81</v>
          </cell>
          <cell r="E55">
            <v>4019.944</v>
          </cell>
          <cell r="F55">
            <v>348.31299999999999</v>
          </cell>
          <cell r="G55" t="str">
            <v>ткмай</v>
          </cell>
          <cell r="H55">
            <v>1</v>
          </cell>
          <cell r="I55">
            <v>40</v>
          </cell>
          <cell r="J55">
            <v>3916.058</v>
          </cell>
          <cell r="K55">
            <v>103.88599999999997</v>
          </cell>
          <cell r="L55">
            <v>600</v>
          </cell>
          <cell r="M55">
            <v>1000</v>
          </cell>
          <cell r="N55">
            <v>900</v>
          </cell>
          <cell r="V55">
            <v>1100</v>
          </cell>
          <cell r="W55">
            <v>803.98879999999997</v>
          </cell>
          <cell r="X55">
            <v>1200</v>
          </cell>
          <cell r="Y55">
            <v>6.4034635805871929</v>
          </cell>
          <cell r="Z55">
            <v>0.43323115943903695</v>
          </cell>
          <cell r="AD55">
            <v>0</v>
          </cell>
          <cell r="AE55">
            <v>869.69425000000001</v>
          </cell>
          <cell r="AF55">
            <v>714.62659999999994</v>
          </cell>
          <cell r="AG55">
            <v>663.74459999999999</v>
          </cell>
          <cell r="AH55">
            <v>934.20799999999997</v>
          </cell>
          <cell r="AI55" t="str">
            <v>июньяб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B56" t="str">
            <v>шт</v>
          </cell>
          <cell r="C56">
            <v>1520</v>
          </cell>
          <cell r="D56">
            <v>5838</v>
          </cell>
          <cell r="E56">
            <v>5735</v>
          </cell>
          <cell r="F56">
            <v>919</v>
          </cell>
          <cell r="G56" t="str">
            <v>бонмай</v>
          </cell>
          <cell r="H56">
            <v>0.45</v>
          </cell>
          <cell r="I56">
            <v>50</v>
          </cell>
          <cell r="J56">
            <v>3779</v>
          </cell>
          <cell r="K56">
            <v>1956</v>
          </cell>
          <cell r="L56">
            <v>1000</v>
          </cell>
          <cell r="M56">
            <v>1500</v>
          </cell>
          <cell r="N56">
            <v>1500</v>
          </cell>
          <cell r="T56">
            <v>2330</v>
          </cell>
          <cell r="V56">
            <v>700</v>
          </cell>
          <cell r="W56">
            <v>1065</v>
          </cell>
          <cell r="X56">
            <v>1300</v>
          </cell>
          <cell r="Y56">
            <v>6.4967136150234746</v>
          </cell>
          <cell r="Z56">
            <v>0.86291079812206573</v>
          </cell>
          <cell r="AD56">
            <v>410</v>
          </cell>
          <cell r="AE56">
            <v>1168.75</v>
          </cell>
          <cell r="AF56">
            <v>970.8</v>
          </cell>
          <cell r="AG56">
            <v>1032.8</v>
          </cell>
          <cell r="AH56">
            <v>789</v>
          </cell>
          <cell r="AI56" t="str">
            <v>оконч</v>
          </cell>
        </row>
        <row r="57">
          <cell r="A57" t="str">
            <v xml:space="preserve"> 322  Колбаса вареная Молокуша 0,45кг ТМ Вязанка  ПОКОМ</v>
          </cell>
          <cell r="B57" t="str">
            <v>шт</v>
          </cell>
          <cell r="C57">
            <v>1587</v>
          </cell>
          <cell r="D57">
            <v>3759</v>
          </cell>
          <cell r="E57">
            <v>3780</v>
          </cell>
          <cell r="F57">
            <v>1520</v>
          </cell>
          <cell r="G57" t="str">
            <v>акяб</v>
          </cell>
          <cell r="H57">
            <v>0.45</v>
          </cell>
          <cell r="I57">
            <v>50</v>
          </cell>
          <cell r="J57">
            <v>4751</v>
          </cell>
          <cell r="K57">
            <v>-971</v>
          </cell>
          <cell r="L57">
            <v>800</v>
          </cell>
          <cell r="M57">
            <v>800</v>
          </cell>
          <cell r="N57">
            <v>800</v>
          </cell>
          <cell r="T57">
            <v>1990</v>
          </cell>
          <cell r="V57">
            <v>1000</v>
          </cell>
          <cell r="W57">
            <v>556</v>
          </cell>
          <cell r="X57">
            <v>1100</v>
          </cell>
          <cell r="Y57">
            <v>10.827338129496402</v>
          </cell>
          <cell r="Z57">
            <v>2.7338129496402876</v>
          </cell>
          <cell r="AD57">
            <v>1000</v>
          </cell>
          <cell r="AE57">
            <v>792.25</v>
          </cell>
          <cell r="AF57">
            <v>499.2</v>
          </cell>
          <cell r="AG57">
            <v>528.20000000000005</v>
          </cell>
          <cell r="AH57">
            <v>1092</v>
          </cell>
          <cell r="AI57" t="str">
            <v>июньяб</v>
          </cell>
        </row>
        <row r="58">
          <cell r="A58" t="str">
            <v xml:space="preserve"> 324  Ветчина Филейская ТМ Вязанка Столичная 0,45 кг ПОКОМ</v>
          </cell>
          <cell r="B58" t="str">
            <v>шт</v>
          </cell>
          <cell r="C58">
            <v>414</v>
          </cell>
          <cell r="D58">
            <v>1038</v>
          </cell>
          <cell r="E58">
            <v>872</v>
          </cell>
          <cell r="F58">
            <v>553</v>
          </cell>
          <cell r="G58">
            <v>0</v>
          </cell>
          <cell r="H58">
            <v>0.45</v>
          </cell>
          <cell r="I58">
            <v>50</v>
          </cell>
          <cell r="J58">
            <v>1235</v>
          </cell>
          <cell r="K58">
            <v>-363</v>
          </cell>
          <cell r="L58">
            <v>200</v>
          </cell>
          <cell r="M58">
            <v>400</v>
          </cell>
          <cell r="N58">
            <v>300</v>
          </cell>
          <cell r="V58">
            <v>100</v>
          </cell>
          <cell r="W58">
            <v>174.4</v>
          </cell>
          <cell r="X58">
            <v>150</v>
          </cell>
          <cell r="Y58">
            <v>9.7649082568807337</v>
          </cell>
          <cell r="Z58">
            <v>3.1708715596330275</v>
          </cell>
          <cell r="AD58">
            <v>0</v>
          </cell>
          <cell r="AE58">
            <v>215.75</v>
          </cell>
          <cell r="AF58">
            <v>141.19999999999999</v>
          </cell>
          <cell r="AG58">
            <v>159.6</v>
          </cell>
          <cell r="AH58">
            <v>267</v>
          </cell>
          <cell r="AI58" t="str">
            <v>июньяб</v>
          </cell>
        </row>
        <row r="59">
          <cell r="A59" t="str">
            <v xml:space="preserve"> 328  Сардельки Сочинки Стародворье ТМ  0,4 кг ПОКОМ</v>
          </cell>
          <cell r="B59" t="str">
            <v>шт</v>
          </cell>
          <cell r="C59">
            <v>160</v>
          </cell>
          <cell r="D59">
            <v>1009</v>
          </cell>
          <cell r="E59">
            <v>316</v>
          </cell>
          <cell r="F59">
            <v>8</v>
          </cell>
          <cell r="G59">
            <v>0</v>
          </cell>
          <cell r="H59">
            <v>0.4</v>
          </cell>
          <cell r="I59">
            <v>40</v>
          </cell>
          <cell r="J59">
            <v>515</v>
          </cell>
          <cell r="K59">
            <v>-199</v>
          </cell>
          <cell r="L59">
            <v>90</v>
          </cell>
          <cell r="M59">
            <v>130</v>
          </cell>
          <cell r="N59">
            <v>80</v>
          </cell>
          <cell r="V59">
            <v>40</v>
          </cell>
          <cell r="W59">
            <v>63.2</v>
          </cell>
          <cell r="X59">
            <v>80</v>
          </cell>
          <cell r="Y59">
            <v>6.7721518987341769</v>
          </cell>
          <cell r="Z59">
            <v>0.12658227848101264</v>
          </cell>
          <cell r="AD59">
            <v>0</v>
          </cell>
          <cell r="AE59">
            <v>77.5</v>
          </cell>
          <cell r="AF59">
            <v>66.8</v>
          </cell>
          <cell r="AG59">
            <v>68.2</v>
          </cell>
          <cell r="AH59">
            <v>106</v>
          </cell>
          <cell r="AI59" t="e">
            <v>#N/A</v>
          </cell>
        </row>
        <row r="60">
          <cell r="A60" t="str">
            <v xml:space="preserve"> 329  Сардельки Сочинки с сыром Стародворье ТМ, 0,4 кг. ПОКОМ</v>
          </cell>
          <cell r="B60" t="str">
            <v>шт</v>
          </cell>
          <cell r="C60">
            <v>166</v>
          </cell>
          <cell r="D60">
            <v>1108</v>
          </cell>
          <cell r="E60">
            <v>348</v>
          </cell>
          <cell r="F60">
            <v>53</v>
          </cell>
          <cell r="G60">
            <v>0</v>
          </cell>
          <cell r="H60">
            <v>0.4</v>
          </cell>
          <cell r="I60">
            <v>40</v>
          </cell>
          <cell r="J60">
            <v>423</v>
          </cell>
          <cell r="K60">
            <v>-75</v>
          </cell>
          <cell r="L60">
            <v>90</v>
          </cell>
          <cell r="M60">
            <v>0</v>
          </cell>
          <cell r="N60">
            <v>50</v>
          </cell>
          <cell r="V60">
            <v>160</v>
          </cell>
          <cell r="W60">
            <v>69.599999999999994</v>
          </cell>
          <cell r="X60">
            <v>110</v>
          </cell>
          <cell r="Y60">
            <v>6.6522988505747129</v>
          </cell>
          <cell r="Z60">
            <v>0.76149425287356332</v>
          </cell>
          <cell r="AD60">
            <v>0</v>
          </cell>
          <cell r="AE60">
            <v>89</v>
          </cell>
          <cell r="AF60">
            <v>58</v>
          </cell>
          <cell r="AG60">
            <v>54.2</v>
          </cell>
          <cell r="AH60">
            <v>103</v>
          </cell>
          <cell r="AI60" t="e">
            <v>#N/A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B61" t="str">
            <v>кг</v>
          </cell>
          <cell r="C61">
            <v>551.76199999999994</v>
          </cell>
          <cell r="D61">
            <v>758.14800000000002</v>
          </cell>
          <cell r="E61">
            <v>947.21900000000005</v>
          </cell>
          <cell r="F61">
            <v>317.88400000000001</v>
          </cell>
          <cell r="G61" t="str">
            <v>ткмай</v>
          </cell>
          <cell r="H61">
            <v>1</v>
          </cell>
          <cell r="I61">
            <v>50</v>
          </cell>
          <cell r="J61">
            <v>1086.7349999999999</v>
          </cell>
          <cell r="K61">
            <v>-139.51599999999985</v>
          </cell>
          <cell r="L61">
            <v>450</v>
          </cell>
          <cell r="M61">
            <v>500</v>
          </cell>
          <cell r="N61">
            <v>400</v>
          </cell>
          <cell r="V61">
            <v>200</v>
          </cell>
          <cell r="W61">
            <v>189.44380000000001</v>
          </cell>
          <cell r="X61">
            <v>200</v>
          </cell>
          <cell r="Y61">
            <v>10.915553847631857</v>
          </cell>
          <cell r="Z61">
            <v>1.677985766755101</v>
          </cell>
          <cell r="AD61">
            <v>0</v>
          </cell>
          <cell r="AE61">
            <v>203.48849999999999</v>
          </cell>
          <cell r="AF61">
            <v>145.291</v>
          </cell>
          <cell r="AG61">
            <v>206.0214</v>
          </cell>
          <cell r="AH61">
            <v>186.61199999999999</v>
          </cell>
          <cell r="AI61" t="str">
            <v>июньяб</v>
          </cell>
        </row>
        <row r="62">
          <cell r="A62" t="str">
            <v xml:space="preserve"> 334  Паштет Любительский ТМ Стародворье ламистер 0,1 кг  ПОКОМ</v>
          </cell>
          <cell r="B62" t="str">
            <v>шт</v>
          </cell>
          <cell r="C62">
            <v>723</v>
          </cell>
          <cell r="D62">
            <v>6</v>
          </cell>
          <cell r="E62">
            <v>455</v>
          </cell>
          <cell r="F62">
            <v>266</v>
          </cell>
          <cell r="G62">
            <v>0</v>
          </cell>
          <cell r="H62">
            <v>0.1</v>
          </cell>
          <cell r="I62">
            <v>730</v>
          </cell>
          <cell r="J62">
            <v>463</v>
          </cell>
          <cell r="K62">
            <v>-8</v>
          </cell>
          <cell r="L62">
            <v>0</v>
          </cell>
          <cell r="M62">
            <v>0</v>
          </cell>
          <cell r="N62">
            <v>0</v>
          </cell>
          <cell r="V62">
            <v>500</v>
          </cell>
          <cell r="W62">
            <v>91</v>
          </cell>
          <cell r="Y62">
            <v>8.4175824175824179</v>
          </cell>
          <cell r="Z62">
            <v>2.9230769230769229</v>
          </cell>
          <cell r="AD62">
            <v>0</v>
          </cell>
          <cell r="AE62">
            <v>107</v>
          </cell>
          <cell r="AF62">
            <v>73.2</v>
          </cell>
          <cell r="AG62">
            <v>61.6</v>
          </cell>
          <cell r="AH62">
            <v>134</v>
          </cell>
          <cell r="AI62" t="e">
            <v>#N/A</v>
          </cell>
        </row>
        <row r="63">
          <cell r="A63" t="str">
            <v xml:space="preserve"> 335  Колбаса Сливушка ТМ Вязанка. ВЕС.  ПОКОМ </v>
          </cell>
          <cell r="B63" t="str">
            <v>кг</v>
          </cell>
          <cell r="C63">
            <v>51.286999999999999</v>
          </cell>
          <cell r="D63">
            <v>320.60300000000001</v>
          </cell>
          <cell r="E63">
            <v>186.30799999999999</v>
          </cell>
          <cell r="F63">
            <v>165.37899999999999</v>
          </cell>
          <cell r="G63">
            <v>0</v>
          </cell>
          <cell r="H63">
            <v>1</v>
          </cell>
          <cell r="I63">
            <v>50</v>
          </cell>
          <cell r="J63">
            <v>280.36900000000003</v>
          </cell>
          <cell r="K63">
            <v>-94.061000000000035</v>
          </cell>
          <cell r="L63">
            <v>90</v>
          </cell>
          <cell r="M63">
            <v>0</v>
          </cell>
          <cell r="N63">
            <v>40</v>
          </cell>
          <cell r="W63">
            <v>37.261600000000001</v>
          </cell>
          <cell r="X63">
            <v>50</v>
          </cell>
          <cell r="Y63">
            <v>9.2690329991197373</v>
          </cell>
          <cell r="Z63">
            <v>4.4383225626382119</v>
          </cell>
          <cell r="AD63">
            <v>0</v>
          </cell>
          <cell r="AE63">
            <v>56.686250000000001</v>
          </cell>
          <cell r="AF63">
            <v>33.833399999999997</v>
          </cell>
          <cell r="AG63">
            <v>50.263600000000004</v>
          </cell>
          <cell r="AH63">
            <v>50.814</v>
          </cell>
          <cell r="AI63" t="str">
            <v>склад</v>
          </cell>
        </row>
        <row r="64">
          <cell r="A64" t="str">
            <v xml:space="preserve"> 342 Сосиски Сочинки Молочные ТМ Стародворье 0,4 кг ПОКОМ</v>
          </cell>
          <cell r="B64" t="str">
            <v>шт</v>
          </cell>
          <cell r="C64">
            <v>849.57299999999998</v>
          </cell>
          <cell r="D64">
            <v>3959</v>
          </cell>
          <cell r="E64">
            <v>3922</v>
          </cell>
          <cell r="F64">
            <v>818.57299999999998</v>
          </cell>
          <cell r="G64">
            <v>0</v>
          </cell>
          <cell r="H64">
            <v>0.4</v>
          </cell>
          <cell r="I64">
            <v>40</v>
          </cell>
          <cell r="J64">
            <v>3986</v>
          </cell>
          <cell r="K64">
            <v>-64</v>
          </cell>
          <cell r="L64">
            <v>800</v>
          </cell>
          <cell r="M64">
            <v>700</v>
          </cell>
          <cell r="N64">
            <v>700</v>
          </cell>
          <cell r="T64">
            <v>900</v>
          </cell>
          <cell r="V64">
            <v>400</v>
          </cell>
          <cell r="W64">
            <v>630.79999999999995</v>
          </cell>
          <cell r="X64">
            <v>800</v>
          </cell>
          <cell r="Y64">
            <v>6.6876553582752072</v>
          </cell>
          <cell r="Z64">
            <v>1.2976743817374763</v>
          </cell>
          <cell r="AD64">
            <v>768</v>
          </cell>
          <cell r="AE64">
            <v>666.5</v>
          </cell>
          <cell r="AF64">
            <v>597</v>
          </cell>
          <cell r="AG64">
            <v>603.4</v>
          </cell>
          <cell r="AH64">
            <v>895</v>
          </cell>
          <cell r="AI64">
            <v>0</v>
          </cell>
        </row>
        <row r="65">
          <cell r="A65" t="str">
            <v xml:space="preserve"> 343 Сосиски Сочинки Сливочные ТМ Стародворье  0,4 кг</v>
          </cell>
          <cell r="B65" t="str">
            <v>шт</v>
          </cell>
          <cell r="C65">
            <v>820</v>
          </cell>
          <cell r="D65">
            <v>2727</v>
          </cell>
          <cell r="E65">
            <v>2691</v>
          </cell>
          <cell r="F65">
            <v>794</v>
          </cell>
          <cell r="G65">
            <v>0</v>
          </cell>
          <cell r="H65">
            <v>0.4</v>
          </cell>
          <cell r="I65">
            <v>40</v>
          </cell>
          <cell r="J65">
            <v>2747</v>
          </cell>
          <cell r="K65">
            <v>-56</v>
          </cell>
          <cell r="L65">
            <v>700</v>
          </cell>
          <cell r="M65">
            <v>550</v>
          </cell>
          <cell r="N65">
            <v>600</v>
          </cell>
          <cell r="V65">
            <v>250</v>
          </cell>
          <cell r="W65">
            <v>538.20000000000005</v>
          </cell>
          <cell r="X65">
            <v>700</v>
          </cell>
          <cell r="Y65">
            <v>6.6778149386845032</v>
          </cell>
          <cell r="Z65">
            <v>1.4752879970271273</v>
          </cell>
          <cell r="AD65">
            <v>0</v>
          </cell>
          <cell r="AE65">
            <v>592.5</v>
          </cell>
          <cell r="AF65">
            <v>520.79999999999995</v>
          </cell>
          <cell r="AG65">
            <v>521.79999999999995</v>
          </cell>
          <cell r="AH65">
            <v>764</v>
          </cell>
          <cell r="AI65">
            <v>0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B66" t="str">
            <v>кг</v>
          </cell>
          <cell r="C66">
            <v>329.613</v>
          </cell>
          <cell r="D66">
            <v>334.89299999999997</v>
          </cell>
          <cell r="E66">
            <v>546.48699999999997</v>
          </cell>
          <cell r="F66">
            <v>102.55500000000001</v>
          </cell>
          <cell r="G66" t="str">
            <v>ябл</v>
          </cell>
          <cell r="H66">
            <v>1</v>
          </cell>
          <cell r="I66">
            <v>40</v>
          </cell>
          <cell r="J66">
            <v>564.63300000000004</v>
          </cell>
          <cell r="K66">
            <v>-18.146000000000072</v>
          </cell>
          <cell r="L66">
            <v>120</v>
          </cell>
          <cell r="M66">
            <v>120</v>
          </cell>
          <cell r="N66">
            <v>120</v>
          </cell>
          <cell r="V66">
            <v>120</v>
          </cell>
          <cell r="W66">
            <v>109.2974</v>
          </cell>
          <cell r="X66">
            <v>130</v>
          </cell>
          <cell r="Y66">
            <v>6.5194140025288805</v>
          </cell>
          <cell r="Z66">
            <v>0.93831143284286733</v>
          </cell>
          <cell r="AD66">
            <v>0</v>
          </cell>
          <cell r="AE66">
            <v>122.19974999999999</v>
          </cell>
          <cell r="AF66">
            <v>110.2118</v>
          </cell>
          <cell r="AG66">
            <v>95.525000000000006</v>
          </cell>
          <cell r="AH66">
            <v>114.08</v>
          </cell>
          <cell r="AI66" t="e">
            <v>#N/A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B67" t="str">
            <v>кг</v>
          </cell>
          <cell r="C67">
            <v>78.412999999999997</v>
          </cell>
          <cell r="D67">
            <v>329.52600000000001</v>
          </cell>
          <cell r="E67">
            <v>292.166</v>
          </cell>
          <cell r="F67">
            <v>114.14400000000001</v>
          </cell>
          <cell r="G67">
            <v>0</v>
          </cell>
          <cell r="H67">
            <v>1</v>
          </cell>
          <cell r="I67">
            <v>40</v>
          </cell>
          <cell r="J67">
            <v>299.98700000000002</v>
          </cell>
          <cell r="K67">
            <v>-7.8210000000000264</v>
          </cell>
          <cell r="L67">
            <v>80</v>
          </cell>
          <cell r="M67">
            <v>80</v>
          </cell>
          <cell r="N67">
            <v>60</v>
          </cell>
          <cell r="W67">
            <v>58.433199999999999</v>
          </cell>
          <cell r="X67">
            <v>50</v>
          </cell>
          <cell r="Y67">
            <v>6.5740709048965318</v>
          </cell>
          <cell r="Z67">
            <v>1.953410047712602</v>
          </cell>
          <cell r="AD67">
            <v>0</v>
          </cell>
          <cell r="AE67">
            <v>67.520250000000004</v>
          </cell>
          <cell r="AF67">
            <v>55.128999999999998</v>
          </cell>
          <cell r="AG67">
            <v>58.6524</v>
          </cell>
          <cell r="AH67">
            <v>61.847999999999999</v>
          </cell>
          <cell r="AI67" t="e">
            <v>#N/A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B68" t="str">
            <v>кг</v>
          </cell>
          <cell r="C68">
            <v>192.95699999999999</v>
          </cell>
          <cell r="D68">
            <v>727.87300000000005</v>
          </cell>
          <cell r="E68">
            <v>923.90599999999995</v>
          </cell>
          <cell r="F68">
            <v>-10.406000000000001</v>
          </cell>
          <cell r="G68" t="str">
            <v>ябл</v>
          </cell>
          <cell r="H68">
            <v>1</v>
          </cell>
          <cell r="I68">
            <v>40</v>
          </cell>
          <cell r="J68">
            <v>994.42899999999997</v>
          </cell>
          <cell r="K68">
            <v>-70.523000000000025</v>
          </cell>
          <cell r="L68">
            <v>200</v>
          </cell>
          <cell r="M68">
            <v>200</v>
          </cell>
          <cell r="N68">
            <v>200</v>
          </cell>
          <cell r="V68">
            <v>250</v>
          </cell>
          <cell r="W68">
            <v>184.78119999999998</v>
          </cell>
          <cell r="X68">
            <v>350</v>
          </cell>
          <cell r="Y68">
            <v>6.4378519026827412</v>
          </cell>
          <cell r="Z68">
            <v>-5.6315252850398206E-2</v>
          </cell>
          <cell r="AD68">
            <v>0</v>
          </cell>
          <cell r="AE68">
            <v>158.15325000000001</v>
          </cell>
          <cell r="AF68">
            <v>133.87219999999999</v>
          </cell>
          <cell r="AG68">
            <v>143.92739999999998</v>
          </cell>
          <cell r="AH68">
            <v>229.80099999999999</v>
          </cell>
          <cell r="AI68" t="e">
            <v>#N/A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B69" t="str">
            <v>кг</v>
          </cell>
          <cell r="C69">
            <v>125.18</v>
          </cell>
          <cell r="D69">
            <v>402.67</v>
          </cell>
          <cell r="E69">
            <v>373.71600000000001</v>
          </cell>
          <cell r="F69">
            <v>150.852</v>
          </cell>
          <cell r="G69">
            <v>0</v>
          </cell>
          <cell r="H69">
            <v>1</v>
          </cell>
          <cell r="I69">
            <v>40</v>
          </cell>
          <cell r="J69">
            <v>386.529</v>
          </cell>
          <cell r="K69">
            <v>-12.812999999999988</v>
          </cell>
          <cell r="L69">
            <v>100</v>
          </cell>
          <cell r="M69">
            <v>70</v>
          </cell>
          <cell r="N69">
            <v>80</v>
          </cell>
          <cell r="W69">
            <v>74.743200000000002</v>
          </cell>
          <cell r="X69">
            <v>90</v>
          </cell>
          <cell r="Y69">
            <v>6.5671793554463811</v>
          </cell>
          <cell r="Z69">
            <v>2.0182705583919338</v>
          </cell>
          <cell r="AD69">
            <v>0</v>
          </cell>
          <cell r="AE69">
            <v>85.812250000000006</v>
          </cell>
          <cell r="AF69">
            <v>72.571600000000004</v>
          </cell>
          <cell r="AG69">
            <v>74.158199999999994</v>
          </cell>
          <cell r="AH69">
            <v>68.043999999999997</v>
          </cell>
          <cell r="AI69" t="e">
            <v>#N/A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B70" t="str">
            <v>шт</v>
          </cell>
          <cell r="C70">
            <v>49</v>
          </cell>
          <cell r="D70">
            <v>122</v>
          </cell>
          <cell r="E70">
            <v>136</v>
          </cell>
          <cell r="F70">
            <v>33</v>
          </cell>
          <cell r="G70" t="str">
            <v>дк</v>
          </cell>
          <cell r="H70">
            <v>0.6</v>
          </cell>
          <cell r="I70">
            <v>60</v>
          </cell>
          <cell r="J70">
            <v>145</v>
          </cell>
          <cell r="K70">
            <v>-9</v>
          </cell>
          <cell r="L70">
            <v>30</v>
          </cell>
          <cell r="M70">
            <v>50</v>
          </cell>
          <cell r="N70">
            <v>20</v>
          </cell>
          <cell r="V70">
            <v>20</v>
          </cell>
          <cell r="W70">
            <v>27.2</v>
          </cell>
          <cell r="X70">
            <v>30</v>
          </cell>
          <cell r="Y70">
            <v>6.7279411764705888</v>
          </cell>
          <cell r="Z70">
            <v>1.2132352941176472</v>
          </cell>
          <cell r="AD70">
            <v>0</v>
          </cell>
          <cell r="AE70">
            <v>22</v>
          </cell>
          <cell r="AF70">
            <v>24.8</v>
          </cell>
          <cell r="AG70">
            <v>23.8</v>
          </cell>
          <cell r="AH70">
            <v>35</v>
          </cell>
          <cell r="AI70" t="str">
            <v>склад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B71" t="str">
            <v>шт</v>
          </cell>
          <cell r="C71">
            <v>95</v>
          </cell>
          <cell r="D71">
            <v>331</v>
          </cell>
          <cell r="E71">
            <v>309</v>
          </cell>
          <cell r="F71">
            <v>105</v>
          </cell>
          <cell r="G71" t="str">
            <v>ябл</v>
          </cell>
          <cell r="H71">
            <v>0.6</v>
          </cell>
          <cell r="I71">
            <v>60</v>
          </cell>
          <cell r="J71">
            <v>324</v>
          </cell>
          <cell r="K71">
            <v>-15</v>
          </cell>
          <cell r="L71">
            <v>120</v>
          </cell>
          <cell r="M71">
            <v>0</v>
          </cell>
          <cell r="N71">
            <v>60</v>
          </cell>
          <cell r="V71">
            <v>40</v>
          </cell>
          <cell r="W71">
            <v>61.8</v>
          </cell>
          <cell r="X71">
            <v>80</v>
          </cell>
          <cell r="Y71">
            <v>6.5533980582524274</v>
          </cell>
          <cell r="Z71">
            <v>1.6990291262135924</v>
          </cell>
          <cell r="AD71">
            <v>0</v>
          </cell>
          <cell r="AE71">
            <v>72</v>
          </cell>
          <cell r="AF71">
            <v>68.599999999999994</v>
          </cell>
          <cell r="AG71">
            <v>60.4</v>
          </cell>
          <cell r="AH71">
            <v>76</v>
          </cell>
          <cell r="AI71" t="str">
            <v>оконч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B72" t="str">
            <v>шт</v>
          </cell>
          <cell r="C72">
            <v>161</v>
          </cell>
          <cell r="D72">
            <v>566</v>
          </cell>
          <cell r="E72">
            <v>497</v>
          </cell>
          <cell r="F72">
            <v>212</v>
          </cell>
          <cell r="G72" t="str">
            <v>ябл</v>
          </cell>
          <cell r="H72">
            <v>0.6</v>
          </cell>
          <cell r="I72">
            <v>60</v>
          </cell>
          <cell r="J72">
            <v>553</v>
          </cell>
          <cell r="K72">
            <v>-56</v>
          </cell>
          <cell r="L72">
            <v>150</v>
          </cell>
          <cell r="M72">
            <v>50</v>
          </cell>
          <cell r="N72">
            <v>50</v>
          </cell>
          <cell r="V72">
            <v>70</v>
          </cell>
          <cell r="W72">
            <v>99.4</v>
          </cell>
          <cell r="X72">
            <v>120</v>
          </cell>
          <cell r="Y72">
            <v>6.5593561368209254</v>
          </cell>
          <cell r="Z72">
            <v>2.1327967806841044</v>
          </cell>
          <cell r="AD72">
            <v>0</v>
          </cell>
          <cell r="AE72">
            <v>126.25</v>
          </cell>
          <cell r="AF72">
            <v>114.8</v>
          </cell>
          <cell r="AG72">
            <v>91.8</v>
          </cell>
          <cell r="AH72">
            <v>128</v>
          </cell>
          <cell r="AI72" t="str">
            <v>продиюнь</v>
          </cell>
        </row>
        <row r="73">
          <cell r="A73" t="str">
            <v xml:space="preserve"> 364  Сардельки Филейские Вязанка ВЕС NDX ТМ Вязанка  ПОКОМ</v>
          </cell>
          <cell r="B73" t="str">
            <v>кг</v>
          </cell>
          <cell r="C73">
            <v>37.856000000000002</v>
          </cell>
          <cell r="D73">
            <v>136.37299999999999</v>
          </cell>
          <cell r="E73">
            <v>142.50399999999999</v>
          </cell>
          <cell r="F73">
            <v>22.204000000000001</v>
          </cell>
          <cell r="G73">
            <v>0</v>
          </cell>
          <cell r="H73">
            <v>1</v>
          </cell>
          <cell r="I73">
            <v>30</v>
          </cell>
          <cell r="J73">
            <v>164.869</v>
          </cell>
          <cell r="K73">
            <v>-22.365000000000009</v>
          </cell>
          <cell r="L73">
            <v>20</v>
          </cell>
          <cell r="M73">
            <v>20</v>
          </cell>
          <cell r="N73">
            <v>20</v>
          </cell>
          <cell r="V73">
            <v>60</v>
          </cell>
          <cell r="W73">
            <v>28.500799999999998</v>
          </cell>
          <cell r="X73">
            <v>30</v>
          </cell>
          <cell r="Y73">
            <v>6.042076011901421</v>
          </cell>
          <cell r="Z73">
            <v>0.77906585078313595</v>
          </cell>
          <cell r="AD73">
            <v>0</v>
          </cell>
          <cell r="AE73">
            <v>24.821750000000002</v>
          </cell>
          <cell r="AF73">
            <v>23.637</v>
          </cell>
          <cell r="AG73">
            <v>22.725000000000001</v>
          </cell>
          <cell r="AH73">
            <v>26.928000000000001</v>
          </cell>
          <cell r="AI73" t="str">
            <v>склад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B74" t="str">
            <v>шт</v>
          </cell>
          <cell r="C74">
            <v>190</v>
          </cell>
          <cell r="D74">
            <v>863</v>
          </cell>
          <cell r="E74">
            <v>681</v>
          </cell>
          <cell r="F74">
            <v>353</v>
          </cell>
          <cell r="G74" t="str">
            <v>ябл,дк</v>
          </cell>
          <cell r="H74">
            <v>0.6</v>
          </cell>
          <cell r="I74">
            <v>60</v>
          </cell>
          <cell r="J74">
            <v>709</v>
          </cell>
          <cell r="K74">
            <v>-28</v>
          </cell>
          <cell r="L74">
            <v>150</v>
          </cell>
          <cell r="M74">
            <v>200</v>
          </cell>
          <cell r="N74">
            <v>100</v>
          </cell>
          <cell r="W74">
            <v>136.19999999999999</v>
          </cell>
          <cell r="X74">
            <v>150</v>
          </cell>
          <cell r="Y74">
            <v>6.9970631424375922</v>
          </cell>
          <cell r="Z74">
            <v>2.5917767988252574</v>
          </cell>
          <cell r="AD74">
            <v>0</v>
          </cell>
          <cell r="AE74">
            <v>144.25</v>
          </cell>
          <cell r="AF74">
            <v>120.6</v>
          </cell>
          <cell r="AG74">
            <v>124.2</v>
          </cell>
          <cell r="AH74">
            <v>190</v>
          </cell>
          <cell r="AI74" t="str">
            <v>июньяб</v>
          </cell>
        </row>
        <row r="75">
          <cell r="A75" t="str">
            <v xml:space="preserve"> 377  Колбаса Молочная Дугушка 0,6кг ТМ Стародворье  ПОКОМ</v>
          </cell>
          <cell r="B75" t="str">
            <v>шт</v>
          </cell>
          <cell r="C75">
            <v>286</v>
          </cell>
          <cell r="D75">
            <v>1127</v>
          </cell>
          <cell r="E75">
            <v>1056</v>
          </cell>
          <cell r="F75">
            <v>332</v>
          </cell>
          <cell r="G75" t="str">
            <v>ябл,дк</v>
          </cell>
          <cell r="H75">
            <v>0.6</v>
          </cell>
          <cell r="I75">
            <v>60</v>
          </cell>
          <cell r="J75">
            <v>1075</v>
          </cell>
          <cell r="K75">
            <v>-19</v>
          </cell>
          <cell r="L75">
            <v>250</v>
          </cell>
          <cell r="M75">
            <v>300</v>
          </cell>
          <cell r="N75">
            <v>300</v>
          </cell>
          <cell r="W75">
            <v>211.2</v>
          </cell>
          <cell r="X75">
            <v>190</v>
          </cell>
          <cell r="Y75">
            <v>6.496212121212122</v>
          </cell>
          <cell r="Z75">
            <v>1.571969696969697</v>
          </cell>
          <cell r="AD75">
            <v>0</v>
          </cell>
          <cell r="AE75">
            <v>250.75</v>
          </cell>
          <cell r="AF75">
            <v>213.2</v>
          </cell>
          <cell r="AG75">
            <v>231.4</v>
          </cell>
          <cell r="AH75">
            <v>277</v>
          </cell>
          <cell r="AI75" t="str">
            <v>оконч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B76" t="str">
            <v>шт</v>
          </cell>
          <cell r="C76">
            <v>50</v>
          </cell>
          <cell r="D76">
            <v>2584</v>
          </cell>
          <cell r="E76">
            <v>533</v>
          </cell>
          <cell r="F76">
            <v>85</v>
          </cell>
          <cell r="G76">
            <v>0</v>
          </cell>
          <cell r="H76">
            <v>0.4</v>
          </cell>
          <cell r="I76" t="e">
            <v>#N/A</v>
          </cell>
          <cell r="J76">
            <v>758</v>
          </cell>
          <cell r="K76">
            <v>-225</v>
          </cell>
          <cell r="L76">
            <v>180</v>
          </cell>
          <cell r="M76">
            <v>100</v>
          </cell>
          <cell r="N76">
            <v>100</v>
          </cell>
          <cell r="V76">
            <v>120</v>
          </cell>
          <cell r="W76">
            <v>106.6</v>
          </cell>
          <cell r="X76">
            <v>150</v>
          </cell>
          <cell r="Y76">
            <v>6.8949343339587248</v>
          </cell>
          <cell r="Z76">
            <v>0.79737335834896816</v>
          </cell>
          <cell r="AD76">
            <v>0</v>
          </cell>
          <cell r="AE76">
            <v>195.5</v>
          </cell>
          <cell r="AF76">
            <v>127.6</v>
          </cell>
          <cell r="AG76">
            <v>82.4</v>
          </cell>
          <cell r="AH76">
            <v>190</v>
          </cell>
          <cell r="AI76">
            <v>0</v>
          </cell>
        </row>
        <row r="77">
          <cell r="A77" t="str">
            <v xml:space="preserve"> 388  Сосиски Восточные Халяль ТМ Вязанка 0,33 кг АК. ПОКОМ</v>
          </cell>
          <cell r="B77" t="str">
            <v>шт</v>
          </cell>
          <cell r="C77">
            <v>297</v>
          </cell>
          <cell r="D77">
            <v>2087</v>
          </cell>
          <cell r="E77">
            <v>819</v>
          </cell>
          <cell r="F77">
            <v>208</v>
          </cell>
          <cell r="G77">
            <v>0</v>
          </cell>
          <cell r="H77">
            <v>0.33</v>
          </cell>
          <cell r="I77">
            <v>60</v>
          </cell>
          <cell r="J77">
            <v>905</v>
          </cell>
          <cell r="K77">
            <v>-86</v>
          </cell>
          <cell r="L77">
            <v>200</v>
          </cell>
          <cell r="M77">
            <v>150</v>
          </cell>
          <cell r="N77">
            <v>160</v>
          </cell>
          <cell r="V77">
            <v>170</v>
          </cell>
          <cell r="W77">
            <v>163.80000000000001</v>
          </cell>
          <cell r="X77">
            <v>170</v>
          </cell>
          <cell r="Y77">
            <v>6.4590964590964584</v>
          </cell>
          <cell r="Z77">
            <v>1.2698412698412698</v>
          </cell>
          <cell r="AD77">
            <v>0</v>
          </cell>
          <cell r="AE77">
            <v>196.5</v>
          </cell>
          <cell r="AF77">
            <v>163.4</v>
          </cell>
          <cell r="AG77">
            <v>146.19999999999999</v>
          </cell>
          <cell r="AH77">
            <v>172</v>
          </cell>
          <cell r="AI77">
            <v>0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B78" t="str">
            <v>шт</v>
          </cell>
          <cell r="C78">
            <v>139</v>
          </cell>
          <cell r="D78">
            <v>529</v>
          </cell>
          <cell r="E78">
            <v>510</v>
          </cell>
          <cell r="F78">
            <v>150</v>
          </cell>
          <cell r="G78">
            <v>0</v>
          </cell>
          <cell r="H78">
            <v>0.35</v>
          </cell>
          <cell r="I78" t="e">
            <v>#N/A</v>
          </cell>
          <cell r="J78">
            <v>559</v>
          </cell>
          <cell r="K78">
            <v>-49</v>
          </cell>
          <cell r="L78">
            <v>140</v>
          </cell>
          <cell r="M78">
            <v>120</v>
          </cell>
          <cell r="N78">
            <v>120</v>
          </cell>
          <cell r="V78">
            <v>30</v>
          </cell>
          <cell r="W78">
            <v>102</v>
          </cell>
          <cell r="X78">
            <v>100</v>
          </cell>
          <cell r="Y78">
            <v>6.4705882352941178</v>
          </cell>
          <cell r="Z78">
            <v>1.4705882352941178</v>
          </cell>
          <cell r="AD78">
            <v>0</v>
          </cell>
          <cell r="AE78">
            <v>111.25</v>
          </cell>
          <cell r="AF78">
            <v>93.6</v>
          </cell>
          <cell r="AG78">
            <v>102.4</v>
          </cell>
          <cell r="AH78">
            <v>104</v>
          </cell>
          <cell r="AI78">
            <v>0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B79" t="str">
            <v>шт</v>
          </cell>
          <cell r="C79">
            <v>196</v>
          </cell>
          <cell r="D79">
            <v>179</v>
          </cell>
          <cell r="E79">
            <v>219</v>
          </cell>
          <cell r="F79">
            <v>146</v>
          </cell>
          <cell r="G79" t="str">
            <v>ябл</v>
          </cell>
          <cell r="H79">
            <v>0.33</v>
          </cell>
          <cell r="I79" t="e">
            <v>#N/A</v>
          </cell>
          <cell r="J79">
            <v>267</v>
          </cell>
          <cell r="K79">
            <v>-48</v>
          </cell>
          <cell r="L79">
            <v>50</v>
          </cell>
          <cell r="M79">
            <v>0</v>
          </cell>
          <cell r="N79">
            <v>20</v>
          </cell>
          <cell r="V79">
            <v>30</v>
          </cell>
          <cell r="W79">
            <v>43.8</v>
          </cell>
          <cell r="X79">
            <v>50</v>
          </cell>
          <cell r="Y79">
            <v>6.7579908675799087</v>
          </cell>
          <cell r="Z79">
            <v>3.3333333333333335</v>
          </cell>
          <cell r="AD79">
            <v>0</v>
          </cell>
          <cell r="AE79">
            <v>67.5</v>
          </cell>
          <cell r="AF79">
            <v>66.2</v>
          </cell>
          <cell r="AG79">
            <v>40.200000000000003</v>
          </cell>
          <cell r="AH79">
            <v>26</v>
          </cell>
          <cell r="AI79">
            <v>0</v>
          </cell>
        </row>
        <row r="80">
          <cell r="A80" t="str">
            <v xml:space="preserve"> 410  Сосиски Баварские с сыром ТМ Стародворье 0,35 кг. ПОКОМ</v>
          </cell>
          <cell r="B80" t="str">
            <v>шт</v>
          </cell>
          <cell r="C80">
            <v>924</v>
          </cell>
          <cell r="D80">
            <v>6261</v>
          </cell>
          <cell r="E80">
            <v>4814</v>
          </cell>
          <cell r="F80">
            <v>2277</v>
          </cell>
          <cell r="G80">
            <v>0</v>
          </cell>
          <cell r="H80">
            <v>0.35</v>
          </cell>
          <cell r="I80">
            <v>40</v>
          </cell>
          <cell r="J80">
            <v>4909</v>
          </cell>
          <cell r="K80">
            <v>-95</v>
          </cell>
          <cell r="L80">
            <v>1000</v>
          </cell>
          <cell r="M80">
            <v>1200</v>
          </cell>
          <cell r="N80">
            <v>1100</v>
          </cell>
          <cell r="T80">
            <v>810</v>
          </cell>
          <cell r="W80">
            <v>815.2</v>
          </cell>
          <cell r="X80">
            <v>800</v>
          </cell>
          <cell r="Y80">
            <v>7.8226202158979383</v>
          </cell>
          <cell r="Z80">
            <v>2.7931795878312071</v>
          </cell>
          <cell r="AD80">
            <v>738</v>
          </cell>
          <cell r="AE80">
            <v>774.5</v>
          </cell>
          <cell r="AF80">
            <v>708</v>
          </cell>
          <cell r="AG80">
            <v>723.4</v>
          </cell>
          <cell r="AH80">
            <v>1081</v>
          </cell>
          <cell r="AI80" t="str">
            <v>июньяб</v>
          </cell>
        </row>
        <row r="81">
          <cell r="A81" t="str">
            <v xml:space="preserve"> 412  Сосиски Баварские ТМ Стародворье 0,35 кг ПОКОМ</v>
          </cell>
          <cell r="B81" t="str">
            <v>шт</v>
          </cell>
          <cell r="C81">
            <v>2288</v>
          </cell>
          <cell r="D81">
            <v>8743</v>
          </cell>
          <cell r="E81">
            <v>9626</v>
          </cell>
          <cell r="F81">
            <v>1238</v>
          </cell>
          <cell r="G81" t="str">
            <v>отк</v>
          </cell>
          <cell r="H81">
            <v>0.35</v>
          </cell>
          <cell r="I81">
            <v>45</v>
          </cell>
          <cell r="J81">
            <v>9798</v>
          </cell>
          <cell r="K81">
            <v>-172</v>
          </cell>
          <cell r="L81">
            <v>1800</v>
          </cell>
          <cell r="M81">
            <v>2500</v>
          </cell>
          <cell r="N81">
            <v>2500</v>
          </cell>
          <cell r="T81">
            <v>4752</v>
          </cell>
          <cell r="V81">
            <v>1500</v>
          </cell>
          <cell r="W81">
            <v>1805.2</v>
          </cell>
          <cell r="X81">
            <v>2100</v>
          </cell>
          <cell r="Y81">
            <v>6.4469310879680917</v>
          </cell>
          <cell r="Z81">
            <v>0.68579658763571905</v>
          </cell>
          <cell r="AD81">
            <v>600</v>
          </cell>
          <cell r="AE81">
            <v>1611.75</v>
          </cell>
          <cell r="AF81">
            <v>1717.4</v>
          </cell>
          <cell r="AG81">
            <v>1991.4</v>
          </cell>
          <cell r="AH81">
            <v>1960</v>
          </cell>
          <cell r="AI81" t="str">
            <v>оконч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B82" t="str">
            <v>шт</v>
          </cell>
          <cell r="C82">
            <v>413</v>
          </cell>
          <cell r="D82">
            <v>623</v>
          </cell>
          <cell r="E82">
            <v>747</v>
          </cell>
          <cell r="F82">
            <v>278</v>
          </cell>
          <cell r="G82">
            <v>0</v>
          </cell>
          <cell r="H82">
            <v>0.4</v>
          </cell>
          <cell r="I82" t="e">
            <v>#N/A</v>
          </cell>
          <cell r="J82">
            <v>788</v>
          </cell>
          <cell r="K82">
            <v>-41</v>
          </cell>
          <cell r="L82">
            <v>220</v>
          </cell>
          <cell r="M82">
            <v>120</v>
          </cell>
          <cell r="N82">
            <v>150</v>
          </cell>
          <cell r="V82">
            <v>50</v>
          </cell>
          <cell r="W82">
            <v>149.4</v>
          </cell>
          <cell r="X82">
            <v>160</v>
          </cell>
          <cell r="Y82">
            <v>6.546184738955823</v>
          </cell>
          <cell r="Z82">
            <v>1.8607764390896919</v>
          </cell>
          <cell r="AD82">
            <v>0</v>
          </cell>
          <cell r="AE82">
            <v>161.75</v>
          </cell>
          <cell r="AF82">
            <v>162.19999999999999</v>
          </cell>
          <cell r="AG82">
            <v>148.80000000000001</v>
          </cell>
          <cell r="AH82">
            <v>158</v>
          </cell>
          <cell r="AI82">
            <v>0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B83" t="str">
            <v>кг</v>
          </cell>
          <cell r="C83">
            <v>105.69799999999999</v>
          </cell>
          <cell r="D83">
            <v>299.19900000000001</v>
          </cell>
          <cell r="E83">
            <v>390.59699999999998</v>
          </cell>
          <cell r="F83">
            <v>9.6509999999999998</v>
          </cell>
          <cell r="G83" t="str">
            <v>н</v>
          </cell>
          <cell r="H83">
            <v>1</v>
          </cell>
          <cell r="I83" t="e">
            <v>#N/A</v>
          </cell>
          <cell r="J83">
            <v>430.517</v>
          </cell>
          <cell r="K83">
            <v>-39.920000000000016</v>
          </cell>
          <cell r="L83">
            <v>80</v>
          </cell>
          <cell r="M83">
            <v>100</v>
          </cell>
          <cell r="N83">
            <v>80</v>
          </cell>
          <cell r="V83">
            <v>150</v>
          </cell>
          <cell r="W83">
            <v>78.119399999999999</v>
          </cell>
          <cell r="X83">
            <v>90</v>
          </cell>
          <cell r="Y83">
            <v>6.524000440351565</v>
          </cell>
          <cell r="Z83">
            <v>0.12354165546586379</v>
          </cell>
          <cell r="AD83">
            <v>0</v>
          </cell>
          <cell r="AE83">
            <v>63.210999999999999</v>
          </cell>
          <cell r="AF83">
            <v>45.430399999999999</v>
          </cell>
          <cell r="AG83">
            <v>63.210599999999999</v>
          </cell>
          <cell r="AH83">
            <v>138.58199999999999</v>
          </cell>
          <cell r="AI83" t="str">
            <v>Паша</v>
          </cell>
        </row>
        <row r="84">
          <cell r="A84" t="str">
            <v xml:space="preserve"> 433 Колбаса Стародворская со шпиком  в оболочке полиамид. ТМ Стародворье ВЕС ПОКОМ</v>
          </cell>
          <cell r="B84" t="str">
            <v>кг</v>
          </cell>
          <cell r="C84">
            <v>15.287000000000001</v>
          </cell>
          <cell r="E84">
            <v>11.505000000000001</v>
          </cell>
          <cell r="F84">
            <v>3.782</v>
          </cell>
          <cell r="G84" t="str">
            <v>выв1405,</v>
          </cell>
          <cell r="H84">
            <v>0</v>
          </cell>
          <cell r="I84" t="e">
            <v>#N/A</v>
          </cell>
          <cell r="J84">
            <v>20.350000000000001</v>
          </cell>
          <cell r="K84">
            <v>-8.8450000000000006</v>
          </cell>
          <cell r="L84">
            <v>0</v>
          </cell>
          <cell r="M84">
            <v>0</v>
          </cell>
          <cell r="N84">
            <v>0</v>
          </cell>
          <cell r="W84">
            <v>2.3010000000000002</v>
          </cell>
          <cell r="Y84">
            <v>1.6436332029552367</v>
          </cell>
          <cell r="Z84">
            <v>1.6436332029552367</v>
          </cell>
          <cell r="AD84">
            <v>0</v>
          </cell>
          <cell r="AE84">
            <v>2.859</v>
          </cell>
          <cell r="AF84">
            <v>4.9047999999999998</v>
          </cell>
          <cell r="AG84">
            <v>2.2754000000000003</v>
          </cell>
          <cell r="AH84">
            <v>2.9060000000000001</v>
          </cell>
          <cell r="AI84" t="str">
            <v>увел</v>
          </cell>
        </row>
        <row r="85">
          <cell r="A85" t="str">
            <v xml:space="preserve"> 435  Колбаса Молочная Стародворская  с молоком в оболочке полиамид 0,4 кг.ТМ Стародворье ПОКОМ</v>
          </cell>
          <cell r="B85" t="str">
            <v>шт</v>
          </cell>
          <cell r="C85">
            <v>116</v>
          </cell>
          <cell r="D85">
            <v>550</v>
          </cell>
          <cell r="E85">
            <v>285</v>
          </cell>
          <cell r="F85">
            <v>373</v>
          </cell>
          <cell r="G85">
            <v>0</v>
          </cell>
          <cell r="H85">
            <v>0.4</v>
          </cell>
          <cell r="I85" t="e">
            <v>#N/A</v>
          </cell>
          <cell r="J85">
            <v>342</v>
          </cell>
          <cell r="K85">
            <v>-57</v>
          </cell>
          <cell r="L85">
            <v>50</v>
          </cell>
          <cell r="M85">
            <v>0</v>
          </cell>
          <cell r="N85">
            <v>0</v>
          </cell>
          <cell r="W85">
            <v>57</v>
          </cell>
          <cell r="X85">
            <v>50</v>
          </cell>
          <cell r="Y85">
            <v>8.2982456140350873</v>
          </cell>
          <cell r="Z85">
            <v>6.5438596491228074</v>
          </cell>
          <cell r="AD85">
            <v>0</v>
          </cell>
          <cell r="AE85">
            <v>60.75</v>
          </cell>
          <cell r="AF85">
            <v>37.4</v>
          </cell>
          <cell r="AG85">
            <v>42.6</v>
          </cell>
          <cell r="AH85">
            <v>107</v>
          </cell>
          <cell r="AI85" t="str">
            <v>июньяб</v>
          </cell>
        </row>
        <row r="86">
          <cell r="A86" t="str">
            <v xml:space="preserve"> 436  Колбаса Молочная стародворская с молоком, ВЕС, ТМ Стародворье  ПОКОМ</v>
          </cell>
          <cell r="B86" t="str">
            <v>кг</v>
          </cell>
          <cell r="C86">
            <v>34.179000000000002</v>
          </cell>
          <cell r="D86">
            <v>107.57599999999999</v>
          </cell>
          <cell r="E86">
            <v>69.888999999999996</v>
          </cell>
          <cell r="F86">
            <v>66.066999999999993</v>
          </cell>
          <cell r="G86">
            <v>0</v>
          </cell>
          <cell r="H86">
            <v>1</v>
          </cell>
          <cell r="I86" t="e">
            <v>#N/A</v>
          </cell>
          <cell r="J86">
            <v>81.849999999999994</v>
          </cell>
          <cell r="K86">
            <v>-11.960999999999999</v>
          </cell>
          <cell r="L86">
            <v>20</v>
          </cell>
          <cell r="M86">
            <v>0</v>
          </cell>
          <cell r="N86">
            <v>0</v>
          </cell>
          <cell r="W86">
            <v>13.977799999999998</v>
          </cell>
          <cell r="X86">
            <v>10</v>
          </cell>
          <cell r="Y86">
            <v>6.8728269112449745</v>
          </cell>
          <cell r="Z86">
            <v>4.7265664124540345</v>
          </cell>
          <cell r="AD86">
            <v>0</v>
          </cell>
          <cell r="AE86">
            <v>18.68825</v>
          </cell>
          <cell r="AF86">
            <v>15.675800000000001</v>
          </cell>
          <cell r="AG86">
            <v>15.0748</v>
          </cell>
          <cell r="AH86">
            <v>19.234999999999999</v>
          </cell>
          <cell r="AI86" t="str">
            <v>Паша50%</v>
          </cell>
        </row>
        <row r="87">
          <cell r="A87" t="str">
            <v xml:space="preserve"> 445  Колбаса Краковюрст ТМ Баварушка рубленая в оболочке черева в в.у 0,2 кг ПОКОМ</v>
          </cell>
          <cell r="B87" t="str">
            <v>шт</v>
          </cell>
          <cell r="C87">
            <v>44</v>
          </cell>
          <cell r="D87">
            <v>61</v>
          </cell>
          <cell r="E87">
            <v>16</v>
          </cell>
          <cell r="F87">
            <v>19</v>
          </cell>
          <cell r="G87">
            <v>0</v>
          </cell>
          <cell r="H87">
            <v>0.2</v>
          </cell>
          <cell r="I87" t="e">
            <v>#N/A</v>
          </cell>
          <cell r="J87">
            <v>21</v>
          </cell>
          <cell r="K87">
            <v>-5</v>
          </cell>
          <cell r="L87">
            <v>0</v>
          </cell>
          <cell r="M87">
            <v>20</v>
          </cell>
          <cell r="N87">
            <v>20</v>
          </cell>
          <cell r="W87">
            <v>3.2</v>
          </cell>
          <cell r="Y87">
            <v>18.4375</v>
          </cell>
          <cell r="Z87">
            <v>5.9375</v>
          </cell>
          <cell r="AD87">
            <v>0</v>
          </cell>
          <cell r="AE87">
            <v>6</v>
          </cell>
          <cell r="AF87">
            <v>0</v>
          </cell>
          <cell r="AG87">
            <v>5.8</v>
          </cell>
          <cell r="AH87">
            <v>-9</v>
          </cell>
          <cell r="AI87" t="str">
            <v>увел</v>
          </cell>
        </row>
        <row r="88">
          <cell r="A88" t="str">
            <v xml:space="preserve"> 447  Колбаски Краковюрст ТМ Баварушка с изысканными пряностями в оболочке NDX в в.у 0,2 кг. ПОКОМ </v>
          </cell>
          <cell r="B88" t="str">
            <v>шт</v>
          </cell>
          <cell r="C88">
            <v>201</v>
          </cell>
          <cell r="D88">
            <v>2101</v>
          </cell>
          <cell r="E88">
            <v>707</v>
          </cell>
          <cell r="F88">
            <v>469</v>
          </cell>
          <cell r="G88">
            <v>0</v>
          </cell>
          <cell r="H88">
            <v>0.2</v>
          </cell>
          <cell r="I88" t="e">
            <v>#N/A</v>
          </cell>
          <cell r="J88">
            <v>781</v>
          </cell>
          <cell r="K88">
            <v>-74</v>
          </cell>
          <cell r="L88">
            <v>150</v>
          </cell>
          <cell r="M88">
            <v>100</v>
          </cell>
          <cell r="N88">
            <v>0</v>
          </cell>
          <cell r="V88">
            <v>60</v>
          </cell>
          <cell r="W88">
            <v>141.4</v>
          </cell>
          <cell r="X88">
            <v>200</v>
          </cell>
          <cell r="Y88">
            <v>6.9236209335219234</v>
          </cell>
          <cell r="Z88">
            <v>3.3168316831683167</v>
          </cell>
          <cell r="AD88">
            <v>0</v>
          </cell>
          <cell r="AE88">
            <v>137.75</v>
          </cell>
          <cell r="AF88">
            <v>164.6</v>
          </cell>
          <cell r="AG88">
            <v>118.6</v>
          </cell>
          <cell r="AH88">
            <v>178</v>
          </cell>
          <cell r="AI88" t="str">
            <v>склад</v>
          </cell>
        </row>
        <row r="89">
          <cell r="A89" t="str">
            <v xml:space="preserve"> 448  Сосиски Сливушки по-венски ТМ Вязанка. 0,3 кг ПОКОМ</v>
          </cell>
          <cell r="B89" t="str">
            <v>шт</v>
          </cell>
          <cell r="C89">
            <v>128</v>
          </cell>
          <cell r="D89">
            <v>1075</v>
          </cell>
          <cell r="E89">
            <v>502</v>
          </cell>
          <cell r="F89">
            <v>687</v>
          </cell>
          <cell r="G89">
            <v>0</v>
          </cell>
          <cell r="H89">
            <v>0.3</v>
          </cell>
          <cell r="I89" t="e">
            <v>#N/A</v>
          </cell>
          <cell r="J89">
            <v>525</v>
          </cell>
          <cell r="K89">
            <v>-23</v>
          </cell>
          <cell r="L89">
            <v>150</v>
          </cell>
          <cell r="M89">
            <v>200</v>
          </cell>
          <cell r="N89">
            <v>160</v>
          </cell>
          <cell r="W89">
            <v>100.4</v>
          </cell>
          <cell r="Y89">
            <v>11.922310756972111</v>
          </cell>
          <cell r="Z89">
            <v>6.8426294820717128</v>
          </cell>
          <cell r="AD89">
            <v>0</v>
          </cell>
          <cell r="AE89">
            <v>161.5</v>
          </cell>
          <cell r="AF89">
            <v>184.8</v>
          </cell>
          <cell r="AG89">
            <v>177.2</v>
          </cell>
          <cell r="AH89">
            <v>76</v>
          </cell>
          <cell r="AI89">
            <v>0</v>
          </cell>
        </row>
        <row r="90">
          <cell r="A90" t="str">
            <v xml:space="preserve"> 449  Колбаса Дугушка Стародворская ВЕС ТС Дугушка ПОКОМ</v>
          </cell>
          <cell r="B90" t="str">
            <v>кг</v>
          </cell>
          <cell r="C90">
            <v>128.47300000000001</v>
          </cell>
          <cell r="D90">
            <v>534.774</v>
          </cell>
          <cell r="E90">
            <v>467.88200000000001</v>
          </cell>
          <cell r="F90">
            <v>174.40799999999999</v>
          </cell>
          <cell r="G90" t="str">
            <v>ткмай</v>
          </cell>
          <cell r="H90">
            <v>1</v>
          </cell>
          <cell r="I90" t="e">
            <v>#N/A</v>
          </cell>
          <cell r="J90">
            <v>515.48299999999995</v>
          </cell>
          <cell r="K90">
            <v>-47.600999999999942</v>
          </cell>
          <cell r="L90">
            <v>120</v>
          </cell>
          <cell r="M90">
            <v>150</v>
          </cell>
          <cell r="N90">
            <v>100</v>
          </cell>
          <cell r="W90">
            <v>93.576400000000007</v>
          </cell>
          <cell r="X90">
            <v>100</v>
          </cell>
          <cell r="Y90">
            <v>6.8864371786048615</v>
          </cell>
          <cell r="Z90">
            <v>1.8638032666356044</v>
          </cell>
          <cell r="AD90">
            <v>0</v>
          </cell>
          <cell r="AE90">
            <v>105.03100000000001</v>
          </cell>
          <cell r="AF90">
            <v>102.0812</v>
          </cell>
          <cell r="AG90">
            <v>94.751000000000005</v>
          </cell>
          <cell r="AH90">
            <v>77.534999999999997</v>
          </cell>
          <cell r="AI90" t="e">
            <v>#N/A</v>
          </cell>
        </row>
        <row r="91">
          <cell r="A91" t="str">
            <v xml:space="preserve"> 452  Колбаса Со шпиком ВЕС большой батон ТМ Особый рецепт  ПОКОМ</v>
          </cell>
          <cell r="B91" t="str">
            <v>кг</v>
          </cell>
          <cell r="C91">
            <v>1066.075</v>
          </cell>
          <cell r="D91">
            <v>4749.0630000000001</v>
          </cell>
          <cell r="E91">
            <v>3835.9720000000002</v>
          </cell>
          <cell r="F91">
            <v>1906.8779999999999</v>
          </cell>
          <cell r="G91" t="str">
            <v>ткмай</v>
          </cell>
          <cell r="H91">
            <v>1</v>
          </cell>
          <cell r="I91" t="e">
            <v>#N/A</v>
          </cell>
          <cell r="J91">
            <v>3928.5819999999999</v>
          </cell>
          <cell r="K91">
            <v>-92.609999999999673</v>
          </cell>
          <cell r="L91">
            <v>700</v>
          </cell>
          <cell r="M91">
            <v>700</v>
          </cell>
          <cell r="N91">
            <v>800</v>
          </cell>
          <cell r="V91">
            <v>100</v>
          </cell>
          <cell r="W91">
            <v>767.19440000000009</v>
          </cell>
          <cell r="X91">
            <v>1000</v>
          </cell>
          <cell r="Y91">
            <v>6.7869082464626942</v>
          </cell>
          <cell r="Z91">
            <v>2.4855212707496297</v>
          </cell>
          <cell r="AD91">
            <v>0</v>
          </cell>
          <cell r="AE91">
            <v>848.90374999999995</v>
          </cell>
          <cell r="AF91">
            <v>756.98479999999995</v>
          </cell>
          <cell r="AG91">
            <v>737.72540000000004</v>
          </cell>
          <cell r="AH91">
            <v>900.34</v>
          </cell>
          <cell r="AI91" t="str">
            <v>июньяб</v>
          </cell>
        </row>
        <row r="92">
          <cell r="A92" t="str">
            <v xml:space="preserve"> 456  Колбаса Филейная ТМ Особый рецепт ВЕС большой батон  ПОКОМ</v>
          </cell>
          <cell r="B92" t="str">
            <v>кг</v>
          </cell>
          <cell r="C92">
            <v>2299.0509999999999</v>
          </cell>
          <cell r="D92">
            <v>10077.974</v>
          </cell>
          <cell r="E92">
            <v>6301.8</v>
          </cell>
          <cell r="F92">
            <v>2025.001</v>
          </cell>
          <cell r="G92" t="str">
            <v>ткмай</v>
          </cell>
          <cell r="H92">
            <v>1</v>
          </cell>
          <cell r="I92" t="e">
            <v>#N/A</v>
          </cell>
          <cell r="J92">
            <v>6469.6459999999997</v>
          </cell>
          <cell r="K92">
            <v>-167.84599999999955</v>
          </cell>
          <cell r="L92">
            <v>2100</v>
          </cell>
          <cell r="M92">
            <v>2000</v>
          </cell>
          <cell r="N92">
            <v>1900</v>
          </cell>
          <cell r="W92">
            <v>1260.3600000000001</v>
          </cell>
          <cell r="X92">
            <v>1200</v>
          </cell>
          <cell r="Y92">
            <v>7.3193381256149035</v>
          </cell>
          <cell r="Z92">
            <v>1.6066845980513502</v>
          </cell>
          <cell r="AD92">
            <v>0</v>
          </cell>
          <cell r="AE92">
            <v>1871.5</v>
          </cell>
          <cell r="AF92">
            <v>1950.8</v>
          </cell>
          <cell r="AG92">
            <v>1459.1478</v>
          </cell>
          <cell r="AH92">
            <v>1297.701</v>
          </cell>
          <cell r="AI92" t="str">
            <v>оконч</v>
          </cell>
        </row>
        <row r="93">
          <cell r="A93" t="str">
            <v xml:space="preserve"> 457  Колбаса Молочная ТМ Особый рецепт ВЕС большой батон  ПОКОМ</v>
          </cell>
          <cell r="B93" t="str">
            <v>кг</v>
          </cell>
          <cell r="C93">
            <v>1359.252</v>
          </cell>
          <cell r="D93">
            <v>4902.1530000000002</v>
          </cell>
          <cell r="E93">
            <v>5003.6580000000004</v>
          </cell>
          <cell r="F93">
            <v>1129.95</v>
          </cell>
          <cell r="G93" t="str">
            <v>тк3004,</v>
          </cell>
          <cell r="H93">
            <v>1</v>
          </cell>
          <cell r="I93" t="e">
            <v>#N/A</v>
          </cell>
          <cell r="J93">
            <v>5144.97</v>
          </cell>
          <cell r="K93">
            <v>-141.3119999999999</v>
          </cell>
          <cell r="L93">
            <v>800</v>
          </cell>
          <cell r="M93">
            <v>700</v>
          </cell>
          <cell r="N93">
            <v>1000</v>
          </cell>
          <cell r="V93">
            <v>1800</v>
          </cell>
          <cell r="W93">
            <v>1000.7316000000001</v>
          </cell>
          <cell r="X93">
            <v>2000</v>
          </cell>
          <cell r="Y93">
            <v>7.424518222468441</v>
          </cell>
          <cell r="Z93">
            <v>1.1291239329306679</v>
          </cell>
          <cell r="AD93">
            <v>0</v>
          </cell>
          <cell r="AE93">
            <v>806.05274999999995</v>
          </cell>
          <cell r="AF93">
            <v>717.03639999999996</v>
          </cell>
          <cell r="AG93">
            <v>672.9606</v>
          </cell>
          <cell r="AH93">
            <v>1825.192</v>
          </cell>
          <cell r="AI93" t="str">
            <v>июньяб</v>
          </cell>
        </row>
        <row r="94">
          <cell r="A94" t="str">
            <v xml:space="preserve"> 460  Колбаса Стародворская Традиционная ВЕС ТМ Стародворье в оболочке полиамид. ПОКОМ</v>
          </cell>
          <cell r="B94" t="str">
            <v>кг</v>
          </cell>
          <cell r="C94">
            <v>1.2749999999999999</v>
          </cell>
          <cell r="E94">
            <v>1.3420000000000001</v>
          </cell>
          <cell r="F94">
            <v>-6.7000000000000004E-2</v>
          </cell>
          <cell r="G94" t="str">
            <v>выв1405,</v>
          </cell>
          <cell r="H94">
            <v>0</v>
          </cell>
          <cell r="I94" t="e">
            <v>#N/A</v>
          </cell>
          <cell r="J94">
            <v>2.6</v>
          </cell>
          <cell r="K94">
            <v>-1.258</v>
          </cell>
          <cell r="L94">
            <v>0</v>
          </cell>
          <cell r="M94">
            <v>0</v>
          </cell>
          <cell r="N94">
            <v>0</v>
          </cell>
          <cell r="W94">
            <v>0.26840000000000003</v>
          </cell>
          <cell r="Y94">
            <v>-0.24962742175856928</v>
          </cell>
          <cell r="Z94">
            <v>-0.24962742175856928</v>
          </cell>
          <cell r="AD94">
            <v>0</v>
          </cell>
          <cell r="AE94">
            <v>0.34275</v>
          </cell>
          <cell r="AF94">
            <v>0</v>
          </cell>
          <cell r="AG94">
            <v>1.6320000000000001</v>
          </cell>
          <cell r="AH94">
            <v>1.3420000000000001</v>
          </cell>
          <cell r="AI94" t="str">
            <v>увел</v>
          </cell>
        </row>
        <row r="95">
          <cell r="A95" t="str">
            <v xml:space="preserve"> 465  Колбаса Филейная оригинальная ВЕС 0,8кг ТМ Особый рецепт в оболочке полиамид  ПОКОМ</v>
          </cell>
          <cell r="B95" t="str">
            <v>кг</v>
          </cell>
          <cell r="C95">
            <v>53.774999999999999</v>
          </cell>
          <cell r="D95">
            <v>243.10599999999999</v>
          </cell>
          <cell r="E95">
            <v>208.01900000000001</v>
          </cell>
          <cell r="F95">
            <v>87.218000000000004</v>
          </cell>
          <cell r="G95" t="str">
            <v>г</v>
          </cell>
          <cell r="H95">
            <v>1</v>
          </cell>
          <cell r="I95" t="e">
            <v>#N/A</v>
          </cell>
          <cell r="J95">
            <v>240.13200000000001</v>
          </cell>
          <cell r="K95">
            <v>-32.113</v>
          </cell>
          <cell r="L95">
            <v>50</v>
          </cell>
          <cell r="M95">
            <v>50</v>
          </cell>
          <cell r="N95">
            <v>50</v>
          </cell>
          <cell r="W95">
            <v>41.6038</v>
          </cell>
          <cell r="X95">
            <v>50</v>
          </cell>
          <cell r="Y95">
            <v>6.9036482244410369</v>
          </cell>
          <cell r="Z95">
            <v>2.0963950408376157</v>
          </cell>
          <cell r="AD95">
            <v>0</v>
          </cell>
          <cell r="AE95">
            <v>42.905500000000004</v>
          </cell>
          <cell r="AF95">
            <v>44.535600000000002</v>
          </cell>
          <cell r="AG95">
            <v>40.700200000000002</v>
          </cell>
          <cell r="AH95">
            <v>75.787999999999997</v>
          </cell>
          <cell r="AI95">
            <v>0</v>
          </cell>
        </row>
        <row r="96">
          <cell r="A96" t="str">
            <v xml:space="preserve"> 467  Колбаса Филейная 0,5кг ТМ Особый рецепт  ПОКОМ</v>
          </cell>
          <cell r="B96" t="str">
            <v>шт</v>
          </cell>
          <cell r="C96">
            <v>118</v>
          </cell>
          <cell r="D96">
            <v>23</v>
          </cell>
          <cell r="E96">
            <v>99</v>
          </cell>
          <cell r="F96">
            <v>36</v>
          </cell>
          <cell r="G96">
            <v>0</v>
          </cell>
          <cell r="H96">
            <v>0.5</v>
          </cell>
          <cell r="I96" t="e">
            <v>#N/A</v>
          </cell>
          <cell r="J96">
            <v>158</v>
          </cell>
          <cell r="K96">
            <v>-59</v>
          </cell>
          <cell r="L96">
            <v>20</v>
          </cell>
          <cell r="M96">
            <v>30</v>
          </cell>
          <cell r="N96">
            <v>20</v>
          </cell>
          <cell r="W96">
            <v>19.8</v>
          </cell>
          <cell r="X96">
            <v>30</v>
          </cell>
          <cell r="Y96">
            <v>6.8686868686868685</v>
          </cell>
          <cell r="Z96">
            <v>1.8181818181818181</v>
          </cell>
          <cell r="AD96">
            <v>0</v>
          </cell>
          <cell r="AE96">
            <v>30</v>
          </cell>
          <cell r="AF96">
            <v>18.600000000000001</v>
          </cell>
          <cell r="AG96">
            <v>17</v>
          </cell>
          <cell r="AH96">
            <v>19</v>
          </cell>
          <cell r="AI96" t="e">
            <v>#N/A</v>
          </cell>
        </row>
        <row r="97">
          <cell r="A97" t="str">
            <v xml:space="preserve"> 468  Колбаса Стародворская Традиционная ТМ Стародворье в оболочке полиамид 0,4 кг. ПОКОМ</v>
          </cell>
          <cell r="B97" t="str">
            <v>шт</v>
          </cell>
          <cell r="C97">
            <v>1</v>
          </cell>
          <cell r="E97">
            <v>0</v>
          </cell>
          <cell r="F97">
            <v>1</v>
          </cell>
          <cell r="G97">
            <v>0</v>
          </cell>
          <cell r="H97">
            <v>0.4</v>
          </cell>
          <cell r="I97">
            <v>0</v>
          </cell>
          <cell r="J97">
            <v>1</v>
          </cell>
          <cell r="K97">
            <v>-1</v>
          </cell>
          <cell r="L97">
            <v>0</v>
          </cell>
          <cell r="M97">
            <v>0</v>
          </cell>
          <cell r="N97">
            <v>0</v>
          </cell>
          <cell r="W97">
            <v>0</v>
          </cell>
          <cell r="Y97" t="e">
            <v>#DIV/0!</v>
          </cell>
          <cell r="Z97" t="e">
            <v>#DIV/0!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 t="str">
            <v>увел</v>
          </cell>
        </row>
        <row r="98">
          <cell r="A98" t="str">
            <v xml:space="preserve"> 478  Сардельки Зареченские ВЕС ТМ Зареченские  ПОКОМ</v>
          </cell>
          <cell r="B98" t="str">
            <v>кг</v>
          </cell>
          <cell r="C98">
            <v>27.879000000000001</v>
          </cell>
          <cell r="D98">
            <v>154.28800000000001</v>
          </cell>
          <cell r="E98">
            <v>1.4</v>
          </cell>
          <cell r="F98">
            <v>16.885000000000002</v>
          </cell>
          <cell r="G98" t="str">
            <v>нов1202</v>
          </cell>
          <cell r="H98">
            <v>1</v>
          </cell>
          <cell r="I98" t="e">
            <v>#N/A</v>
          </cell>
          <cell r="J98">
            <v>17.501999999999999</v>
          </cell>
          <cell r="K98">
            <v>-16.102</v>
          </cell>
          <cell r="L98">
            <v>10</v>
          </cell>
          <cell r="M98">
            <v>0</v>
          </cell>
          <cell r="N98">
            <v>0</v>
          </cell>
          <cell r="W98">
            <v>0.27999999999999997</v>
          </cell>
          <cell r="Y98">
            <v>96.017857142857153</v>
          </cell>
          <cell r="Z98">
            <v>60.303571428571438</v>
          </cell>
          <cell r="AD98">
            <v>0</v>
          </cell>
          <cell r="AE98">
            <v>6.4517499999999997</v>
          </cell>
          <cell r="AF98">
            <v>2.9265999999999996</v>
          </cell>
          <cell r="AG98">
            <v>5.2194000000000003</v>
          </cell>
          <cell r="AH98">
            <v>0</v>
          </cell>
          <cell r="AI98" t="str">
            <v>склад</v>
          </cell>
        </row>
        <row r="99">
          <cell r="A99" t="str">
            <v xml:space="preserve"> 495  Колбаса Сочинка по-европейски с сочной грудинкой 0,3кг ТМ Стародворье  ПОКОМ</v>
          </cell>
          <cell r="B99" t="str">
            <v>шт</v>
          </cell>
          <cell r="C99">
            <v>375</v>
          </cell>
          <cell r="D99">
            <v>1167</v>
          </cell>
          <cell r="E99">
            <v>1307</v>
          </cell>
          <cell r="F99">
            <v>183</v>
          </cell>
          <cell r="G99" t="str">
            <v>нов041,</v>
          </cell>
          <cell r="H99">
            <v>0.3</v>
          </cell>
          <cell r="I99" t="e">
            <v>#N/A</v>
          </cell>
          <cell r="J99">
            <v>1452</v>
          </cell>
          <cell r="K99">
            <v>-145</v>
          </cell>
          <cell r="L99">
            <v>300</v>
          </cell>
          <cell r="M99">
            <v>250</v>
          </cell>
          <cell r="N99">
            <v>250</v>
          </cell>
          <cell r="T99">
            <v>564</v>
          </cell>
          <cell r="V99">
            <v>350</v>
          </cell>
          <cell r="W99">
            <v>261.39999999999998</v>
          </cell>
          <cell r="X99">
            <v>400</v>
          </cell>
          <cell r="Y99">
            <v>6.6296863045141547</v>
          </cell>
          <cell r="Z99">
            <v>0.70007651109410873</v>
          </cell>
          <cell r="AD99">
            <v>0</v>
          </cell>
          <cell r="AE99">
            <v>263.75</v>
          </cell>
          <cell r="AF99">
            <v>220.2</v>
          </cell>
          <cell r="AG99">
            <v>218.2</v>
          </cell>
          <cell r="AH99">
            <v>336</v>
          </cell>
          <cell r="AI99" t="e">
            <v>#N/A</v>
          </cell>
        </row>
        <row r="100">
          <cell r="A100" t="str">
            <v xml:space="preserve"> 496  Колбаса Сочинка по-фински с сочным окроком 0,3кг ТМ Стародворье  ПОКОМ</v>
          </cell>
          <cell r="B100" t="str">
            <v>шт</v>
          </cell>
          <cell r="C100">
            <v>248</v>
          </cell>
          <cell r="D100">
            <v>829</v>
          </cell>
          <cell r="E100">
            <v>838</v>
          </cell>
          <cell r="F100">
            <v>207</v>
          </cell>
          <cell r="G100" t="str">
            <v>нов041,</v>
          </cell>
          <cell r="H100">
            <v>0.3</v>
          </cell>
          <cell r="I100" t="e">
            <v>#N/A</v>
          </cell>
          <cell r="J100">
            <v>987</v>
          </cell>
          <cell r="K100">
            <v>-149</v>
          </cell>
          <cell r="L100">
            <v>220</v>
          </cell>
          <cell r="M100">
            <v>150</v>
          </cell>
          <cell r="N100">
            <v>150</v>
          </cell>
          <cell r="V100">
            <v>200</v>
          </cell>
          <cell r="W100">
            <v>167.6</v>
          </cell>
          <cell r="X100">
            <v>220</v>
          </cell>
          <cell r="Y100">
            <v>6.8436754176610979</v>
          </cell>
          <cell r="Z100">
            <v>1.2350835322195703</v>
          </cell>
          <cell r="AD100">
            <v>0</v>
          </cell>
          <cell r="AE100">
            <v>181.5</v>
          </cell>
          <cell r="AF100">
            <v>137.6</v>
          </cell>
          <cell r="AG100">
            <v>150</v>
          </cell>
          <cell r="AH100">
            <v>222</v>
          </cell>
          <cell r="AI100" t="e">
            <v>#N/A</v>
          </cell>
        </row>
        <row r="101">
          <cell r="A101" t="str">
            <v xml:space="preserve"> 497  Колбаса Сочинка зернистая с сочной грудинкой 0,3кг ТМ Стародворье  ПОКОМ</v>
          </cell>
          <cell r="B101" t="str">
            <v>шт</v>
          </cell>
          <cell r="C101">
            <v>351</v>
          </cell>
          <cell r="D101">
            <v>1086</v>
          </cell>
          <cell r="E101">
            <v>1138</v>
          </cell>
          <cell r="F101">
            <v>258</v>
          </cell>
          <cell r="G101" t="str">
            <v>нов041,</v>
          </cell>
          <cell r="H101">
            <v>0.3</v>
          </cell>
          <cell r="I101" t="e">
            <v>#N/A</v>
          </cell>
          <cell r="J101">
            <v>1296</v>
          </cell>
          <cell r="K101">
            <v>-158</v>
          </cell>
          <cell r="L101">
            <v>300</v>
          </cell>
          <cell r="M101">
            <v>220</v>
          </cell>
          <cell r="N101">
            <v>200</v>
          </cell>
          <cell r="T101">
            <v>72</v>
          </cell>
          <cell r="V101">
            <v>240</v>
          </cell>
          <cell r="W101">
            <v>227.6</v>
          </cell>
          <cell r="X101">
            <v>300</v>
          </cell>
          <cell r="Y101">
            <v>6.6695957820738139</v>
          </cell>
          <cell r="Z101">
            <v>1.133567662565905</v>
          </cell>
          <cell r="AD101">
            <v>0</v>
          </cell>
          <cell r="AE101">
            <v>232.25</v>
          </cell>
          <cell r="AF101">
            <v>197</v>
          </cell>
          <cell r="AG101">
            <v>203</v>
          </cell>
          <cell r="AH101">
            <v>236</v>
          </cell>
          <cell r="AI101" t="e">
            <v>#N/A</v>
          </cell>
        </row>
        <row r="102">
          <cell r="A102" t="str">
            <v xml:space="preserve"> 498  Колбаса Сочинка рубленая с сочным окороком 0,3кг ТМ Стародворье  ПОКОМ</v>
          </cell>
          <cell r="B102" t="str">
            <v>шт</v>
          </cell>
          <cell r="C102">
            <v>199</v>
          </cell>
          <cell r="D102">
            <v>799</v>
          </cell>
          <cell r="E102">
            <v>796</v>
          </cell>
          <cell r="F102">
            <v>179</v>
          </cell>
          <cell r="G102" t="str">
            <v>нов041,</v>
          </cell>
          <cell r="H102">
            <v>0.3</v>
          </cell>
          <cell r="I102" t="e">
            <v>#N/A</v>
          </cell>
          <cell r="J102">
            <v>873</v>
          </cell>
          <cell r="K102">
            <v>-77</v>
          </cell>
          <cell r="L102">
            <v>220</v>
          </cell>
          <cell r="M102">
            <v>120</v>
          </cell>
          <cell r="N102">
            <v>120</v>
          </cell>
          <cell r="V102">
            <v>210</v>
          </cell>
          <cell r="W102">
            <v>159.19999999999999</v>
          </cell>
          <cell r="X102">
            <v>220</v>
          </cell>
          <cell r="Y102">
            <v>6.7148241206030157</v>
          </cell>
          <cell r="Z102">
            <v>1.1243718592964824</v>
          </cell>
          <cell r="AD102">
            <v>0</v>
          </cell>
          <cell r="AE102">
            <v>172.5</v>
          </cell>
          <cell r="AF102">
            <v>134.80000000000001</v>
          </cell>
          <cell r="AG102">
            <v>138</v>
          </cell>
          <cell r="AH102">
            <v>198</v>
          </cell>
          <cell r="AI102" t="e">
            <v>#N/A</v>
          </cell>
        </row>
        <row r="103">
          <cell r="A103" t="str">
            <v xml:space="preserve"> 499  Сардельки Дугушки со сливочным маслом ВЕС ТМ Стародворье ТС Дугушка  ПОКОМ</v>
          </cell>
          <cell r="B103" t="str">
            <v>кг</v>
          </cell>
          <cell r="C103">
            <v>7.7119999999999997</v>
          </cell>
          <cell r="E103">
            <v>0</v>
          </cell>
          <cell r="F103">
            <v>3.3420000000000001</v>
          </cell>
          <cell r="G103" t="str">
            <v>выв1405,</v>
          </cell>
          <cell r="H103">
            <v>0</v>
          </cell>
          <cell r="I103" t="e">
            <v>#N/A</v>
          </cell>
          <cell r="J103">
            <v>9.1</v>
          </cell>
          <cell r="K103">
            <v>-9.1</v>
          </cell>
          <cell r="L103">
            <v>0</v>
          </cell>
          <cell r="M103">
            <v>0</v>
          </cell>
          <cell r="N103">
            <v>0</v>
          </cell>
          <cell r="W103">
            <v>0</v>
          </cell>
          <cell r="Y103" t="e">
            <v>#DIV/0!</v>
          </cell>
          <cell r="Z103" t="e">
            <v>#DIV/0!</v>
          </cell>
          <cell r="AD103">
            <v>0</v>
          </cell>
          <cell r="AE103">
            <v>2.6945000000000001</v>
          </cell>
          <cell r="AF103">
            <v>0.26880000000000004</v>
          </cell>
          <cell r="AG103">
            <v>0.52980000000000005</v>
          </cell>
          <cell r="AH103">
            <v>0</v>
          </cell>
          <cell r="AI103" t="str">
            <v>увел</v>
          </cell>
        </row>
        <row r="104">
          <cell r="A104" t="str">
            <v xml:space="preserve"> 504  Ветчина Мясорубская с окороком 0,33кг срез ТМ Стародворье  ПОКОМ</v>
          </cell>
          <cell r="B104" t="str">
            <v>шт</v>
          </cell>
          <cell r="C104">
            <v>4</v>
          </cell>
          <cell r="E104">
            <v>0</v>
          </cell>
          <cell r="G104" t="str">
            <v>выв1405,</v>
          </cell>
          <cell r="H104">
            <v>0</v>
          </cell>
          <cell r="I104" t="e">
            <v>#N/A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W104">
            <v>0</v>
          </cell>
          <cell r="Y104" t="e">
            <v>#DIV/0!</v>
          </cell>
          <cell r="Z104" t="e">
            <v>#DIV/0!</v>
          </cell>
          <cell r="AD104">
            <v>0</v>
          </cell>
          <cell r="AE104">
            <v>0.5</v>
          </cell>
          <cell r="AF104">
            <v>0.2</v>
          </cell>
          <cell r="AG104">
            <v>0</v>
          </cell>
          <cell r="AH104">
            <v>0</v>
          </cell>
          <cell r="AI104" t="str">
            <v>увел</v>
          </cell>
        </row>
        <row r="105">
          <cell r="A105" t="str">
            <v xml:space="preserve"> 506 Сосиски Филейские рубленые ТМ Вязанка в оболочке целлофан в м/г среде. ВЕС.ПОКОМ</v>
          </cell>
          <cell r="B105" t="str">
            <v>кг</v>
          </cell>
          <cell r="C105">
            <v>16.079000000000001</v>
          </cell>
          <cell r="D105">
            <v>16.143000000000001</v>
          </cell>
          <cell r="E105">
            <v>5.39</v>
          </cell>
          <cell r="F105">
            <v>26.832000000000001</v>
          </cell>
          <cell r="G105" t="str">
            <v>н0801,</v>
          </cell>
          <cell r="H105">
            <v>1</v>
          </cell>
          <cell r="I105" t="e">
            <v>#N/A</v>
          </cell>
          <cell r="J105">
            <v>17.100000000000001</v>
          </cell>
          <cell r="K105">
            <v>-11.71</v>
          </cell>
          <cell r="L105">
            <v>0</v>
          </cell>
          <cell r="M105">
            <v>0</v>
          </cell>
          <cell r="N105">
            <v>0</v>
          </cell>
          <cell r="W105">
            <v>1.0779999999999998</v>
          </cell>
          <cell r="Y105">
            <v>24.890538033395181</v>
          </cell>
          <cell r="Z105">
            <v>24.890538033395181</v>
          </cell>
          <cell r="AD105">
            <v>0</v>
          </cell>
          <cell r="AE105">
            <v>0.67749999999999999</v>
          </cell>
          <cell r="AF105">
            <v>2.6879999999999997</v>
          </cell>
          <cell r="AG105">
            <v>0.26579999999999998</v>
          </cell>
          <cell r="AH105">
            <v>1.36</v>
          </cell>
          <cell r="AI105" t="str">
            <v>увел</v>
          </cell>
        </row>
        <row r="106">
          <cell r="A106" t="str">
            <v xml:space="preserve"> 515  Колбаса Сервелат Мясорубский Делюкс 0,3кг ТМ Стародворье  ПОКОМ</v>
          </cell>
          <cell r="B106" t="str">
            <v>шт</v>
          </cell>
          <cell r="D106">
            <v>12</v>
          </cell>
          <cell r="E106">
            <v>0</v>
          </cell>
          <cell r="F106">
            <v>12</v>
          </cell>
          <cell r="G106" t="str">
            <v>нов14,03</v>
          </cell>
          <cell r="H106">
            <v>0.3</v>
          </cell>
          <cell r="I106" t="e">
            <v>#N/A</v>
          </cell>
          <cell r="J106">
            <v>5</v>
          </cell>
          <cell r="K106">
            <v>-5</v>
          </cell>
          <cell r="L106">
            <v>10</v>
          </cell>
          <cell r="M106">
            <v>0</v>
          </cell>
          <cell r="N106">
            <v>0</v>
          </cell>
          <cell r="W106">
            <v>0</v>
          </cell>
          <cell r="Y106" t="e">
            <v>#DIV/0!</v>
          </cell>
          <cell r="Z106" t="e">
            <v>#DIV/0!</v>
          </cell>
          <cell r="AD106">
            <v>0</v>
          </cell>
          <cell r="AE106">
            <v>0.25</v>
          </cell>
          <cell r="AF106">
            <v>0.2</v>
          </cell>
          <cell r="AG106">
            <v>0</v>
          </cell>
          <cell r="AH106">
            <v>0</v>
          </cell>
          <cell r="AI106" t="str">
            <v>увел</v>
          </cell>
        </row>
        <row r="107">
          <cell r="A107" t="str">
            <v xml:space="preserve"> 516  Сосиски Классические ТМ Ядрена копоть 0,3кг  ПОКОМ</v>
          </cell>
          <cell r="B107" t="str">
            <v>шт</v>
          </cell>
          <cell r="C107">
            <v>55</v>
          </cell>
          <cell r="D107">
            <v>2</v>
          </cell>
          <cell r="E107">
            <v>16</v>
          </cell>
          <cell r="F107">
            <v>28</v>
          </cell>
          <cell r="G107" t="str">
            <v>завод</v>
          </cell>
          <cell r="H107">
            <v>0.3</v>
          </cell>
          <cell r="I107" t="e">
            <v>#N/A</v>
          </cell>
          <cell r="J107">
            <v>27</v>
          </cell>
          <cell r="K107">
            <v>-11</v>
          </cell>
          <cell r="L107">
            <v>0</v>
          </cell>
          <cell r="M107">
            <v>0</v>
          </cell>
          <cell r="N107">
            <v>0</v>
          </cell>
          <cell r="W107">
            <v>3.2</v>
          </cell>
          <cell r="Y107">
            <v>8.75</v>
          </cell>
          <cell r="Z107">
            <v>8.75</v>
          </cell>
          <cell r="AD107">
            <v>0</v>
          </cell>
          <cell r="AE107">
            <v>4</v>
          </cell>
          <cell r="AF107">
            <v>8.6</v>
          </cell>
          <cell r="AG107">
            <v>3</v>
          </cell>
          <cell r="AH107">
            <v>6</v>
          </cell>
          <cell r="AI107" t="str">
            <v>Макс</v>
          </cell>
        </row>
        <row r="108">
          <cell r="A108" t="str">
            <v xml:space="preserve"> 519  Грудинка 0,12 кг нарезка ТМ Стародворье  ПОКОМ</v>
          </cell>
          <cell r="B108" t="str">
            <v>шт</v>
          </cell>
          <cell r="C108">
            <v>121</v>
          </cell>
          <cell r="D108">
            <v>54</v>
          </cell>
          <cell r="E108">
            <v>113</v>
          </cell>
          <cell r="F108">
            <v>46</v>
          </cell>
          <cell r="G108" t="str">
            <v>нов1804,</v>
          </cell>
          <cell r="H108">
            <v>0.12</v>
          </cell>
          <cell r="I108" t="e">
            <v>#N/A</v>
          </cell>
          <cell r="J108">
            <v>156</v>
          </cell>
          <cell r="K108">
            <v>-43</v>
          </cell>
          <cell r="L108">
            <v>0</v>
          </cell>
          <cell r="M108">
            <v>0</v>
          </cell>
          <cell r="N108">
            <v>30</v>
          </cell>
          <cell r="V108">
            <v>50</v>
          </cell>
          <cell r="W108">
            <v>22.6</v>
          </cell>
          <cell r="X108">
            <v>50</v>
          </cell>
          <cell r="Y108">
            <v>7.7876106194690262</v>
          </cell>
          <cell r="Z108">
            <v>2.0353982300884956</v>
          </cell>
          <cell r="AD108">
            <v>0</v>
          </cell>
          <cell r="AE108">
            <v>22</v>
          </cell>
          <cell r="AF108">
            <v>16</v>
          </cell>
          <cell r="AG108">
            <v>18.2</v>
          </cell>
          <cell r="AH108">
            <v>47</v>
          </cell>
          <cell r="AI108" t="str">
            <v>увел</v>
          </cell>
        </row>
        <row r="109">
          <cell r="A109" t="str">
            <v xml:space="preserve"> 520  Колбаса Мраморная ТМ Стародворье в вакуумной упаковке 0,07 кг нарезка  ПОКОМ</v>
          </cell>
          <cell r="B109" t="str">
            <v>шт</v>
          </cell>
          <cell r="C109">
            <v>1</v>
          </cell>
          <cell r="D109">
            <v>54</v>
          </cell>
          <cell r="E109">
            <v>33</v>
          </cell>
          <cell r="F109">
            <v>22</v>
          </cell>
          <cell r="G109" t="str">
            <v>нов0805</v>
          </cell>
          <cell r="H109">
            <v>7.0000000000000007E-2</v>
          </cell>
          <cell r="I109" t="e">
            <v>#N/A</v>
          </cell>
          <cell r="J109">
            <v>67</v>
          </cell>
          <cell r="K109">
            <v>-34</v>
          </cell>
          <cell r="L109">
            <v>50</v>
          </cell>
          <cell r="M109">
            <v>50</v>
          </cell>
          <cell r="N109">
            <v>50</v>
          </cell>
          <cell r="W109">
            <v>6.6</v>
          </cell>
          <cell r="Y109">
            <v>26.060606060606062</v>
          </cell>
          <cell r="Z109">
            <v>3.3333333333333335</v>
          </cell>
          <cell r="AD109">
            <v>0</v>
          </cell>
          <cell r="AE109">
            <v>68.5</v>
          </cell>
          <cell r="AF109">
            <v>0.4</v>
          </cell>
          <cell r="AG109">
            <v>0</v>
          </cell>
          <cell r="AH109">
            <v>20</v>
          </cell>
          <cell r="AI109" t="e">
            <v>#N/A</v>
          </cell>
        </row>
        <row r="110">
          <cell r="A110" t="str">
            <v xml:space="preserve"> 521  Бекон ТМ Стародворье в вакуумной упаковке 0,12кг нарезка  ПОКОМ</v>
          </cell>
          <cell r="B110" t="str">
            <v>шт</v>
          </cell>
          <cell r="C110">
            <v>47</v>
          </cell>
          <cell r="D110">
            <v>124</v>
          </cell>
          <cell r="E110">
            <v>99</v>
          </cell>
          <cell r="F110">
            <v>57</v>
          </cell>
          <cell r="G110" t="str">
            <v>нов0805</v>
          </cell>
          <cell r="H110">
            <v>7.0000000000000007E-2</v>
          </cell>
          <cell r="I110" t="e">
            <v>#N/A</v>
          </cell>
          <cell r="J110">
            <v>157</v>
          </cell>
          <cell r="K110">
            <v>-58</v>
          </cell>
          <cell r="L110">
            <v>50</v>
          </cell>
          <cell r="M110">
            <v>30</v>
          </cell>
          <cell r="N110">
            <v>50</v>
          </cell>
          <cell r="W110">
            <v>19.8</v>
          </cell>
          <cell r="X110">
            <v>30</v>
          </cell>
          <cell r="Y110">
            <v>10.959595959595958</v>
          </cell>
          <cell r="Z110">
            <v>2.8787878787878789</v>
          </cell>
          <cell r="AD110">
            <v>0</v>
          </cell>
          <cell r="AE110">
            <v>46.75</v>
          </cell>
          <cell r="AF110">
            <v>19.600000000000001</v>
          </cell>
          <cell r="AG110">
            <v>26.2</v>
          </cell>
          <cell r="AH110">
            <v>31</v>
          </cell>
          <cell r="AI110" t="e">
            <v>#N/A</v>
          </cell>
        </row>
        <row r="111">
          <cell r="A111" t="str">
            <v xml:space="preserve"> 523  Колбаса Сальчичон нарезка 0,07кг ТМ Стародворье  ПОКОМ </v>
          </cell>
          <cell r="B111" t="str">
            <v>шт</v>
          </cell>
          <cell r="C111">
            <v>2</v>
          </cell>
          <cell r="D111">
            <v>108</v>
          </cell>
          <cell r="E111">
            <v>74</v>
          </cell>
          <cell r="F111">
            <v>36</v>
          </cell>
          <cell r="G111" t="str">
            <v>нв1405,</v>
          </cell>
          <cell r="H111">
            <v>7.0000000000000007E-2</v>
          </cell>
          <cell r="I111" t="e">
            <v>#N/A</v>
          </cell>
          <cell r="J111">
            <v>119</v>
          </cell>
          <cell r="K111">
            <v>-45</v>
          </cell>
          <cell r="L111">
            <v>50</v>
          </cell>
          <cell r="M111">
            <v>50</v>
          </cell>
          <cell r="N111">
            <v>50</v>
          </cell>
          <cell r="W111">
            <v>14.8</v>
          </cell>
          <cell r="Y111">
            <v>12.567567567567567</v>
          </cell>
          <cell r="Z111">
            <v>2.4324324324324325</v>
          </cell>
          <cell r="AD111">
            <v>0</v>
          </cell>
          <cell r="AE111">
            <v>40.5</v>
          </cell>
          <cell r="AF111">
            <v>10</v>
          </cell>
          <cell r="AG111">
            <v>0.2</v>
          </cell>
          <cell r="AH111">
            <v>56</v>
          </cell>
          <cell r="AI111" t="e">
            <v>#N/A</v>
          </cell>
        </row>
        <row r="112">
          <cell r="A112" t="str">
            <v xml:space="preserve"> 524  Колбаса Сервелат Ореховый нарезка 0,07кг ТМ Стародворье  ПОКОМ</v>
          </cell>
          <cell r="B112" t="str">
            <v>шт</v>
          </cell>
          <cell r="D112">
            <v>108</v>
          </cell>
          <cell r="E112">
            <v>0</v>
          </cell>
          <cell r="F112">
            <v>108</v>
          </cell>
          <cell r="G112" t="str">
            <v>нв1405,</v>
          </cell>
          <cell r="H112">
            <v>7.0000000000000007E-2</v>
          </cell>
          <cell r="I112" t="e">
            <v>#N/A</v>
          </cell>
          <cell r="J112">
            <v>0</v>
          </cell>
          <cell r="K112">
            <v>0</v>
          </cell>
          <cell r="L112">
            <v>50</v>
          </cell>
          <cell r="M112">
            <v>50</v>
          </cell>
          <cell r="N112">
            <v>50</v>
          </cell>
          <cell r="W112">
            <v>0</v>
          </cell>
          <cell r="Y112" t="e">
            <v>#DIV/0!</v>
          </cell>
          <cell r="Z112" t="e">
            <v>#DIV/0!</v>
          </cell>
          <cell r="AD112">
            <v>0</v>
          </cell>
          <cell r="AE112">
            <v>42.25</v>
          </cell>
          <cell r="AF112">
            <v>11.4</v>
          </cell>
          <cell r="AG112">
            <v>0</v>
          </cell>
          <cell r="AH112">
            <v>0</v>
          </cell>
          <cell r="AI112" t="e">
            <v>#N/A</v>
          </cell>
        </row>
        <row r="113">
          <cell r="A113" t="str">
            <v xml:space="preserve"> 525  Колбаса Фуэт нарезка 0,07кг ТМ Стародворье  ПОКОМ</v>
          </cell>
          <cell r="B113" t="str">
            <v>шт</v>
          </cell>
          <cell r="C113">
            <v>3</v>
          </cell>
          <cell r="D113">
            <v>108</v>
          </cell>
          <cell r="E113">
            <v>58</v>
          </cell>
          <cell r="F113">
            <v>53</v>
          </cell>
          <cell r="G113" t="str">
            <v>нв1405,</v>
          </cell>
          <cell r="H113">
            <v>7.0000000000000007E-2</v>
          </cell>
          <cell r="I113" t="e">
            <v>#N/A</v>
          </cell>
          <cell r="J113">
            <v>98</v>
          </cell>
          <cell r="K113">
            <v>-40</v>
          </cell>
          <cell r="L113">
            <v>50</v>
          </cell>
          <cell r="M113">
            <v>50</v>
          </cell>
          <cell r="N113">
            <v>50</v>
          </cell>
          <cell r="W113">
            <v>11.6</v>
          </cell>
          <cell r="Y113">
            <v>17.5</v>
          </cell>
          <cell r="Z113">
            <v>4.5689655172413799</v>
          </cell>
          <cell r="AD113">
            <v>0</v>
          </cell>
          <cell r="AE113">
            <v>31</v>
          </cell>
          <cell r="AF113">
            <v>20</v>
          </cell>
          <cell r="AG113">
            <v>0.2</v>
          </cell>
          <cell r="AH113">
            <v>45</v>
          </cell>
          <cell r="AI113" t="e">
            <v>#N/A</v>
          </cell>
        </row>
        <row r="114">
          <cell r="A114" t="str">
            <v xml:space="preserve"> 526  Корейка вяленая выдержанная нарезка 0,05кг ТМ Стародворье  ПОКОМ</v>
          </cell>
          <cell r="B114" t="str">
            <v>шт</v>
          </cell>
          <cell r="C114">
            <v>3</v>
          </cell>
          <cell r="D114">
            <v>219</v>
          </cell>
          <cell r="E114">
            <v>112</v>
          </cell>
          <cell r="F114">
            <v>106</v>
          </cell>
          <cell r="G114" t="str">
            <v>нв1405,</v>
          </cell>
          <cell r="H114">
            <v>5.5E-2</v>
          </cell>
          <cell r="I114" t="e">
            <v>#N/A</v>
          </cell>
          <cell r="J114">
            <v>155</v>
          </cell>
          <cell r="K114">
            <v>-43</v>
          </cell>
          <cell r="L114">
            <v>50</v>
          </cell>
          <cell r="M114">
            <v>50</v>
          </cell>
          <cell r="N114">
            <v>50</v>
          </cell>
          <cell r="W114">
            <v>22.4</v>
          </cell>
          <cell r="Y114">
            <v>11.428571428571429</v>
          </cell>
          <cell r="Z114">
            <v>4.7321428571428577</v>
          </cell>
          <cell r="AD114">
            <v>0</v>
          </cell>
          <cell r="AE114">
            <v>26.25</v>
          </cell>
          <cell r="AF114">
            <v>24</v>
          </cell>
          <cell r="AG114">
            <v>0.6</v>
          </cell>
          <cell r="AH114">
            <v>71</v>
          </cell>
          <cell r="AI114" t="e">
            <v>#N/A</v>
          </cell>
        </row>
        <row r="115">
          <cell r="A115" t="str">
            <v xml:space="preserve"> 527  Окорок Прошутто выдержанный нарезка 0,055кг ТМ Стародворье  ПОКОМ</v>
          </cell>
          <cell r="B115" t="str">
            <v>шт</v>
          </cell>
          <cell r="C115">
            <v>2</v>
          </cell>
          <cell r="D115">
            <v>163</v>
          </cell>
          <cell r="E115">
            <v>83</v>
          </cell>
          <cell r="F115">
            <v>81</v>
          </cell>
          <cell r="G115" t="str">
            <v>нв1405,</v>
          </cell>
          <cell r="H115">
            <v>5.5E-2</v>
          </cell>
          <cell r="I115" t="e">
            <v>#N/A</v>
          </cell>
          <cell r="J115">
            <v>154</v>
          </cell>
          <cell r="K115">
            <v>-71</v>
          </cell>
          <cell r="L115">
            <v>50</v>
          </cell>
          <cell r="M115">
            <v>50</v>
          </cell>
          <cell r="N115">
            <v>50</v>
          </cell>
          <cell r="W115">
            <v>16.600000000000001</v>
          </cell>
          <cell r="Y115">
            <v>13.915662650602409</v>
          </cell>
          <cell r="Z115">
            <v>4.879518072289156</v>
          </cell>
          <cell r="AD115">
            <v>0</v>
          </cell>
          <cell r="AE115">
            <v>28.75</v>
          </cell>
          <cell r="AF115">
            <v>19.8</v>
          </cell>
          <cell r="AG115">
            <v>0.6</v>
          </cell>
          <cell r="AH115">
            <v>55</v>
          </cell>
          <cell r="AI115" t="e">
            <v>#N/A</v>
          </cell>
        </row>
        <row r="116">
          <cell r="A116" t="str">
            <v>БОНУС_ 017  Сосиски Вязанка Сливочные, Вязанка амицел ВЕС.ПОКОМ</v>
          </cell>
          <cell r="B116" t="str">
            <v>кг</v>
          </cell>
          <cell r="C116">
            <v>478.69499999999999</v>
          </cell>
          <cell r="D116">
            <v>67.111000000000004</v>
          </cell>
          <cell r="E116">
            <v>266.34300000000002</v>
          </cell>
          <cell r="G116" t="str">
            <v>отк</v>
          </cell>
          <cell r="H116">
            <v>0</v>
          </cell>
          <cell r="I116" t="e">
            <v>#N/A</v>
          </cell>
          <cell r="J116">
            <v>262.26600000000002</v>
          </cell>
          <cell r="K116">
            <v>4.0769999999999982</v>
          </cell>
          <cell r="L116">
            <v>0</v>
          </cell>
          <cell r="M116">
            <v>0</v>
          </cell>
          <cell r="N116">
            <v>0</v>
          </cell>
          <cell r="W116">
            <v>53.268600000000006</v>
          </cell>
          <cell r="Y116">
            <v>0</v>
          </cell>
          <cell r="Z116">
            <v>0</v>
          </cell>
          <cell r="AD116">
            <v>0</v>
          </cell>
          <cell r="AE116">
            <v>153.00624999999999</v>
          </cell>
          <cell r="AF116">
            <v>127.40419999999999</v>
          </cell>
          <cell r="AG116">
            <v>117.0078</v>
          </cell>
          <cell r="AH116">
            <v>0</v>
          </cell>
          <cell r="AI116">
            <v>0</v>
          </cell>
        </row>
        <row r="117">
          <cell r="A117" t="str">
            <v>БОНУС_ 456  Колбаса Филейная ТМ Особый рецепт ВЕС большой батон  ПОКОМ</v>
          </cell>
          <cell r="B117" t="str">
            <v>кг</v>
          </cell>
          <cell r="C117">
            <v>494.56400000000002</v>
          </cell>
          <cell r="D117">
            <v>1776.5319999999999</v>
          </cell>
          <cell r="E117">
            <v>926.61900000000003</v>
          </cell>
          <cell r="G117" t="str">
            <v>отк</v>
          </cell>
          <cell r="H117">
            <v>0</v>
          </cell>
          <cell r="I117" t="e">
            <v>#N/A</v>
          </cell>
          <cell r="J117">
            <v>927.58699999999999</v>
          </cell>
          <cell r="K117">
            <v>-0.96799999999996089</v>
          </cell>
          <cell r="L117">
            <v>0</v>
          </cell>
          <cell r="M117">
            <v>0</v>
          </cell>
          <cell r="N117">
            <v>0</v>
          </cell>
          <cell r="W117">
            <v>185.32380000000001</v>
          </cell>
          <cell r="Y117">
            <v>0</v>
          </cell>
          <cell r="Z117">
            <v>0</v>
          </cell>
          <cell r="AD117">
            <v>0</v>
          </cell>
          <cell r="AE117">
            <v>427.07499999999999</v>
          </cell>
          <cell r="AF117">
            <v>393.83519999999999</v>
          </cell>
          <cell r="AG117">
            <v>386.67160000000001</v>
          </cell>
          <cell r="AH117">
            <v>0</v>
          </cell>
          <cell r="AI117">
            <v>0</v>
          </cell>
        </row>
        <row r="118">
          <cell r="A118" t="str">
            <v>БОНУС_307 Колбаса Сервелат Мясорубский с мелкорубленным окороком 0,35 кг срез ТМ Стародворье   Поком</v>
          </cell>
          <cell r="B118" t="str">
            <v>шт</v>
          </cell>
          <cell r="C118">
            <v>283</v>
          </cell>
          <cell r="D118">
            <v>665</v>
          </cell>
          <cell r="E118">
            <v>568</v>
          </cell>
          <cell r="F118">
            <v>170</v>
          </cell>
          <cell r="G118">
            <v>0</v>
          </cell>
          <cell r="H118">
            <v>0</v>
          </cell>
          <cell r="I118" t="e">
            <v>#N/A</v>
          </cell>
          <cell r="J118">
            <v>602</v>
          </cell>
          <cell r="K118">
            <v>-34</v>
          </cell>
          <cell r="L118">
            <v>0</v>
          </cell>
          <cell r="M118">
            <v>0</v>
          </cell>
          <cell r="N118">
            <v>0</v>
          </cell>
          <cell r="W118">
            <v>113.6</v>
          </cell>
          <cell r="Y118">
            <v>1.4964788732394367</v>
          </cell>
          <cell r="Z118">
            <v>1.4964788732394367</v>
          </cell>
          <cell r="AD118">
            <v>0</v>
          </cell>
          <cell r="AE118">
            <v>124</v>
          </cell>
          <cell r="AF118">
            <v>87.6</v>
          </cell>
          <cell r="AG118">
            <v>99.8</v>
          </cell>
          <cell r="AH118">
            <v>151</v>
          </cell>
          <cell r="AI118" t="e">
            <v>#N/A</v>
          </cell>
        </row>
        <row r="119">
          <cell r="A119" t="str">
            <v>БОНУС_319  Колбаса вареная Филейская ТМ Вязанка ТС Классическая, 0,45 кг. ПОКОМ</v>
          </cell>
          <cell r="B119" t="str">
            <v>шт</v>
          </cell>
          <cell r="C119">
            <v>201</v>
          </cell>
          <cell r="D119">
            <v>1417</v>
          </cell>
          <cell r="E119">
            <v>2053</v>
          </cell>
          <cell r="F119">
            <v>-483</v>
          </cell>
          <cell r="G119">
            <v>0</v>
          </cell>
          <cell r="H119">
            <v>0</v>
          </cell>
          <cell r="I119" t="e">
            <v>#N/A</v>
          </cell>
          <cell r="J119">
            <v>2097</v>
          </cell>
          <cell r="K119">
            <v>-44</v>
          </cell>
          <cell r="L119">
            <v>0</v>
          </cell>
          <cell r="M119">
            <v>0</v>
          </cell>
          <cell r="N119">
            <v>0</v>
          </cell>
          <cell r="W119">
            <v>410.6</v>
          </cell>
          <cell r="Y119">
            <v>-1.1763273258645883</v>
          </cell>
          <cell r="Z119">
            <v>-1.1763273258645883</v>
          </cell>
          <cell r="AD119">
            <v>0</v>
          </cell>
          <cell r="AE119">
            <v>461.5</v>
          </cell>
          <cell r="AF119">
            <v>381.6</v>
          </cell>
          <cell r="AG119">
            <v>385.2</v>
          </cell>
          <cell r="AH119">
            <v>616</v>
          </cell>
          <cell r="AI119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30.05.2025 - 05.06.2025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1.3</v>
          </cell>
          <cell r="F7">
            <v>592.70500000000004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6.55</v>
          </cell>
          <cell r="F8">
            <v>1108.876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46.45</v>
          </cell>
          <cell r="F9">
            <v>2246.6170000000002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541</v>
          </cell>
          <cell r="F10">
            <v>2986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630</v>
          </cell>
          <cell r="F11">
            <v>5327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719</v>
          </cell>
          <cell r="F12">
            <v>4991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2</v>
          </cell>
          <cell r="F13">
            <v>68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6</v>
          </cell>
          <cell r="F14">
            <v>300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3</v>
          </cell>
          <cell r="F15">
            <v>440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16</v>
          </cell>
          <cell r="F16">
            <v>1664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</v>
          </cell>
          <cell r="F17">
            <v>388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223</v>
          </cell>
          <cell r="F18">
            <v>369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12</v>
          </cell>
          <cell r="F19">
            <v>535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F20">
            <v>471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3.2</v>
          </cell>
          <cell r="F21">
            <v>520.274</v>
          </cell>
        </row>
        <row r="22">
          <cell r="A22" t="str">
            <v xml:space="preserve"> 201  Ветчина Нежная ТМ Особый рецепт, (2,5кг), ПОКОМ</v>
          </cell>
          <cell r="D22">
            <v>112.5</v>
          </cell>
          <cell r="F22">
            <v>5646.7449999999999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2.4</v>
          </cell>
          <cell r="F23">
            <v>459.53199999999998</v>
          </cell>
        </row>
        <row r="24">
          <cell r="A24" t="str">
            <v xml:space="preserve"> 219  Колбаса Докторская Особая ТМ Особый рецепт, ВЕС  ПОКОМ</v>
          </cell>
          <cell r="F24">
            <v>1003.514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1.8660000000000001</v>
          </cell>
          <cell r="F25">
            <v>604.553</v>
          </cell>
        </row>
        <row r="26">
          <cell r="A26" t="str">
            <v xml:space="preserve"> 230  Колбаса Молочная Особая ТМ Особый рецепт, п/а, ВЕС. ПОКОМ</v>
          </cell>
          <cell r="F26">
            <v>2.5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F27">
            <v>235.517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2.6</v>
          </cell>
          <cell r="F28">
            <v>217.84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39</v>
          </cell>
          <cell r="F29">
            <v>563.78399999999999</v>
          </cell>
        </row>
        <row r="30">
          <cell r="A30" t="str">
            <v xml:space="preserve"> 247  Сардельки Нежные, ВЕС.  ПОКОМ</v>
          </cell>
          <cell r="F30">
            <v>146.036</v>
          </cell>
        </row>
        <row r="31">
          <cell r="A31" t="str">
            <v xml:space="preserve"> 248  Сардельки Сочные ТМ Особый рецепт,   ПОКОМ</v>
          </cell>
          <cell r="F31">
            <v>216.208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24.895</v>
          </cell>
          <cell r="F32">
            <v>2122.4499999999998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F33">
            <v>78.561999999999998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F34">
            <v>165.26400000000001</v>
          </cell>
        </row>
        <row r="35">
          <cell r="A35" t="str">
            <v xml:space="preserve"> 263  Шпикачки Стародворские, ВЕС.  ПОКОМ</v>
          </cell>
          <cell r="D35">
            <v>2.7</v>
          </cell>
          <cell r="F35">
            <v>133.10300000000001</v>
          </cell>
        </row>
        <row r="36">
          <cell r="A36" t="str">
            <v xml:space="preserve"> 265  Колбаса Балыкбургская, ВЕС, ТМ Баварушка  ПОКОМ</v>
          </cell>
          <cell r="F36">
            <v>30.4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0.9</v>
          </cell>
          <cell r="F37">
            <v>27.100999999999999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F38">
            <v>21.901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F39">
            <v>1745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508</v>
          </cell>
          <cell r="F40">
            <v>4200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1020</v>
          </cell>
          <cell r="F41">
            <v>5982</v>
          </cell>
        </row>
        <row r="42">
          <cell r="A42" t="str">
            <v xml:space="preserve"> 283  Сосиски Сочинки, ВЕС, ТМ Стародворье ПОКОМ</v>
          </cell>
          <cell r="D42">
            <v>5.2</v>
          </cell>
          <cell r="F42">
            <v>551.95299999999997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8</v>
          </cell>
          <cell r="F43">
            <v>880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15</v>
          </cell>
          <cell r="F44">
            <v>1576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2.6</v>
          </cell>
          <cell r="F45">
            <v>280.26900000000001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5</v>
          </cell>
          <cell r="F46">
            <v>1449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14</v>
          </cell>
          <cell r="F47">
            <v>2941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2.1</v>
          </cell>
          <cell r="F48">
            <v>128.18199999999999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12.1</v>
          </cell>
          <cell r="F49">
            <v>436.03800000000001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18</v>
          </cell>
          <cell r="F50">
            <v>1654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17</v>
          </cell>
          <cell r="F51">
            <v>2236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25</v>
          </cell>
          <cell r="F52">
            <v>1472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14.3</v>
          </cell>
          <cell r="F53">
            <v>304.35700000000003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2.6</v>
          </cell>
          <cell r="F54">
            <v>758.81899999999996</v>
          </cell>
        </row>
        <row r="55">
          <cell r="A55" t="str">
            <v xml:space="preserve"> 316  Колбаса Нежная ТМ Зареченские ВЕС  ПОКОМ</v>
          </cell>
          <cell r="F55">
            <v>65.400000000000006</v>
          </cell>
        </row>
        <row r="56">
          <cell r="A56" t="str">
            <v xml:space="preserve"> 318  Сосиски Датские ТМ Зареченские, ВЕС  ПОКОМ</v>
          </cell>
          <cell r="D56">
            <v>35.299999999999997</v>
          </cell>
          <cell r="F56">
            <v>4021.4780000000001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432</v>
          </cell>
          <cell r="F57">
            <v>3991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1037</v>
          </cell>
          <cell r="F58">
            <v>5012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7</v>
          </cell>
          <cell r="F59">
            <v>1310</v>
          </cell>
        </row>
        <row r="60">
          <cell r="A60" t="str">
            <v xml:space="preserve"> 328  Сардельки Сочинки Стародворье ТМ  0,4 кг ПОКОМ</v>
          </cell>
          <cell r="D60">
            <v>7</v>
          </cell>
          <cell r="F60">
            <v>567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2</v>
          </cell>
          <cell r="F61">
            <v>484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28.6</v>
          </cell>
          <cell r="F62">
            <v>1119.8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2</v>
          </cell>
          <cell r="F63">
            <v>514</v>
          </cell>
        </row>
        <row r="64">
          <cell r="A64" t="str">
            <v xml:space="preserve"> 335  Колбаса Сливушка ТМ Вязанка. ВЕС.  ПОКОМ </v>
          </cell>
          <cell r="D64">
            <v>1</v>
          </cell>
          <cell r="F64">
            <v>292.11900000000003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793</v>
          </cell>
          <cell r="F65">
            <v>4114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26</v>
          </cell>
          <cell r="F66">
            <v>2852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4</v>
          </cell>
          <cell r="F67">
            <v>588.92700000000002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1.6</v>
          </cell>
          <cell r="F68">
            <v>297.82299999999998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6.4</v>
          </cell>
          <cell r="F69">
            <v>1027.376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1.5</v>
          </cell>
          <cell r="F70">
            <v>407.67399999999998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2</v>
          </cell>
          <cell r="F71">
            <v>164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1</v>
          </cell>
          <cell r="F72">
            <v>339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2</v>
          </cell>
          <cell r="F73">
            <v>587</v>
          </cell>
        </row>
        <row r="74">
          <cell r="A74" t="str">
            <v xml:space="preserve"> 364  Сардельки Филейские Вязанка ВЕС NDX ТМ Вязанка  ПОКОМ</v>
          </cell>
          <cell r="F74">
            <v>155.715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1</v>
          </cell>
          <cell r="F75">
            <v>721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1</v>
          </cell>
          <cell r="F76">
            <v>1103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2</v>
          </cell>
          <cell r="F77">
            <v>851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2</v>
          </cell>
          <cell r="F78">
            <v>969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2</v>
          </cell>
          <cell r="F79">
            <v>600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6</v>
          </cell>
          <cell r="F80">
            <v>270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763</v>
          </cell>
          <cell r="F81">
            <v>4988</v>
          </cell>
        </row>
        <row r="82">
          <cell r="A82" t="str">
            <v xml:space="preserve"> 412  Сосиски Баварские ТМ Стародворье 0,35 кг ПОКОМ</v>
          </cell>
          <cell r="D82">
            <v>651</v>
          </cell>
          <cell r="F82">
            <v>9925</v>
          </cell>
        </row>
        <row r="83">
          <cell r="A83" t="str">
            <v xml:space="preserve"> 419  Колбаса Филейбургская зернистая 0,06 кг нарезка ТМ Баварушка  ПОКОМ</v>
          </cell>
          <cell r="F83">
            <v>2</v>
          </cell>
        </row>
        <row r="84">
          <cell r="A84" t="str">
            <v xml:space="preserve"> 430  Колбаса Стародворская с окороком 0,4 кг. ТМ Стародворье в оболочке полиамид  ПОКОМ</v>
          </cell>
          <cell r="D84">
            <v>4</v>
          </cell>
          <cell r="F84">
            <v>830</v>
          </cell>
        </row>
        <row r="85">
          <cell r="A85" t="str">
            <v xml:space="preserve"> 431  Колбаса Стародворская с окороком в оболочке полиамид ТМ Стародворье ВЕС ПОКОМ</v>
          </cell>
          <cell r="D85">
            <v>45.7</v>
          </cell>
          <cell r="F85">
            <v>561.32799999999997</v>
          </cell>
        </row>
        <row r="86">
          <cell r="A86" t="str">
            <v xml:space="preserve"> 433 Колбаса Стародворская со шпиком  в оболочке полиамид. ТМ Стародворье ВЕС ПОКОМ</v>
          </cell>
          <cell r="F86">
            <v>18.7</v>
          </cell>
        </row>
        <row r="87">
          <cell r="A87" t="str">
            <v xml:space="preserve"> 435  Колбаса Молочная Стародворская  с молоком в оболочке полиамид 0,4 кг.ТМ Стародворье ПОКОМ</v>
          </cell>
          <cell r="D87">
            <v>1</v>
          </cell>
          <cell r="F87">
            <v>373</v>
          </cell>
        </row>
        <row r="88">
          <cell r="A88" t="str">
            <v xml:space="preserve"> 436  Колбаса Молочная стародворская с молоком, ВЕС, ТМ Стародворье  ПОКОМ</v>
          </cell>
          <cell r="D88">
            <v>10</v>
          </cell>
          <cell r="F88">
            <v>96.3</v>
          </cell>
        </row>
        <row r="89">
          <cell r="A89" t="str">
            <v xml:space="preserve"> 445  Колбаса Краковюрст ТМ Баварушка рубленая в оболочке черева в в.у 0,2 кг ПОКОМ</v>
          </cell>
          <cell r="F89">
            <v>27</v>
          </cell>
        </row>
        <row r="90">
          <cell r="A90" t="str">
            <v xml:space="preserve"> 447  Колбаски Краковюрст ТМ Баварушка с изысканными пряностями в оболочке NDX в в.у 0,2 кг. ПОКОМ </v>
          </cell>
          <cell r="D90">
            <v>34</v>
          </cell>
          <cell r="F90">
            <v>864</v>
          </cell>
        </row>
        <row r="91">
          <cell r="A91" t="str">
            <v xml:space="preserve"> 448  Сосиски Сливушки по-венски ТМ Вязанка. 0,3 кг ПОКОМ</v>
          </cell>
          <cell r="D91">
            <v>1</v>
          </cell>
          <cell r="F91">
            <v>411</v>
          </cell>
        </row>
        <row r="92">
          <cell r="A92" t="str">
            <v xml:space="preserve"> 449  Колбаса Дугушка Стародворская ВЕС ТС Дугушка ПОКОМ</v>
          </cell>
          <cell r="D92">
            <v>6.6</v>
          </cell>
          <cell r="F92">
            <v>563.18899999999996</v>
          </cell>
        </row>
        <row r="93">
          <cell r="A93" t="str">
            <v xml:space="preserve"> 452  Колбаса Со шпиком ВЕС большой батон ТМ Особый рецепт  ПОКОМ</v>
          </cell>
          <cell r="D93">
            <v>22.5</v>
          </cell>
          <cell r="F93">
            <v>4309.9880000000003</v>
          </cell>
        </row>
        <row r="94">
          <cell r="A94" t="str">
            <v xml:space="preserve"> 456  Колбаса Филейная ТМ Особый рецепт ВЕС большой батон  ПОКОМ</v>
          </cell>
          <cell r="D94">
            <v>47.5</v>
          </cell>
          <cell r="F94">
            <v>7233.1790000000001</v>
          </cell>
        </row>
        <row r="95">
          <cell r="A95" t="str">
            <v xml:space="preserve"> 457  Колбаса Молочная ТМ Особый рецепт ВЕС большой батон  ПОКОМ</v>
          </cell>
          <cell r="D95">
            <v>29.991</v>
          </cell>
          <cell r="F95">
            <v>6049.3320000000003</v>
          </cell>
        </row>
        <row r="96">
          <cell r="A96" t="str">
            <v xml:space="preserve"> 460  Колбаса Стародворская Традиционная ВЕС ТМ Стародворье в оболочке полиамид. ПОКОМ</v>
          </cell>
          <cell r="F96">
            <v>2.6</v>
          </cell>
        </row>
        <row r="97">
          <cell r="A97" t="str">
            <v xml:space="preserve"> 465  Колбаса Филейная оригинальная ВЕС 0,8кг ТМ Особый рецепт в оболочке полиамид  ПОКОМ</v>
          </cell>
          <cell r="D97">
            <v>0.8</v>
          </cell>
          <cell r="F97">
            <v>258.14600000000002</v>
          </cell>
        </row>
        <row r="98">
          <cell r="A98" t="str">
            <v xml:space="preserve"> 467  Колбаса Филейная 0,5кг ТМ Особый рецепт  ПОКОМ</v>
          </cell>
          <cell r="D98">
            <v>2</v>
          </cell>
          <cell r="F98">
            <v>194</v>
          </cell>
        </row>
        <row r="99">
          <cell r="A99" t="str">
            <v xml:space="preserve"> 468  Колбаса Стародворская Традиционная ТМ Стародворье в оболочке полиамид 0,4 кг. ПОКОМ</v>
          </cell>
          <cell r="F99">
            <v>2</v>
          </cell>
        </row>
        <row r="100">
          <cell r="A100" t="str">
            <v xml:space="preserve"> 478  Сардельки Зареченские ВЕС ТМ Зареченские  ПОКОМ</v>
          </cell>
          <cell r="F100">
            <v>17.402000000000001</v>
          </cell>
        </row>
        <row r="101">
          <cell r="A101" t="str">
            <v xml:space="preserve"> 495  Колбаса Сочинка по-европейски с сочной грудинкой 0,3кг ТМ Стародворье  ПОКОМ</v>
          </cell>
          <cell r="D101">
            <v>14</v>
          </cell>
          <cell r="F101">
            <v>1676</v>
          </cell>
        </row>
        <row r="102">
          <cell r="A102" t="str">
            <v xml:space="preserve"> 496  Колбаса Сочинка по-фински с сочным окроком 0,3кг ТМ Стародворье  ПОКОМ</v>
          </cell>
          <cell r="D102">
            <v>13</v>
          </cell>
          <cell r="F102">
            <v>1050</v>
          </cell>
        </row>
        <row r="103">
          <cell r="A103" t="str">
            <v xml:space="preserve"> 497  Колбаса Сочинка зернистая с сочной грудинкой 0,3кг ТМ Стародворье  ПОКОМ</v>
          </cell>
          <cell r="D103">
            <v>43</v>
          </cell>
          <cell r="F103">
            <v>1384</v>
          </cell>
        </row>
        <row r="104">
          <cell r="A104" t="str">
            <v xml:space="preserve"> 498  Колбаса Сочинка рубленая с сочным окороком 0,3кг ТМ Стародворье  ПОКОМ</v>
          </cell>
          <cell r="D104">
            <v>10</v>
          </cell>
          <cell r="F104">
            <v>938</v>
          </cell>
        </row>
        <row r="105">
          <cell r="A105" t="str">
            <v xml:space="preserve"> 499  Сардельки Дугушки со сливочным маслом ВЕС ТМ Стародворье ТС Дугушка  ПОКОМ</v>
          </cell>
          <cell r="F105">
            <v>6.5</v>
          </cell>
        </row>
        <row r="106">
          <cell r="A106" t="str">
            <v xml:space="preserve"> 506 Сосиски Филейские рубленые ТМ Вязанка в оболочке целлофан в м/г среде. ВЕС.ПОКОМ</v>
          </cell>
          <cell r="F106">
            <v>17.2</v>
          </cell>
        </row>
        <row r="107">
          <cell r="A107" t="str">
            <v xml:space="preserve"> 515  Колбаса Сервелат Мясорубский Делюкс 0,3кг ТМ Стародворье  ПОКОМ</v>
          </cell>
          <cell r="F107">
            <v>6</v>
          </cell>
        </row>
        <row r="108">
          <cell r="A108" t="str">
            <v xml:space="preserve"> 516  Сосиски Классические ТМ Ядрена копоть 0,3кг  ПОКОМ</v>
          </cell>
          <cell r="F108">
            <v>25</v>
          </cell>
        </row>
        <row r="109">
          <cell r="A109" t="str">
            <v xml:space="preserve"> 519  Грудинка 0,12 кг нарезка ТМ Стародворье  ПОКОМ</v>
          </cell>
          <cell r="F109">
            <v>157</v>
          </cell>
        </row>
        <row r="110">
          <cell r="A110" t="str">
            <v xml:space="preserve"> 520  Колбаса Мраморная ТМ Стародворье в вакуумной упаковке 0,07 кг нарезка  ПОКОМ</v>
          </cell>
          <cell r="D110">
            <v>2</v>
          </cell>
          <cell r="F110">
            <v>103</v>
          </cell>
        </row>
        <row r="111">
          <cell r="A111" t="str">
            <v xml:space="preserve"> 521  Бекон ТМ Стародворье в вакуумной упаковке 0,12кг нарезка  ПОКОМ</v>
          </cell>
          <cell r="F111">
            <v>146</v>
          </cell>
        </row>
        <row r="112">
          <cell r="A112" t="str">
            <v xml:space="preserve"> 523  Колбаса Сальчичон нарезка 0,07кг ТМ Стародворье  ПОКОМ </v>
          </cell>
          <cell r="D112">
            <v>5</v>
          </cell>
          <cell r="F112">
            <v>211</v>
          </cell>
        </row>
        <row r="113">
          <cell r="A113" t="str">
            <v xml:space="preserve"> 525  Колбаса Фуэт нарезка 0,07кг ТМ Стародворье  ПОКОМ</v>
          </cell>
          <cell r="D113">
            <v>5</v>
          </cell>
          <cell r="F113">
            <v>185</v>
          </cell>
        </row>
        <row r="114">
          <cell r="A114" t="str">
            <v xml:space="preserve"> 526  Корейка вяленая выдержанная нарезка 0,05кг ТМ Стародворье  ПОКОМ</v>
          </cell>
          <cell r="D114">
            <v>6</v>
          </cell>
          <cell r="F114">
            <v>228</v>
          </cell>
        </row>
        <row r="115">
          <cell r="A115" t="str">
            <v xml:space="preserve"> 527  Окорок Прошутто выдержанный нарезка 0,055кг ТМ Стародворье  ПОКОМ</v>
          </cell>
          <cell r="D115">
            <v>2</v>
          </cell>
          <cell r="F115">
            <v>228</v>
          </cell>
        </row>
        <row r="116">
          <cell r="A116" t="str">
            <v>0108 Продукт По-Российски Классический с зам. молочного жира мдж 50% 200г ТМ КОРОВИНО   ОСТАНКИНО</v>
          </cell>
          <cell r="D116">
            <v>2</v>
          </cell>
          <cell r="F116">
            <v>2</v>
          </cell>
        </row>
        <row r="117">
          <cell r="A117" t="str">
            <v>0139 Продукт По-Российски Классический с зам. молочного жира мдж 50% ТМ Коровино  ВЕС  ОСТАНКИНО</v>
          </cell>
          <cell r="D117">
            <v>16.5</v>
          </cell>
          <cell r="F117">
            <v>16.5</v>
          </cell>
        </row>
        <row r="118">
          <cell r="A118" t="str">
            <v>0447 Сыр Голландский 45% Нарезка 125г ТМ Папа может ОСТАНКИНО</v>
          </cell>
          <cell r="D118">
            <v>34</v>
          </cell>
          <cell r="F118">
            <v>34</v>
          </cell>
        </row>
        <row r="119">
          <cell r="A119" t="str">
            <v>0454 Сыр Российский Особый 50%, Нарезка 125г тф ТМ Папа Может  ОСТАНКИНО</v>
          </cell>
          <cell r="D119">
            <v>80</v>
          </cell>
          <cell r="F119">
            <v>80</v>
          </cell>
        </row>
        <row r="120">
          <cell r="A120" t="str">
            <v>1244 Сыр Останкино "Алтайский Gold" 50% вес  ОСТАНКИНО</v>
          </cell>
          <cell r="D120">
            <v>1.3</v>
          </cell>
          <cell r="F120">
            <v>1.3</v>
          </cell>
        </row>
        <row r="121">
          <cell r="A121" t="str">
            <v>2498 Сыр Бурмакинский полутвердый сливочный ВЕС  ОСТАНКИНО</v>
          </cell>
          <cell r="D121">
            <v>1.2</v>
          </cell>
          <cell r="F121">
            <v>1.2</v>
          </cell>
        </row>
        <row r="122">
          <cell r="A122" t="str">
            <v>2504 Сыр Бурмакинский халуми ВЕС  ОСТАНКИНО</v>
          </cell>
          <cell r="D122">
            <v>5.4</v>
          </cell>
          <cell r="F122">
            <v>5.4</v>
          </cell>
        </row>
        <row r="123">
          <cell r="A123" t="str">
            <v>2704 Сливочный со вкусом топл. молока 45% тм Папа Может. брус (2шт)  ОСТАНКИНО</v>
          </cell>
          <cell r="D123">
            <v>32.5</v>
          </cell>
          <cell r="F123">
            <v>32.5</v>
          </cell>
        </row>
        <row r="124">
          <cell r="A124" t="str">
            <v>3215 ВЕТЧ.МЯСНАЯ Папа может п/о 0.4кг 8шт.    ОСТАНКИНО</v>
          </cell>
          <cell r="D124">
            <v>980</v>
          </cell>
          <cell r="F124">
            <v>980</v>
          </cell>
        </row>
        <row r="125">
          <cell r="A125" t="str">
            <v>3684 ПРЕСИЖН с/к в/у 1/250 8шт.   ОСТАНКИНО</v>
          </cell>
          <cell r="D125">
            <v>57</v>
          </cell>
          <cell r="F125">
            <v>57</v>
          </cell>
        </row>
        <row r="126">
          <cell r="A126" t="str">
            <v>3798 Сыч/Прод Коровино Российский 50% 200г СЗМЖ  ОСТАНКИНО</v>
          </cell>
          <cell r="D126">
            <v>2131</v>
          </cell>
          <cell r="F126">
            <v>2131</v>
          </cell>
        </row>
        <row r="127">
          <cell r="A127" t="str">
            <v>3804 Сыч/Прод Коровино Тильзитер 50% 200г СЗМЖ  ОСТАНКИНО</v>
          </cell>
          <cell r="D127">
            <v>2185</v>
          </cell>
          <cell r="F127">
            <v>2185</v>
          </cell>
        </row>
        <row r="128">
          <cell r="A128" t="str">
            <v>3811 Сыч/Прод Коровино Российский Оригин 50% ВЕС (5 кг)  ОСТАНКИНО</v>
          </cell>
          <cell r="D128">
            <v>210.3</v>
          </cell>
          <cell r="F128">
            <v>210.3</v>
          </cell>
        </row>
        <row r="129">
          <cell r="A129" t="str">
            <v>3828 Сыч/Прод Коровино Тильзитер Оригин 50% ВЕС (5 кг брус) СЗМЖ  ОСТАНКИНО</v>
          </cell>
          <cell r="D129">
            <v>79.5</v>
          </cell>
          <cell r="F129">
            <v>79.5</v>
          </cell>
        </row>
        <row r="130">
          <cell r="A130" t="str">
            <v>4063 МЯСНАЯ Папа может вар п/о_Л   ОСТАНКИНО</v>
          </cell>
          <cell r="D130">
            <v>1606.9349999999999</v>
          </cell>
          <cell r="F130">
            <v>1606.9349999999999</v>
          </cell>
        </row>
        <row r="131">
          <cell r="A131" t="str">
            <v>4117 ЭКСТРА Папа может с/к в/у_Л   ОСТАНКИНО</v>
          </cell>
          <cell r="D131">
            <v>68.099999999999994</v>
          </cell>
          <cell r="F131">
            <v>68.099999999999994</v>
          </cell>
        </row>
        <row r="132">
          <cell r="A132" t="str">
            <v>4163 Сыр Боккончини копченый 40% 100 гр.  ОСТАНКИНО</v>
          </cell>
          <cell r="D132">
            <v>154</v>
          </cell>
          <cell r="F132">
            <v>154</v>
          </cell>
        </row>
        <row r="133">
          <cell r="A133" t="str">
            <v>4170 Сыр Скаморца свежий 40% 100 гр.  ОСТАНКИНО</v>
          </cell>
          <cell r="D133">
            <v>172</v>
          </cell>
          <cell r="F133">
            <v>172</v>
          </cell>
        </row>
        <row r="134">
          <cell r="A134" t="str">
            <v>4187 Сыр рассольный жирный Чечил 45% 100 гр  ОСТАНКИНО</v>
          </cell>
          <cell r="D134">
            <v>6</v>
          </cell>
          <cell r="F134">
            <v>6</v>
          </cell>
        </row>
        <row r="135">
          <cell r="A135" t="str">
            <v>4187 Сыр Чечил свежий 45% 100г/6шт ТМ Папа Может  ОСТАНКИНО</v>
          </cell>
          <cell r="D135">
            <v>263</v>
          </cell>
          <cell r="F135">
            <v>263</v>
          </cell>
        </row>
        <row r="136">
          <cell r="A136" t="str">
            <v>4194 Сыр рассольный жирный Чечил копченый 45% 100 гр  ОСТАНКИНО</v>
          </cell>
          <cell r="D136">
            <v>14</v>
          </cell>
          <cell r="F136">
            <v>14</v>
          </cell>
        </row>
        <row r="137">
          <cell r="A137" t="str">
            <v>4194 Сыр Чечил копченый 43% 100г/6шт ТМ Папа Может  ОСТАНКИНО</v>
          </cell>
          <cell r="D137">
            <v>205</v>
          </cell>
          <cell r="F137">
            <v>205</v>
          </cell>
        </row>
        <row r="138">
          <cell r="A138" t="str">
            <v>4574 Колбаса вар Мясная со шпиком 1кг Папа может п/о (код покуп. 24784) Останкино</v>
          </cell>
          <cell r="D138">
            <v>118</v>
          </cell>
          <cell r="F138">
            <v>118</v>
          </cell>
        </row>
        <row r="139">
          <cell r="A139" t="str">
            <v>4813 ФИЛЕЙНАЯ Папа может вар п/о_Л   ОСТАНКИНО</v>
          </cell>
          <cell r="D139">
            <v>531.75</v>
          </cell>
          <cell r="F139">
            <v>531.75</v>
          </cell>
        </row>
        <row r="140">
          <cell r="A140" t="str">
            <v>4903 Сыр Перлини 40% 100гр (8шт)  ОСТАНКИНО</v>
          </cell>
          <cell r="D140">
            <v>98</v>
          </cell>
          <cell r="F140">
            <v>98</v>
          </cell>
        </row>
        <row r="141">
          <cell r="A141" t="str">
            <v>4910 Сыр Перлини копченый 40% 100гр (8шт)  ОСТАНКИНО</v>
          </cell>
          <cell r="D141">
            <v>74</v>
          </cell>
          <cell r="F141">
            <v>74</v>
          </cell>
        </row>
        <row r="142">
          <cell r="A142" t="str">
            <v>4927 Сыр Перлини со вкусом Васаби 40% 100гр (8шт)  ОСТАНКИНО</v>
          </cell>
          <cell r="D142">
            <v>81</v>
          </cell>
          <cell r="F142">
            <v>81</v>
          </cell>
        </row>
        <row r="143">
          <cell r="A143" t="str">
            <v>4993 САЛЯМИ ИТАЛЬЯНСКАЯ с/к в/у 1/250*8_120c ОСТАНКИНО</v>
          </cell>
          <cell r="D143">
            <v>406</v>
          </cell>
          <cell r="F143">
            <v>406</v>
          </cell>
        </row>
        <row r="144">
          <cell r="A144" t="str">
            <v>5204 Сыр полутвердый "Российский", ВЕС брус, с массовой долей жира 50%  ОСТАНКИНО</v>
          </cell>
          <cell r="D144">
            <v>43</v>
          </cell>
          <cell r="F144">
            <v>43</v>
          </cell>
        </row>
        <row r="145">
          <cell r="A145" t="str">
            <v>5235 Сыр полутвердый "Голландский" 45%, брус ВЕС  ОСТАНКИНО</v>
          </cell>
          <cell r="D145">
            <v>27.5</v>
          </cell>
          <cell r="F145">
            <v>27.5</v>
          </cell>
        </row>
        <row r="146">
          <cell r="A146" t="str">
            <v>5242 Сыр полутвердый "Гауда", 45%, ВЕС брус из блока 1/5  ОСТАНКИНО</v>
          </cell>
          <cell r="D146">
            <v>3.5</v>
          </cell>
          <cell r="F146">
            <v>3.5</v>
          </cell>
        </row>
        <row r="147">
          <cell r="A147" t="str">
            <v>5246 ДОКТОРСКАЯ ПРЕМИУМ вар б/о мгс_30с ОСТАНКИНО</v>
          </cell>
          <cell r="D147">
            <v>55.2</v>
          </cell>
          <cell r="F147">
            <v>55.2</v>
          </cell>
        </row>
        <row r="148">
          <cell r="A148" t="str">
            <v>5247 РУССКАЯ ПРЕМИУМ вар б/о мгс_30с ОСТАНКИНО</v>
          </cell>
          <cell r="D148">
            <v>36.200000000000003</v>
          </cell>
          <cell r="F148">
            <v>36.200000000000003</v>
          </cell>
        </row>
        <row r="149">
          <cell r="A149" t="str">
            <v>5483 ЭКСТРА Папа может с/к в/у 1/250 8шт.   ОСТАНКИНО</v>
          </cell>
          <cell r="D149">
            <v>751</v>
          </cell>
          <cell r="F149">
            <v>751</v>
          </cell>
        </row>
        <row r="150">
          <cell r="A150" t="str">
            <v>5544 Сервелат Финский в/к в/у_45с НОВАЯ ОСТАНКИНО</v>
          </cell>
          <cell r="D150">
            <v>1184.0419999999999</v>
          </cell>
          <cell r="F150">
            <v>1184.0419999999999</v>
          </cell>
        </row>
        <row r="151">
          <cell r="A151" t="str">
            <v>5679 САЛЯМИ ИТАЛЬЯНСКАЯ с/к в/у 1/150_60с ОСТАНКИНО</v>
          </cell>
          <cell r="D151">
            <v>300</v>
          </cell>
          <cell r="F151">
            <v>300</v>
          </cell>
        </row>
        <row r="152">
          <cell r="A152" t="str">
            <v>5682 САЛЯМИ МЕЛКОЗЕРНЕНАЯ с/к в/у 1/120_60с   ОСТАНКИНО</v>
          </cell>
          <cell r="D152">
            <v>1959</v>
          </cell>
          <cell r="F152">
            <v>1959</v>
          </cell>
        </row>
        <row r="153">
          <cell r="A153" t="str">
            <v>5706 АРОМАТНАЯ Папа может с/к в/у 1/250 8шт.  ОСТАНКИНО</v>
          </cell>
          <cell r="D153">
            <v>765</v>
          </cell>
          <cell r="F153">
            <v>765</v>
          </cell>
        </row>
        <row r="154">
          <cell r="A154" t="str">
            <v>5708 ПОСОЛЬСКАЯ Папа может с/к в/у ОСТАНКИНО</v>
          </cell>
          <cell r="D154">
            <v>38</v>
          </cell>
          <cell r="F154">
            <v>38</v>
          </cell>
        </row>
        <row r="155">
          <cell r="A155" t="str">
            <v>5851 ЭКСТРА Папа может вар п/о   ОСТАНКИНО</v>
          </cell>
          <cell r="D155">
            <v>351.4</v>
          </cell>
          <cell r="F155">
            <v>351.4</v>
          </cell>
        </row>
        <row r="156">
          <cell r="A156" t="str">
            <v>5931 ОХОТНИЧЬЯ Папа может с/к в/у 1/220 8шт.   ОСТАНКИНО</v>
          </cell>
          <cell r="D156">
            <v>1221</v>
          </cell>
          <cell r="F156">
            <v>1221</v>
          </cell>
        </row>
        <row r="157">
          <cell r="A157" t="str">
            <v>5992 ВРЕМЯ ОКРОШКИ Папа может вар п/о 0.4кг   ОСТАНКИНО</v>
          </cell>
          <cell r="D157">
            <v>1427</v>
          </cell>
          <cell r="F157">
            <v>1427</v>
          </cell>
        </row>
        <row r="158">
          <cell r="A158" t="str">
            <v>6004 РАГУ СВИНОЕ 1кг 8шт.зам_120с ОСТАНКИНО</v>
          </cell>
          <cell r="D158">
            <v>93</v>
          </cell>
          <cell r="F158">
            <v>93</v>
          </cell>
        </row>
        <row r="159">
          <cell r="A159" t="str">
            <v>6221 НЕАПОЛИТАНСКИЙ ДУЭТ с/к с/н мгс 1/90  ОСТАНКИНО</v>
          </cell>
          <cell r="D159">
            <v>350</v>
          </cell>
          <cell r="F159">
            <v>350</v>
          </cell>
        </row>
        <row r="160">
          <cell r="A160" t="str">
            <v>6228 МЯСНОЕ АССОРТИ к/з с/н мгс 1/90 10шт.  ОСТАНКИНО</v>
          </cell>
          <cell r="D160">
            <v>448</v>
          </cell>
          <cell r="F160">
            <v>448</v>
          </cell>
        </row>
        <row r="161">
          <cell r="A161" t="str">
            <v>6247 ДОМАШНЯЯ Папа может вар п/о 0,4кг 8шт.  ОСТАНКИНО</v>
          </cell>
          <cell r="D161">
            <v>108</v>
          </cell>
          <cell r="F161">
            <v>108</v>
          </cell>
        </row>
        <row r="162">
          <cell r="A162" t="str">
            <v>6268 ГОВЯЖЬЯ Папа может вар п/о 0,4кг 8 шт.  ОСТАНКИНО</v>
          </cell>
          <cell r="D162">
            <v>538</v>
          </cell>
          <cell r="F162">
            <v>538</v>
          </cell>
        </row>
        <row r="163">
          <cell r="A163" t="str">
            <v>6279 КОРЕЙКА ПО-ОСТ.к/в в/с с/н в/у 1/150_45с  ОСТАНКИНО</v>
          </cell>
          <cell r="D163">
            <v>376</v>
          </cell>
          <cell r="F163">
            <v>376</v>
          </cell>
        </row>
        <row r="164">
          <cell r="A164" t="str">
            <v>6303 МЯСНЫЕ Папа может сос п/о мгс 1.5*3  ОСТАНКИНО</v>
          </cell>
          <cell r="D164">
            <v>521.29999999999995</v>
          </cell>
          <cell r="F164">
            <v>521.29999999999995</v>
          </cell>
        </row>
        <row r="165">
          <cell r="A165" t="str">
            <v>6324 ДОКТОРСКАЯ ГОСТ вар п/о 0.4кг 8шт.  ОСТАНКИНО</v>
          </cell>
          <cell r="D165">
            <v>120</v>
          </cell>
          <cell r="F165">
            <v>120</v>
          </cell>
        </row>
        <row r="166">
          <cell r="A166" t="str">
            <v>6325 ДОКТОРСКАЯ ПРЕМИУМ вар п/о 0.4кг 8шт.  ОСТАНКИНО</v>
          </cell>
          <cell r="D166">
            <v>2051</v>
          </cell>
          <cell r="F166">
            <v>2059</v>
          </cell>
        </row>
        <row r="167">
          <cell r="A167" t="str">
            <v>6333 МЯСНАЯ Папа может вар п/о 0.4кг 8шт.  ОСТАНКИНО</v>
          </cell>
          <cell r="D167">
            <v>4863</v>
          </cell>
          <cell r="F167">
            <v>4863</v>
          </cell>
        </row>
        <row r="168">
          <cell r="A168" t="str">
            <v>6340 ДОМАШНИЙ РЕЦЕПТ Коровино 0.5кг 8шт.  ОСТАНКИНО</v>
          </cell>
          <cell r="D168">
            <v>497</v>
          </cell>
          <cell r="F168">
            <v>497</v>
          </cell>
        </row>
        <row r="169">
          <cell r="A169" t="str">
            <v>6353 ЭКСТРА Папа может вар п/о 0.4кг 8шт.  ОСТАНКИНО</v>
          </cell>
          <cell r="D169">
            <v>2104</v>
          </cell>
          <cell r="F169">
            <v>2104</v>
          </cell>
        </row>
        <row r="170">
          <cell r="A170" t="str">
            <v>6392 ФИЛЕЙНАЯ Папа может вар п/о 0.4кг. ОСТАНКИНО</v>
          </cell>
          <cell r="D170">
            <v>4184</v>
          </cell>
          <cell r="F170">
            <v>4184</v>
          </cell>
        </row>
        <row r="171">
          <cell r="A171" t="str">
            <v>6411 ВЕТЧ.РУБЛЕНАЯ ПМ в/у срез 0.3кг 6шт.  ОСТАНКИНО</v>
          </cell>
          <cell r="D171">
            <v>6</v>
          </cell>
          <cell r="F171">
            <v>6</v>
          </cell>
        </row>
        <row r="172">
          <cell r="A172" t="str">
            <v>6448 СВИНИНА МАДЕРА с/к с/н в/у 1/100 10шт.   ОСТАНКИНО</v>
          </cell>
          <cell r="D172">
            <v>411</v>
          </cell>
          <cell r="F172">
            <v>411</v>
          </cell>
        </row>
        <row r="173">
          <cell r="A173" t="str">
            <v>6453 ЭКСТРА Папа может с/к с/н в/у 1/100 14шт.   ОСТАНКИНО</v>
          </cell>
          <cell r="D173">
            <v>1978</v>
          </cell>
          <cell r="F173">
            <v>1978</v>
          </cell>
        </row>
        <row r="174">
          <cell r="A174" t="str">
            <v>6454 АРОМАТНАЯ с/к с/н в/у 1/100 14шт.  ОСТАНКИНО</v>
          </cell>
          <cell r="D174">
            <v>1943</v>
          </cell>
          <cell r="F174">
            <v>1943</v>
          </cell>
        </row>
        <row r="175">
          <cell r="A175" t="str">
            <v>6459 СЕРВЕЛАТ ШВЕЙЦАРСК. в/к с/н в/у 1/100*10  ОСТАНКИНО</v>
          </cell>
          <cell r="D175">
            <v>815</v>
          </cell>
          <cell r="F175">
            <v>815</v>
          </cell>
        </row>
        <row r="176">
          <cell r="A176" t="str">
            <v>6470 ВЕТЧ.МРАМОРНАЯ в/у_45с  ОСТАНКИНО</v>
          </cell>
          <cell r="D176">
            <v>36.200000000000003</v>
          </cell>
          <cell r="F176">
            <v>36.200000000000003</v>
          </cell>
        </row>
        <row r="177">
          <cell r="A177" t="str">
            <v>6495 ВЕТЧ.МРАМОРНАЯ в/у срез 0.3кг 6шт_45с  ОСТАНКИНО</v>
          </cell>
          <cell r="D177">
            <v>276</v>
          </cell>
          <cell r="F177">
            <v>276</v>
          </cell>
        </row>
        <row r="178">
          <cell r="A178" t="str">
            <v>6527 ШПИКАЧКИ СОЧНЫЕ ПМ сар б/о мгс 1*3 45с ОСТАНКИНО</v>
          </cell>
          <cell r="D178">
            <v>462.4</v>
          </cell>
          <cell r="F178">
            <v>462.4</v>
          </cell>
        </row>
        <row r="179">
          <cell r="A179" t="str">
            <v>6528 ШПИКАЧКИ СОЧНЫЕ ПМ сар б/о мгс 0.4кг 45с  ОСТАНКИНО</v>
          </cell>
          <cell r="D179">
            <v>70</v>
          </cell>
          <cell r="F179">
            <v>70</v>
          </cell>
        </row>
        <row r="180">
          <cell r="A180" t="str">
            <v>6586 МРАМОРНАЯ И БАЛЫКОВАЯ в/к с/н мгс 1/90 ОСТАНКИНО</v>
          </cell>
          <cell r="D180">
            <v>159</v>
          </cell>
          <cell r="F180">
            <v>159</v>
          </cell>
        </row>
        <row r="181">
          <cell r="A181" t="str">
            <v>6609 С ГОВЯДИНОЙ ПМ сар б/о мгс 0.4кг_45с ОСТАНКИНО</v>
          </cell>
          <cell r="D181">
            <v>64</v>
          </cell>
          <cell r="F181">
            <v>64</v>
          </cell>
        </row>
        <row r="182">
          <cell r="A182" t="str">
            <v>6616 МОЛОЧНЫЕ КЛАССИЧЕСКИЕ сос п/о в/у 0.3кг  ОСТАНКИНО</v>
          </cell>
          <cell r="D182">
            <v>1691</v>
          </cell>
          <cell r="F182">
            <v>1691</v>
          </cell>
        </row>
        <row r="183">
          <cell r="A183" t="str">
            <v>6684 СЕРВЕЛАТ КАРЕЛЬСКИЙ ПМ в/к в/у 0.28кг  ОСТАНКИНО</v>
          </cell>
          <cell r="D183">
            <v>1</v>
          </cell>
          <cell r="F183">
            <v>1</v>
          </cell>
        </row>
        <row r="184">
          <cell r="A184" t="str">
            <v>6697 СЕРВЕЛАТ ФИНСКИЙ ПМ в/к в/у 0,35кг 8шт.  ОСТАНКИНО</v>
          </cell>
          <cell r="D184">
            <v>5002</v>
          </cell>
          <cell r="F184">
            <v>5002</v>
          </cell>
        </row>
        <row r="185">
          <cell r="A185" t="str">
            <v>6713 СОЧНЫЙ ГРИЛЬ ПМ сос п/о мгс 0.41кг 8шт.  ОСТАНКИНО</v>
          </cell>
          <cell r="D185">
            <v>2087</v>
          </cell>
          <cell r="F185">
            <v>2087</v>
          </cell>
        </row>
        <row r="186">
          <cell r="A186" t="str">
            <v>6724 МОЛОЧНЫЕ ПМ сос п/о мгс 0.41кг 10шт.  ОСТАНКИНО</v>
          </cell>
          <cell r="D186">
            <v>644</v>
          </cell>
          <cell r="F186">
            <v>644</v>
          </cell>
        </row>
        <row r="187">
          <cell r="A187" t="str">
            <v>6762 СЛИВОЧНЫЕ сос ц/о мгс 0.41кг 8шт.  ОСТАНКИНО</v>
          </cell>
          <cell r="D187">
            <v>34</v>
          </cell>
          <cell r="F187">
            <v>34</v>
          </cell>
        </row>
        <row r="188">
          <cell r="A188" t="str">
            <v>6765 РУБЛЕНЫЕ сос ц/о мгс 0.36кг 6шт.  ОСТАНКИНО</v>
          </cell>
          <cell r="D188">
            <v>623</v>
          </cell>
          <cell r="F188">
            <v>623</v>
          </cell>
        </row>
        <row r="189">
          <cell r="A189" t="str">
            <v>6785 ВЕНСКАЯ САЛЯМИ п/к в/у 0.33кг 8шт.  ОСТАНКИНО</v>
          </cell>
          <cell r="D189">
            <v>221</v>
          </cell>
          <cell r="F189">
            <v>221</v>
          </cell>
        </row>
        <row r="190">
          <cell r="A190" t="str">
            <v>6787 СЕРВЕЛАТ КРЕМЛЕВСКИЙ в/к в/у 0,33кг 8шт.  ОСТАНКИНО</v>
          </cell>
          <cell r="D190">
            <v>211</v>
          </cell>
          <cell r="F190">
            <v>211</v>
          </cell>
        </row>
        <row r="191">
          <cell r="A191" t="str">
            <v>6793 БАЛЫКОВАЯ в/к в/у 0,33кг 8шт.  ОСТАНКИНО</v>
          </cell>
          <cell r="D191">
            <v>497</v>
          </cell>
          <cell r="F191">
            <v>497</v>
          </cell>
        </row>
        <row r="192">
          <cell r="A192" t="str">
            <v>6829 МОЛОЧНЫЕ КЛАССИЧЕСКИЕ сос п/о мгс 2*4_С  ОСТАНКИНО</v>
          </cell>
          <cell r="D192">
            <v>906</v>
          </cell>
          <cell r="F192">
            <v>906</v>
          </cell>
        </row>
        <row r="193">
          <cell r="A193" t="str">
            <v>6837 ФИЛЕЙНЫЕ Папа Может сос ц/о мгс 0.4кг  ОСТАНКИНО</v>
          </cell>
          <cell r="D193">
            <v>955</v>
          </cell>
          <cell r="F193">
            <v>955</v>
          </cell>
        </row>
        <row r="194">
          <cell r="A194" t="str">
            <v>6842 ДЫМОВИЦА ИЗ ОКОРОКА к/в мл/к в/у 0,3кг  ОСТАНКИНО</v>
          </cell>
          <cell r="D194">
            <v>68</v>
          </cell>
          <cell r="F194">
            <v>68</v>
          </cell>
        </row>
        <row r="195">
          <cell r="A195" t="str">
            <v>6861 ДОМАШНИЙ РЕЦЕПТ Коровино вар п/о  ОСТАНКИНО</v>
          </cell>
          <cell r="D195">
            <v>191.8</v>
          </cell>
          <cell r="F195">
            <v>191.8</v>
          </cell>
        </row>
        <row r="196">
          <cell r="A196" t="str">
            <v>6866 ВЕТЧ.НЕЖНАЯ Коровино п/о_Маяк  ОСТАНКИНО</v>
          </cell>
          <cell r="D196">
            <v>360.9</v>
          </cell>
          <cell r="F196">
            <v>360.9</v>
          </cell>
        </row>
        <row r="197">
          <cell r="A197" t="str">
            <v>6872 ШАШЛЫК ИЗ СВИНИНЫ зам. ВЕС ОСТАНКИНО</v>
          </cell>
          <cell r="D197">
            <v>2</v>
          </cell>
          <cell r="F197">
            <v>2</v>
          </cell>
        </row>
        <row r="198">
          <cell r="A198" t="str">
            <v>6877 В ОБВЯЗКЕ вар п/о  ОСТАНКИНО</v>
          </cell>
          <cell r="D198">
            <v>2.75</v>
          </cell>
          <cell r="F198">
            <v>2.75</v>
          </cell>
        </row>
        <row r="199">
          <cell r="A199" t="str">
            <v>6909 ДЛЯ ДЕТЕЙ сос п/о мгс 0.33кг 8шт.  ОСТАНКИНО</v>
          </cell>
          <cell r="D199">
            <v>353</v>
          </cell>
          <cell r="F199">
            <v>353</v>
          </cell>
        </row>
        <row r="200">
          <cell r="A200" t="str">
            <v>6987 СУПЕР СЫТНЫЕ ПМ сос п/о мгс 0.6кг 8 шт.  ОСТАНКИНО</v>
          </cell>
          <cell r="D200">
            <v>5</v>
          </cell>
          <cell r="F200">
            <v>5</v>
          </cell>
        </row>
        <row r="201">
          <cell r="A201" t="str">
            <v>7001 КЛАССИЧЕСКИЕ Папа может сар б/о мгс 1*3  ОСТАНКИНО</v>
          </cell>
          <cell r="D201">
            <v>309.39999999999998</v>
          </cell>
          <cell r="F201">
            <v>309.39999999999998</v>
          </cell>
        </row>
        <row r="202">
          <cell r="A202" t="str">
            <v>7038 С ГОВЯДИНОЙ ПМ сос п/о мгс 1.5*4  ОСТАНКИНО</v>
          </cell>
          <cell r="D202">
            <v>117.3</v>
          </cell>
          <cell r="F202">
            <v>117.3</v>
          </cell>
        </row>
        <row r="203">
          <cell r="A203" t="str">
            <v>7040 С ИНДЕЙКОЙ ПМ сос ц/о в/у 1/270 8шт.  ОСТАНКИНО</v>
          </cell>
          <cell r="D203">
            <v>150</v>
          </cell>
          <cell r="F203">
            <v>150</v>
          </cell>
        </row>
        <row r="204">
          <cell r="A204" t="str">
            <v>7059 ШПИКАЧКИ СОЧНЫЕ С БЕК. п/о мгс 0.3кг_60с  ОСТАНКИНО</v>
          </cell>
          <cell r="D204">
            <v>377</v>
          </cell>
          <cell r="F204">
            <v>377</v>
          </cell>
        </row>
        <row r="205">
          <cell r="A205" t="str">
            <v>7066 СОЧНЫЕ ПМ сос п/о мгс 0.41кг 10шт_50с  ОСТАНКИНО</v>
          </cell>
          <cell r="D205">
            <v>7393</v>
          </cell>
          <cell r="F205">
            <v>7393</v>
          </cell>
        </row>
        <row r="206">
          <cell r="A206" t="str">
            <v>7070 СОЧНЫЕ ПМ сос п/о мгс 1.5*4_А_50с  ОСТАНКИНО</v>
          </cell>
          <cell r="D206">
            <v>4049.08</v>
          </cell>
          <cell r="F206">
            <v>4049.08</v>
          </cell>
        </row>
        <row r="207">
          <cell r="A207" t="str">
            <v>7073 МОЛОЧ.ПРЕМИУМ ПМ сос п/о в/у 1/350_50с  ОСТАНКИНО</v>
          </cell>
          <cell r="D207">
            <v>2380</v>
          </cell>
          <cell r="F207">
            <v>2380</v>
          </cell>
        </row>
        <row r="208">
          <cell r="A208" t="str">
            <v>7074 МОЛОЧ.ПРЕМИУМ ПМ сос п/о мгс 0.6кг_50с  ОСТАНКИНО</v>
          </cell>
          <cell r="D208">
            <v>136</v>
          </cell>
          <cell r="F208">
            <v>136</v>
          </cell>
        </row>
        <row r="209">
          <cell r="A209" t="str">
            <v>7075 МОЛОЧ.ПРЕМИУМ ПМ сос п/о мгс 1.5*4_О_50с  ОСТАНКИНО</v>
          </cell>
          <cell r="D209">
            <v>138.1</v>
          </cell>
          <cell r="F209">
            <v>138.1</v>
          </cell>
        </row>
        <row r="210">
          <cell r="A210" t="str">
            <v>7077 МЯСНЫЕ С ГОВЯД.ПМ сос п/о мгс 0.4кг_50с  ОСТАНКИНО</v>
          </cell>
          <cell r="D210">
            <v>1468</v>
          </cell>
          <cell r="F210">
            <v>1468</v>
          </cell>
        </row>
        <row r="211">
          <cell r="A211" t="str">
            <v>7080 СЛИВОЧНЫЕ ПМ сос п/о мгс 0.41кг 10шт. 50с  ОСТАНКИНО</v>
          </cell>
          <cell r="D211">
            <v>3881</v>
          </cell>
          <cell r="F211">
            <v>3881</v>
          </cell>
        </row>
        <row r="212">
          <cell r="A212" t="str">
            <v>7082 СЛИВОЧНЫЕ ПМ сос п/о мгс 1.5*4_50с  ОСТАНКИНО</v>
          </cell>
          <cell r="D212">
            <v>171.4</v>
          </cell>
          <cell r="F212">
            <v>171.4</v>
          </cell>
        </row>
        <row r="213">
          <cell r="A213" t="str">
            <v>7087 ШПИК С ЧЕСНОК.И ПЕРЦЕМ к/в в/у 0.3кг_50с  ОСТАНКИНО</v>
          </cell>
          <cell r="D213">
            <v>125</v>
          </cell>
          <cell r="F213">
            <v>125</v>
          </cell>
        </row>
        <row r="214">
          <cell r="A214" t="str">
            <v>7090 СВИНИНА ПО-ДОМ. к/в мл/к в/у 0.3кг_50с  ОСТАНКИНО</v>
          </cell>
          <cell r="D214">
            <v>774</v>
          </cell>
          <cell r="F214">
            <v>774</v>
          </cell>
        </row>
        <row r="215">
          <cell r="A215" t="str">
            <v>7092 БЕКОН Папа может с/к с/н в/у 1/140_50с  ОСТАНКИНО</v>
          </cell>
          <cell r="D215">
            <v>1257</v>
          </cell>
          <cell r="F215">
            <v>1257</v>
          </cell>
        </row>
        <row r="216">
          <cell r="A216" t="str">
            <v>7105 МИЛАНО с/к с/н мгс 1/90 12шт.  ОСТАНКИНО</v>
          </cell>
          <cell r="D216">
            <v>72</v>
          </cell>
          <cell r="F216">
            <v>72</v>
          </cell>
        </row>
        <row r="217">
          <cell r="A217" t="str">
            <v>7106 ТОСКАНО с/к с/н мгс 1/90 12шт.  ОСТАНКИНО</v>
          </cell>
          <cell r="D217">
            <v>135</v>
          </cell>
          <cell r="F217">
            <v>135</v>
          </cell>
        </row>
        <row r="218">
          <cell r="A218" t="str">
            <v>7107 САН-РЕМО с/в с/н мгс 1/90 12шт.  ОСТАНКИНО</v>
          </cell>
          <cell r="D218">
            <v>108</v>
          </cell>
          <cell r="F218">
            <v>108</v>
          </cell>
        </row>
        <row r="219">
          <cell r="A219" t="str">
            <v>7126 МОЛОЧНАЯ Останкино вар п/о 0.4кг 8шт.  ОСТАНКИНО</v>
          </cell>
          <cell r="D219">
            <v>1</v>
          </cell>
          <cell r="F219">
            <v>1</v>
          </cell>
        </row>
        <row r="220">
          <cell r="A220" t="str">
            <v>7143 БРАУНШВЕЙГСКАЯ ГОСТ с/к в/у 1/220 8шт. ОСТАНКИНО</v>
          </cell>
          <cell r="D220">
            <v>4</v>
          </cell>
          <cell r="F220">
            <v>4</v>
          </cell>
        </row>
        <row r="221">
          <cell r="A221" t="str">
            <v>7147 САЛЬЧИЧОН Останкино с/к в/у 1/220 8шт.  ОСТАНКИНО</v>
          </cell>
          <cell r="D221">
            <v>69</v>
          </cell>
          <cell r="F221">
            <v>69</v>
          </cell>
        </row>
        <row r="222">
          <cell r="A222" t="str">
            <v>7149 БАЛЫКОВАЯ Коровино п/к в/у 0.84кг_50с  ОСТАНКИНО</v>
          </cell>
          <cell r="D222">
            <v>36</v>
          </cell>
          <cell r="F222">
            <v>36</v>
          </cell>
        </row>
        <row r="223">
          <cell r="A223" t="str">
            <v>7154 СЕРВЕЛАТ ЗЕРНИСТЫЙ ПМ в/к в/у 0.35кг_50с  ОСТАНКИНО</v>
          </cell>
          <cell r="D223">
            <v>2994</v>
          </cell>
          <cell r="F223">
            <v>2994</v>
          </cell>
        </row>
        <row r="224">
          <cell r="A224" t="str">
            <v>7166 СЕРВЕЛТ ОХОТНИЧИЙ ПМ в/к в/у_50с  ОСТАНКИНО</v>
          </cell>
          <cell r="D224">
            <v>515.79999999999995</v>
          </cell>
          <cell r="F224">
            <v>515.79999999999995</v>
          </cell>
        </row>
        <row r="225">
          <cell r="A225" t="str">
            <v>7169 СЕРВЕЛАТ ОХОТНИЧИЙ ПМ в/к в/у 0.35кг_50с  ОСТАНКИНО</v>
          </cell>
          <cell r="D225">
            <v>3700</v>
          </cell>
          <cell r="F225">
            <v>3700</v>
          </cell>
        </row>
        <row r="226">
          <cell r="A226" t="str">
            <v>7187 ГРУДИНКА ПРЕМИУМ к/в мл/к в/у 0,3кг_50с ОСТАНКИНО</v>
          </cell>
          <cell r="D226">
            <v>464</v>
          </cell>
          <cell r="F226">
            <v>464</v>
          </cell>
        </row>
        <row r="227">
          <cell r="A227" t="str">
            <v>7225 ТОСКАНО ПРЕМИУМ Останкино с/к в/у 1/180  ОСТАНКИНО</v>
          </cell>
          <cell r="D227">
            <v>130</v>
          </cell>
          <cell r="F227">
            <v>130</v>
          </cell>
        </row>
        <row r="228">
          <cell r="A228" t="str">
            <v>7226 ЧОРИЗО ПРЕМИУМ Останкино с/к в/у 1/180  ОСТАНКИНО</v>
          </cell>
          <cell r="D228">
            <v>90</v>
          </cell>
          <cell r="F228">
            <v>90</v>
          </cell>
        </row>
        <row r="229">
          <cell r="A229" t="str">
            <v>7227 САЛЯМИ ФИНСКАЯ Папа может с/к в/у 1/180  ОСТАНКИНО</v>
          </cell>
          <cell r="D229">
            <v>227</v>
          </cell>
          <cell r="F229">
            <v>227</v>
          </cell>
        </row>
        <row r="230">
          <cell r="A230" t="str">
            <v>7229 САЛЬЧИЧОН Останкино с/к в/у 1/180 ОСТАНКИНО</v>
          </cell>
          <cell r="D230">
            <v>54</v>
          </cell>
          <cell r="F230">
            <v>54</v>
          </cell>
        </row>
        <row r="231">
          <cell r="A231" t="str">
            <v>7231 КЛАССИЧЕСКАЯ ПМ вар п/о 0,3кг 8шт_209к ОСТАНКИНО</v>
          </cell>
          <cell r="D231">
            <v>1615</v>
          </cell>
          <cell r="F231">
            <v>1615</v>
          </cell>
        </row>
        <row r="232">
          <cell r="A232" t="str">
            <v>7232 БОЯNСКАЯ ПМ п/к в/у 0,28кг 8шт_209к ОСТАНКИНО</v>
          </cell>
          <cell r="D232">
            <v>1700</v>
          </cell>
          <cell r="F232">
            <v>1700</v>
          </cell>
        </row>
        <row r="233">
          <cell r="A233" t="str">
            <v>7234 ФИЛЕЙНЫЕ ПМ сос ц/о в/у 1/495 8шт.  ОСТАНКИНО</v>
          </cell>
          <cell r="D233">
            <v>40</v>
          </cell>
          <cell r="F233">
            <v>40</v>
          </cell>
        </row>
        <row r="234">
          <cell r="A234" t="str">
            <v>7235 ВЕТЧ.КЛАССИЧЕСКАЯ ПМ п/о 0,35кг 8шт_209к ОСТАНКИНО</v>
          </cell>
          <cell r="D234">
            <v>39</v>
          </cell>
          <cell r="F234">
            <v>39</v>
          </cell>
        </row>
        <row r="235">
          <cell r="A235" t="str">
            <v>7236 СЕРВЕЛАТ КАРЕЛЬСКИЙ в/к в/у 0,28кг_209к ОСТАНКИНО</v>
          </cell>
          <cell r="D235">
            <v>3686</v>
          </cell>
          <cell r="F235">
            <v>3686</v>
          </cell>
        </row>
        <row r="236">
          <cell r="A236" t="str">
            <v>7241 САЛЯМИ Папа может п/к в/у 0,28кг_209к ОСТАНКИНО</v>
          </cell>
          <cell r="D236">
            <v>898</v>
          </cell>
          <cell r="F236">
            <v>898</v>
          </cell>
        </row>
        <row r="237">
          <cell r="A237" t="str">
            <v>7244 ФИЛЕЙНЫЕ Папа может сос ц/о мгс 0,72*4 ОСТАНКИНО</v>
          </cell>
          <cell r="D237">
            <v>12</v>
          </cell>
          <cell r="F237">
            <v>12</v>
          </cell>
        </row>
        <row r="238">
          <cell r="A238" t="str">
            <v>7245 ВЕТЧ.ФИЛЕЙНАЯ ПМ п/о 0,4кг 8шт ОСТАНКИНО</v>
          </cell>
          <cell r="D238">
            <v>135</v>
          </cell>
          <cell r="F238">
            <v>135</v>
          </cell>
        </row>
        <row r="239">
          <cell r="A239" t="str">
            <v>7250 ТОМ ЯМ Папа Может сос п/о мгс 0,33кг 8 шт  ОСТАНКИНО</v>
          </cell>
          <cell r="D239">
            <v>39</v>
          </cell>
          <cell r="F239">
            <v>39</v>
          </cell>
        </row>
        <row r="240">
          <cell r="A240" t="str">
            <v>7276 СЛИВОЧНЫЕ ПМ сос п/о мгс 0,3кг 7шт ОСТАНКИНО</v>
          </cell>
          <cell r="D240">
            <v>4</v>
          </cell>
          <cell r="F240">
            <v>4</v>
          </cell>
        </row>
        <row r="241">
          <cell r="A241" t="str">
            <v>8377 Творожный Сыр 60% Сливочный  СТМ "ПапаМожет" - 140гр  ОСТАНКИНО</v>
          </cell>
          <cell r="D241">
            <v>169</v>
          </cell>
          <cell r="F241">
            <v>169</v>
          </cell>
        </row>
        <row r="242">
          <cell r="A242" t="str">
            <v>8391 Сыр творожный с зеленью 60% Папа может 140 гр.  ОСТАНКИНО</v>
          </cell>
          <cell r="D242">
            <v>78</v>
          </cell>
          <cell r="F242">
            <v>78</v>
          </cell>
        </row>
        <row r="243">
          <cell r="A243" t="str">
            <v>8398 Сыр ПАПА МОЖЕТ "Тильзитер" 45% 180 г  ОСТАНКИНО</v>
          </cell>
          <cell r="D243">
            <v>261</v>
          </cell>
          <cell r="F243">
            <v>261</v>
          </cell>
        </row>
        <row r="244">
          <cell r="A244" t="str">
            <v>8411 Сыр ПАПА МОЖЕТ "Гауда Голд" 45% 180 г  ОСТАНКИНО</v>
          </cell>
          <cell r="D244">
            <v>336</v>
          </cell>
          <cell r="F244">
            <v>336</v>
          </cell>
        </row>
        <row r="245">
          <cell r="A245" t="str">
            <v>8435 Сыр ПАПА МОЖЕТ "Российский традиционный" 45% 180 г  ОСТАНКИНО</v>
          </cell>
          <cell r="D245">
            <v>886</v>
          </cell>
          <cell r="F245">
            <v>886</v>
          </cell>
        </row>
        <row r="246">
          <cell r="A246" t="str">
            <v>8438 Плавленый Сыр 45% "С ветчиной" СТМ "ПапаМожет" 180гр  ОСТАНКИНО</v>
          </cell>
          <cell r="D246">
            <v>43</v>
          </cell>
          <cell r="F246">
            <v>43</v>
          </cell>
        </row>
        <row r="247">
          <cell r="A247" t="str">
            <v>8445 Плавленый Сыр 45% "С грибами" СТМ "ПапаМожет 180гр  ОСТАНКИНО</v>
          </cell>
          <cell r="D247">
            <v>29</v>
          </cell>
          <cell r="F247">
            <v>29</v>
          </cell>
        </row>
        <row r="248">
          <cell r="A248" t="str">
            <v>8452 Сыр колбасный копченый Папа Может 400 гр  ОСТАНКИНО</v>
          </cell>
          <cell r="D248">
            <v>7</v>
          </cell>
          <cell r="F248">
            <v>7</v>
          </cell>
        </row>
        <row r="249">
          <cell r="A249" t="str">
            <v>8459 Сыр ПАПА МОЖЕТ "Голландский традиционный" 45% 180 г  ОСТАНКИНО</v>
          </cell>
          <cell r="D249">
            <v>767</v>
          </cell>
          <cell r="F249">
            <v>767</v>
          </cell>
        </row>
        <row r="250">
          <cell r="A250" t="str">
            <v>8476 Продукт колбасный с сыром копченый Коровино 400 гр  ОСТАНКИНО</v>
          </cell>
          <cell r="D250">
            <v>14</v>
          </cell>
          <cell r="F250">
            <v>14</v>
          </cell>
        </row>
        <row r="251">
          <cell r="A251" t="str">
            <v>8572 Сыр Папа Может "Гауда Голд", 45% брусок ВЕС ОСТАНКИНО</v>
          </cell>
          <cell r="D251">
            <v>8.5</v>
          </cell>
          <cell r="F251">
            <v>8.5</v>
          </cell>
        </row>
        <row r="252">
          <cell r="A252" t="str">
            <v>8674 Плавленый сыр "Шоколадный" 30% 180 гр ТМ "ПАПА МОЖЕТ"  ОСТАНКИНО</v>
          </cell>
          <cell r="D252">
            <v>18</v>
          </cell>
          <cell r="F252">
            <v>18</v>
          </cell>
        </row>
        <row r="253">
          <cell r="A253" t="str">
            <v>8681 Сыр плавленый Сливочный ж 45 % 180г ТМ Папа Может (16шт) ОСТАНКИНО</v>
          </cell>
          <cell r="D253">
            <v>69</v>
          </cell>
          <cell r="F253">
            <v>69</v>
          </cell>
        </row>
        <row r="254">
          <cell r="A254" t="str">
            <v>8831 Сыр ПАПА МОЖЕТ "Министерский" 180гр, 45 %  ОСТАНКИНО</v>
          </cell>
          <cell r="D254">
            <v>115</v>
          </cell>
          <cell r="F254">
            <v>115</v>
          </cell>
        </row>
        <row r="255">
          <cell r="A255" t="str">
            <v>8855 Сыр ПАПА МОЖЕТ "Папин завтрак" 180гр, 45 %  ОСТАНКИНО</v>
          </cell>
          <cell r="D255">
            <v>56</v>
          </cell>
          <cell r="F255">
            <v>56</v>
          </cell>
        </row>
        <row r="256">
          <cell r="A256" t="str">
            <v>Балык говяжий с/к "Эликатессе" 0,10 кг.шт. нарезка (лоток с ср.защ.атм.)  СПК</v>
          </cell>
          <cell r="D256">
            <v>202</v>
          </cell>
          <cell r="F256">
            <v>202</v>
          </cell>
        </row>
        <row r="257">
          <cell r="A257" t="str">
            <v>Балык свиной с/к "Эликатессе" 0,10 кг.шт. нарезка (лоток с ср.защ.атм.)  СПК</v>
          </cell>
          <cell r="D257">
            <v>146</v>
          </cell>
          <cell r="F257">
            <v>146</v>
          </cell>
        </row>
        <row r="258">
          <cell r="A258" t="str">
            <v>Балыковая с/к 200 гр. срез "Эликатессе" термоформ.пак.  СПК</v>
          </cell>
          <cell r="D258">
            <v>93</v>
          </cell>
          <cell r="F258">
            <v>93</v>
          </cell>
        </row>
        <row r="259">
          <cell r="A259" t="str">
            <v>БОНУС МОЛОЧНЫЕ КЛАССИЧЕСКИЕ сос п/о в/у 0.3кг (6084)  ОСТАНКИНО</v>
          </cell>
          <cell r="D259">
            <v>55</v>
          </cell>
          <cell r="F259">
            <v>55</v>
          </cell>
        </row>
        <row r="260">
          <cell r="A260" t="str">
            <v>БОНУС МОЛОЧНЫЕ КЛАССИЧЕСКИЕ сос п/о мгс 2*4_С (4980)  ОСТАНКИНО</v>
          </cell>
          <cell r="D260">
            <v>16</v>
          </cell>
          <cell r="F260">
            <v>16</v>
          </cell>
        </row>
        <row r="261">
          <cell r="A261" t="str">
            <v>БОНУС СОЧНЫЕ Папа может сос п/о мгс 1.5*4 (6954)  ОСТАНКИНО</v>
          </cell>
          <cell r="D261">
            <v>363</v>
          </cell>
          <cell r="F261">
            <v>363</v>
          </cell>
        </row>
        <row r="262">
          <cell r="A262" t="str">
            <v>БОНУС СОЧНЫЕ сос п/о мгс 0.41кг_UZ (6087)  ОСТАНКИНО</v>
          </cell>
          <cell r="D262">
            <v>291</v>
          </cell>
          <cell r="F262">
            <v>291</v>
          </cell>
        </row>
        <row r="263">
          <cell r="A263" t="str">
            <v>БОНУС_ 017  Сосиски Вязанка Сливочные, Вязанка амицел ВЕС.ПОКОМ</v>
          </cell>
          <cell r="F263">
            <v>160.608</v>
          </cell>
        </row>
        <row r="264">
          <cell r="A264" t="str">
            <v>БОНУС_ 456  Колбаса Филейная ТМ Особый рецепт ВЕС большой батон  ПОКОМ</v>
          </cell>
          <cell r="F264">
            <v>575.03599999999994</v>
          </cell>
        </row>
        <row r="265">
          <cell r="A265" t="str">
            <v>БОНУС_307 Колбаса Сервелат Мясорубский с мелкорубленным окороком 0,35 кг срез ТМ Стародворье   Поком</v>
          </cell>
          <cell r="F265">
            <v>637</v>
          </cell>
        </row>
        <row r="266">
          <cell r="A266" t="str">
            <v>БОНУС_319  Колбаса вареная Филейская ТМ Вязанка ТС Классическая, 0,45 кг. ПОКОМ</v>
          </cell>
          <cell r="F266">
            <v>2132</v>
          </cell>
        </row>
        <row r="267">
          <cell r="A267" t="str">
            <v>БОНУС_412  Сосиски Баварские ТМ Стародворье 0,35 кг ПОКОМ</v>
          </cell>
          <cell r="F267">
            <v>3</v>
          </cell>
        </row>
        <row r="268">
          <cell r="A268" t="str">
            <v>БОНУС_Готовые чебупели с ветчиной и сыром Горячая штучка 0,3кг зам  ПОКОМ</v>
          </cell>
          <cell r="F268">
            <v>2</v>
          </cell>
        </row>
        <row r="269">
          <cell r="A269" t="str">
            <v>БОНУС_Готовые чебупели сочные с мясом ТМ Горячая штучка  0,3кг зам    ПОКОМ</v>
          </cell>
          <cell r="F269">
            <v>193</v>
          </cell>
        </row>
        <row r="270">
          <cell r="A270" t="str">
            <v>БОНУС_Пельмени Бульмени с говядиной и свининой ТМ Горячая штучка. флоу-пак сфера 0,4 кг ПОКОМ</v>
          </cell>
          <cell r="F270">
            <v>2</v>
          </cell>
        </row>
        <row r="271">
          <cell r="A271" t="str">
            <v>БОНУС_Пельмени Бульмени с говядиной и свининой ТМ Горячая штучка. флоу-пак сфера 0,7 кг ПОКОМ</v>
          </cell>
          <cell r="F271">
            <v>88</v>
          </cell>
        </row>
        <row r="272">
          <cell r="A272" t="str">
            <v>Брошетт с/в 160 гр.шт. "Высокий вкус"  СПК</v>
          </cell>
          <cell r="D272">
            <v>3</v>
          </cell>
          <cell r="F272">
            <v>3</v>
          </cell>
        </row>
        <row r="273">
          <cell r="A273" t="str">
            <v>Бутербродная вареная 0,47 кг шт.  СПК</v>
          </cell>
          <cell r="D273">
            <v>16</v>
          </cell>
          <cell r="F273">
            <v>16</v>
          </cell>
        </row>
        <row r="274">
          <cell r="A274" t="str">
            <v>Вацлавская п/к (черева) 390 гр.шт. термоус.пак  СПК</v>
          </cell>
          <cell r="D274">
            <v>3</v>
          </cell>
          <cell r="F274">
            <v>3</v>
          </cell>
        </row>
        <row r="275">
          <cell r="A275" t="str">
            <v>Ветчина Альтаирская Столовая (для ХОРЕКА)  СПК</v>
          </cell>
          <cell r="D275">
            <v>2</v>
          </cell>
          <cell r="F275">
            <v>2</v>
          </cell>
        </row>
        <row r="276">
          <cell r="A276" t="str">
            <v>ВЫВЕДЕНА Наггетсы с индейкой 0,25кг ТМ Вязанка ТС Наггетсы замор.  ПОКОМ</v>
          </cell>
          <cell r="D276">
            <v>2</v>
          </cell>
          <cell r="F276">
            <v>2</v>
          </cell>
        </row>
        <row r="277">
          <cell r="A277" t="str">
            <v>ВЫВЕДЕНА.Наггетсы из печи 0,25кг ТМ Вязанка ТС Наггетсы замор.  ПОКОМ</v>
          </cell>
          <cell r="D277">
            <v>1</v>
          </cell>
          <cell r="F277">
            <v>1</v>
          </cell>
        </row>
        <row r="278">
          <cell r="A278" t="str">
            <v>Готовые бельмеши сочные с мясом ТМ Горячая штучка 0,3кг зам  ПОКОМ</v>
          </cell>
          <cell r="D278">
            <v>1</v>
          </cell>
          <cell r="F278">
            <v>266</v>
          </cell>
        </row>
        <row r="279">
          <cell r="A279" t="str">
            <v>Готовые чебупели острые с мясом 0,24кг ТМ Горячая штучка  ПОКОМ</v>
          </cell>
          <cell r="F279">
            <v>278</v>
          </cell>
        </row>
        <row r="280">
          <cell r="A280" t="str">
            <v>Готовые чебупели острые с мясом Горячая штучка 0,3 кг зам  ПОКОМ</v>
          </cell>
          <cell r="F280">
            <v>46</v>
          </cell>
        </row>
        <row r="281">
          <cell r="A281" t="str">
            <v>Готовые чебупели с ветчиной и сыром Горячая штучка 0,3кг зам  ПОКОМ</v>
          </cell>
          <cell r="D281">
            <v>6</v>
          </cell>
          <cell r="F281">
            <v>1967</v>
          </cell>
        </row>
        <row r="282">
          <cell r="A282" t="str">
            <v>Готовые чебупели сочные с мясом ТМ Горячая штучка  0,3кг зам  ПОКОМ</v>
          </cell>
          <cell r="D282">
            <v>4</v>
          </cell>
          <cell r="F282">
            <v>1479</v>
          </cell>
        </row>
        <row r="283">
          <cell r="A283" t="str">
            <v>Готовые чебуреки с мясом ТМ Горячая штучка 0,09 кг флоу-пак ПОКОМ</v>
          </cell>
          <cell r="F283">
            <v>513</v>
          </cell>
        </row>
        <row r="284">
          <cell r="A284" t="str">
            <v>Грудинка "По-московски" в/к термоус.пак.  СПК</v>
          </cell>
          <cell r="D284">
            <v>4.5</v>
          </cell>
          <cell r="F284">
            <v>4.5</v>
          </cell>
        </row>
        <row r="285">
          <cell r="A285" t="str">
            <v>Гуцульская с/к "КолбасГрад" 160 гр.шт. термоус. пак  СПК</v>
          </cell>
          <cell r="D285">
            <v>74</v>
          </cell>
          <cell r="F285">
            <v>74</v>
          </cell>
        </row>
        <row r="286">
          <cell r="A286" t="str">
            <v>Дельгаро с/в "Эликатессе" 140 гр.шт.  СПК</v>
          </cell>
          <cell r="D286">
            <v>70</v>
          </cell>
          <cell r="F286">
            <v>70</v>
          </cell>
        </row>
        <row r="287">
          <cell r="A287" t="str">
            <v>Деревенская с чесночком и сальцем п/к (черева) 390 гр.шт. термоус. пак.  СПК</v>
          </cell>
          <cell r="D287">
            <v>131</v>
          </cell>
          <cell r="F287">
            <v>131</v>
          </cell>
        </row>
        <row r="288">
          <cell r="A288" t="str">
            <v>Для праздника с/к "Просто выгодно" 260 гр.шт.  СПК</v>
          </cell>
          <cell r="D288">
            <v>9</v>
          </cell>
          <cell r="F288">
            <v>9</v>
          </cell>
        </row>
        <row r="289">
          <cell r="A289" t="str">
            <v>Докторская вареная в/с 0,47 кг шт.  СПК</v>
          </cell>
          <cell r="D289">
            <v>14</v>
          </cell>
          <cell r="F289">
            <v>14</v>
          </cell>
        </row>
        <row r="290">
          <cell r="A290" t="str">
            <v>Докторская вареная термоус.пак. "Высокий вкус"  СПК</v>
          </cell>
          <cell r="D290">
            <v>92.3</v>
          </cell>
          <cell r="F290">
            <v>92.3</v>
          </cell>
        </row>
        <row r="291">
          <cell r="A291" t="str">
            <v>ЖАР-ладушки с клубникой и вишней ТМ Стародворье 0,2 кг ПОКОМ</v>
          </cell>
          <cell r="D291">
            <v>1</v>
          </cell>
          <cell r="F291">
            <v>50</v>
          </cell>
        </row>
        <row r="292">
          <cell r="A292" t="str">
            <v>ЖАР-ладушки с мясом 0,2кг ТМ Стародворье  ПОКОМ</v>
          </cell>
          <cell r="D292">
            <v>6</v>
          </cell>
          <cell r="F292">
            <v>498</v>
          </cell>
        </row>
        <row r="293">
          <cell r="A293" t="str">
            <v>ЖАР-ладушки с яблоком и грушей ТМ Стародворье 0,2 кг. ПОКОМ</v>
          </cell>
          <cell r="F293">
            <v>44</v>
          </cell>
        </row>
        <row r="294">
          <cell r="A294" t="str">
            <v>Карбонад Юбилейный термоус.пак.  СПК</v>
          </cell>
          <cell r="D294">
            <v>56.5</v>
          </cell>
          <cell r="F294">
            <v>56.5</v>
          </cell>
        </row>
        <row r="295">
          <cell r="A295" t="str">
            <v>Каша гречневая с говядиной "СПК" ж/б 0,340 кг.шт. термоус. пл. ЧМК  СПК</v>
          </cell>
          <cell r="D295">
            <v>31</v>
          </cell>
          <cell r="F295">
            <v>31</v>
          </cell>
        </row>
        <row r="296">
          <cell r="A296" t="str">
            <v>Каша перловая с говядиной "СПК" ж/б 0,340 кг.шт. термоус. пл. ЧМК СПК</v>
          </cell>
          <cell r="D296">
            <v>43</v>
          </cell>
          <cell r="F296">
            <v>43</v>
          </cell>
        </row>
        <row r="297">
          <cell r="A297" t="str">
            <v>Классическая вареная 400 гр.шт.  СПК</v>
          </cell>
          <cell r="D297">
            <v>25</v>
          </cell>
          <cell r="F297">
            <v>25</v>
          </cell>
        </row>
        <row r="298">
          <cell r="A298" t="str">
            <v>Классическая с/к 80 гр.шт.нар. (лоток с ср.защ.атм.)  СПК</v>
          </cell>
          <cell r="D298">
            <v>6</v>
          </cell>
          <cell r="F298">
            <v>6</v>
          </cell>
        </row>
        <row r="299">
          <cell r="A299" t="str">
            <v>Колбаски ПодПивасики оригинальные с/к 0,10 кг.шт. термофор.пак.  СПК</v>
          </cell>
          <cell r="D299">
            <v>659</v>
          </cell>
          <cell r="F299">
            <v>659</v>
          </cell>
        </row>
        <row r="300">
          <cell r="A300" t="str">
            <v>Колбаски ПодПивасики острые с/к 0,10 кг.шт. термофор.пак.  СПК</v>
          </cell>
          <cell r="D300">
            <v>604</v>
          </cell>
          <cell r="F300">
            <v>604</v>
          </cell>
        </row>
        <row r="301">
          <cell r="A301" t="str">
            <v>Колбаски ПодПивасики с сыром с/к 100 гр.шт. (в ср.защ.атм.)  СПК</v>
          </cell>
          <cell r="D301">
            <v>87</v>
          </cell>
          <cell r="F301">
            <v>87</v>
          </cell>
        </row>
        <row r="302">
          <cell r="A302" t="str">
            <v>Круггетсы с сырным соусом ТМ Горячая штучка 0,25 кг зам  ПОКОМ</v>
          </cell>
          <cell r="D302">
            <v>1</v>
          </cell>
          <cell r="F302">
            <v>919</v>
          </cell>
        </row>
        <row r="303">
          <cell r="A303" t="str">
            <v>Круггетсы сочные ТМ Горячая штучка ТС Круггетсы 0,25 кг зам  ПОКОМ</v>
          </cell>
          <cell r="D303">
            <v>10</v>
          </cell>
          <cell r="F303">
            <v>980</v>
          </cell>
        </row>
        <row r="304">
          <cell r="A304" t="str">
            <v>Купеческая п/к 0,38 кг.шт. термофор.пак.  СПК</v>
          </cell>
          <cell r="D304">
            <v>11</v>
          </cell>
          <cell r="F304">
            <v>11</v>
          </cell>
        </row>
        <row r="305">
          <cell r="A305" t="str">
            <v>Ла Фаворте с/в "Эликатессе" 140 гр.шт.  СПК</v>
          </cell>
          <cell r="D305">
            <v>117</v>
          </cell>
          <cell r="F305">
            <v>117</v>
          </cell>
        </row>
        <row r="306">
          <cell r="A306" t="str">
            <v>Ливерная Печеночная "Просто выгодно" 0,3 кг.шт.  СПК</v>
          </cell>
          <cell r="D306">
            <v>17</v>
          </cell>
          <cell r="F306">
            <v>17</v>
          </cell>
        </row>
        <row r="307">
          <cell r="A307" t="str">
            <v>Любительская вареная термоус.пак. "Высокий вкус"  СПК</v>
          </cell>
          <cell r="D307">
            <v>87.6</v>
          </cell>
          <cell r="F307">
            <v>87.6</v>
          </cell>
        </row>
        <row r="308">
          <cell r="A308" t="str">
            <v>Мини-сосиски в тесте 3,7кг ВЕС заморож. ТМ Зареченские  ПОКОМ</v>
          </cell>
          <cell r="F308">
            <v>222.001</v>
          </cell>
        </row>
        <row r="309">
          <cell r="A309" t="str">
            <v>Мини-чебуречки с мясом ВЕС 5,5кг ТМ Зареченские  ПОКОМ</v>
          </cell>
          <cell r="D309">
            <v>5.5</v>
          </cell>
          <cell r="F309">
            <v>104.5</v>
          </cell>
        </row>
        <row r="310">
          <cell r="A310" t="str">
            <v>Мини-шарики с курочкой и сыром ТМ Зареченские ВЕС  ПОКОМ</v>
          </cell>
          <cell r="D310">
            <v>12</v>
          </cell>
          <cell r="F310">
            <v>223.2</v>
          </cell>
        </row>
        <row r="311">
          <cell r="A311" t="str">
            <v>Мусульманская вареная "Просто выгодно"  СПК</v>
          </cell>
          <cell r="D311">
            <v>1</v>
          </cell>
          <cell r="F311">
            <v>1</v>
          </cell>
        </row>
        <row r="312">
          <cell r="A312" t="str">
            <v>Наггетсы из печи 0,25кг ТМ Вязанка ТС Няняггетсы Сливушки замор.  ПОКОМ</v>
          </cell>
          <cell r="D312">
            <v>3</v>
          </cell>
          <cell r="F312">
            <v>2122</v>
          </cell>
        </row>
        <row r="313">
          <cell r="A313" t="str">
            <v>Наггетсы Нагетосы Сочная курочка в хрустящей панировке 0,25кг ТМ Горячая штучка   ПОКОМ</v>
          </cell>
          <cell r="D313">
            <v>2</v>
          </cell>
          <cell r="F313">
            <v>2</v>
          </cell>
        </row>
        <row r="314">
          <cell r="A314" t="str">
            <v>Наггетсы Нагетосы Сочная курочка ТМ Горячая штучка 0,25 кг зам  ПОКОМ</v>
          </cell>
          <cell r="F314">
            <v>1578</v>
          </cell>
        </row>
        <row r="315">
          <cell r="A315" t="str">
            <v>Наггетсы с индейкой 0,25кг ТМ Вязанка ТС Няняггетсы Сливушки НД2 замор.  ПОКОМ</v>
          </cell>
          <cell r="D315">
            <v>2</v>
          </cell>
          <cell r="F315">
            <v>1782</v>
          </cell>
        </row>
        <row r="316">
          <cell r="A316" t="str">
            <v>Наггетсы с куриным филе и сыром ТМ Вязанка 0,25 кг ПОКОМ</v>
          </cell>
          <cell r="D316">
            <v>3</v>
          </cell>
          <cell r="F316">
            <v>1646</v>
          </cell>
        </row>
        <row r="317">
          <cell r="A317" t="str">
            <v>Наггетсы Хрустящие 0,3кг ТМ Зареченские  ПОКОМ</v>
          </cell>
          <cell r="F317">
            <v>48</v>
          </cell>
        </row>
        <row r="318">
          <cell r="A318" t="str">
            <v>Наггетсы Хрустящие ТМ Зареченские. ВЕС ПОКОМ</v>
          </cell>
          <cell r="D318">
            <v>6</v>
          </cell>
          <cell r="F318">
            <v>987</v>
          </cell>
        </row>
        <row r="319">
          <cell r="A319" t="str">
            <v>Оригинальная с перцем с/к  СПК</v>
          </cell>
          <cell r="D319">
            <v>97.04</v>
          </cell>
          <cell r="F319">
            <v>97.04</v>
          </cell>
        </row>
        <row r="320">
          <cell r="A320" t="str">
            <v>Оригинальная с перцем с/к 0,235 кг.шт.  СПК</v>
          </cell>
          <cell r="D320">
            <v>5</v>
          </cell>
          <cell r="F320">
            <v>5</v>
          </cell>
        </row>
        <row r="321">
          <cell r="A321" t="str">
            <v>Особая вареная  СПК</v>
          </cell>
          <cell r="D321">
            <v>2</v>
          </cell>
          <cell r="F321">
            <v>2</v>
          </cell>
        </row>
        <row r="322">
          <cell r="A322" t="str">
            <v>Паштет печеночный 140 гр.шт.  СПК</v>
          </cell>
          <cell r="D322">
            <v>16</v>
          </cell>
          <cell r="F322">
            <v>16</v>
          </cell>
        </row>
        <row r="323">
          <cell r="A323" t="str">
            <v>Пекерсы с индейкой в сливочном соусе ТМ Горячая штучка 0,25 кг зам  ПОКОМ</v>
          </cell>
          <cell r="D323">
            <v>2</v>
          </cell>
          <cell r="F323">
            <v>393</v>
          </cell>
        </row>
        <row r="324">
          <cell r="A324" t="str">
            <v>Пельмени Grandmeni с говядиной и свининой 0,7кг ТМ Горячая штучка  ПОКОМ</v>
          </cell>
          <cell r="D324">
            <v>2</v>
          </cell>
          <cell r="F324">
            <v>318</v>
          </cell>
        </row>
        <row r="325">
          <cell r="A325" t="str">
            <v>Пельмени Бигбули #МЕГАВКУСИЩЕ с сочной грудинкой 0,43 кг  ПОКОМ</v>
          </cell>
          <cell r="D325">
            <v>1</v>
          </cell>
          <cell r="F325">
            <v>1</v>
          </cell>
        </row>
        <row r="326">
          <cell r="A326" t="str">
            <v>Пельмени Бигбули #МЕГАВКУСИЩЕ с сочной грудинкой 0,9 кг  ПОКОМ</v>
          </cell>
          <cell r="D326">
            <v>2</v>
          </cell>
          <cell r="F326">
            <v>2</v>
          </cell>
        </row>
        <row r="327">
          <cell r="A327" t="str">
            <v>Пельмени Бигбули #МЕГАВКУСИЩЕ с сочной грудинкой ТМ Горячая штучка 0,4 кг. ПОКОМ</v>
          </cell>
          <cell r="F327">
            <v>81</v>
          </cell>
        </row>
        <row r="328">
          <cell r="A328" t="str">
            <v>Пельмени Бигбули #МЕГАВКУСИЩЕ с сочной грудинкой ТМ Горячая штучка 0,7 кг. ПОКОМ</v>
          </cell>
          <cell r="F328">
            <v>706</v>
          </cell>
        </row>
        <row r="329">
          <cell r="A329" t="str">
            <v>Пельмени Бигбули с мясом ТМ Горячая штучка. флоу-пак сфера 0,4 кг. ПОКОМ</v>
          </cell>
          <cell r="D329">
            <v>1</v>
          </cell>
          <cell r="F329">
            <v>148</v>
          </cell>
        </row>
        <row r="330">
          <cell r="A330" t="str">
            <v>Пельмени Бигбули с мясом ТМ Горячая штучка. флоу-пак сфера 0,7 кг ПОКОМ</v>
          </cell>
          <cell r="D330">
            <v>802</v>
          </cell>
          <cell r="F330">
            <v>2475</v>
          </cell>
        </row>
        <row r="331">
          <cell r="A331" t="str">
            <v>Пельмени Бигбули со сливочным маслом #МЕГАМАСЛИЩЕ Горячая штучка 0,9 кг  ПОКОМ</v>
          </cell>
          <cell r="D331">
            <v>1</v>
          </cell>
          <cell r="F331">
            <v>1</v>
          </cell>
        </row>
        <row r="332">
          <cell r="A332" t="str">
            <v>Пельмени Бигбули со сливочным маслом ТМ Горячая штучка, флоу-пак сфера 0,4. ПОКОМ</v>
          </cell>
          <cell r="F332">
            <v>37</v>
          </cell>
        </row>
        <row r="333">
          <cell r="A333" t="str">
            <v>Пельмени Бигбули со сливочным маслом ТМ Горячая штучка, флоу-пак сфера 0,7. ПОКОМ</v>
          </cell>
          <cell r="F333">
            <v>821</v>
          </cell>
        </row>
        <row r="334">
          <cell r="A334" t="str">
            <v>Пельмени Бульмени мини с мясом и оливковым маслом 0,7 кг ТМ Горячая штучка  ПОКОМ</v>
          </cell>
          <cell r="D334">
            <v>2</v>
          </cell>
          <cell r="F334">
            <v>689</v>
          </cell>
        </row>
        <row r="335">
          <cell r="A335" t="str">
            <v>Пельмени Бульмени по-сибирски с говядиной и свининой ТМ Горячая штучка 0,8 кг ПОКОМ</v>
          </cell>
          <cell r="D335">
            <v>2</v>
          </cell>
          <cell r="F335">
            <v>491</v>
          </cell>
        </row>
        <row r="336">
          <cell r="A336" t="str">
            <v>Пельмени Бульмени с говядиной и свининой Горячая шт. 0,9 кг  ПОКОМ</v>
          </cell>
          <cell r="D336">
            <v>5</v>
          </cell>
          <cell r="F336">
            <v>5</v>
          </cell>
        </row>
        <row r="337">
          <cell r="A337" t="str">
            <v>Пельмени Бульмени с говядиной и свининой Наваристые 2,7кг Горячая штучка ВЕС  ПОКОМ</v>
          </cell>
          <cell r="F337">
            <v>85.400999999999996</v>
          </cell>
        </row>
        <row r="338">
          <cell r="A338" t="str">
            <v>Пельмени Бульмени с говядиной и свининой Наваристые 5кг Горячая штучка ВЕС  ПОКОМ</v>
          </cell>
          <cell r="D338">
            <v>5</v>
          </cell>
          <cell r="F338">
            <v>1941.0029999999999</v>
          </cell>
        </row>
        <row r="339">
          <cell r="A339" t="str">
            <v>Пельмени Бульмени с говядиной и свининой ТМ Горячая штучка. флоу-пак сфера 0,4 кг ПОКОМ</v>
          </cell>
          <cell r="F339">
            <v>933</v>
          </cell>
        </row>
        <row r="340">
          <cell r="A340" t="str">
            <v>Пельмени Бульмени с говядиной и свининой ТМ Горячая штучка. флоу-пак сфера 0,7 кг ПОКОМ</v>
          </cell>
          <cell r="D340">
            <v>580</v>
          </cell>
          <cell r="F340">
            <v>2856</v>
          </cell>
        </row>
        <row r="341">
          <cell r="A341" t="str">
            <v>Пельмени Бульмени со сливочным маслом Горячая штучка 0,9 кг  ПОКОМ</v>
          </cell>
          <cell r="D341">
            <v>7</v>
          </cell>
          <cell r="F341">
            <v>7</v>
          </cell>
        </row>
        <row r="342">
          <cell r="A342" t="str">
            <v>Пельмени Бульмени со сливочным маслом ТМ Горячая шт. 0,43 кг  ПОКОМ</v>
          </cell>
          <cell r="D342">
            <v>1</v>
          </cell>
          <cell r="F342">
            <v>3</v>
          </cell>
        </row>
        <row r="343">
          <cell r="A343" t="str">
            <v>Пельмени Бульмени со сливочным маслом ТМ Горячая штучка. флоу-пак сфера 0,4 кг. ПОКОМ</v>
          </cell>
          <cell r="F343">
            <v>1188</v>
          </cell>
        </row>
        <row r="344">
          <cell r="A344" t="str">
            <v>Пельмени Бульмени со сливочным маслом ТМ Горячая штучка.флоу-пак сфера 0,7 кг. ПОКОМ</v>
          </cell>
          <cell r="D344">
            <v>1080</v>
          </cell>
          <cell r="F344">
            <v>4226</v>
          </cell>
        </row>
        <row r="345">
          <cell r="A345" t="str">
            <v>Пельмени Бульмени хрустящие с мясом 0,22 кг ТМ Горячая штучка  ПОКОМ</v>
          </cell>
          <cell r="D345">
            <v>2</v>
          </cell>
          <cell r="F345">
            <v>494</v>
          </cell>
        </row>
        <row r="346">
          <cell r="A346" t="str">
            <v>Пельмени Зареченские сфера 5 кг.  ПОКОМ</v>
          </cell>
          <cell r="F346">
            <v>55</v>
          </cell>
        </row>
        <row r="347">
          <cell r="A347" t="str">
            <v>Пельмени Медвежьи ушки с фермерскими сливками 0,7кг  ПОКОМ</v>
          </cell>
          <cell r="D347">
            <v>4</v>
          </cell>
          <cell r="F347">
            <v>88</v>
          </cell>
        </row>
        <row r="348">
          <cell r="A348" t="str">
            <v>Пельмени Медвежьи ушки с фермерской свининой и говядиной Малые 0,7кг  ПОКОМ</v>
          </cell>
          <cell r="D348">
            <v>1</v>
          </cell>
          <cell r="F348">
            <v>184</v>
          </cell>
        </row>
        <row r="349">
          <cell r="A349" t="str">
            <v>Пельмени Мясорубские с рубленой грудинкой ТМ Стародворье флоупак  0,7 кг. ПОКОМ</v>
          </cell>
          <cell r="F349">
            <v>79</v>
          </cell>
        </row>
        <row r="350">
          <cell r="A350" t="str">
            <v>Пельмени Мясорубские ТМ Стародворье фоупак равиоли 0,7 кг  ПОКОМ</v>
          </cell>
          <cell r="D350">
            <v>6</v>
          </cell>
          <cell r="F350">
            <v>1107</v>
          </cell>
        </row>
        <row r="351">
          <cell r="A351" t="str">
            <v>Пельмени Отборные из свинины и говядины 0,9 кг ТМ Стародворье ТС Медвежье ушко  ПОКОМ</v>
          </cell>
          <cell r="F351">
            <v>512</v>
          </cell>
        </row>
        <row r="352">
          <cell r="A352" t="str">
            <v>Пельмени С говядиной и свининой, ВЕС, сфера пуговки Мясная Галерея  ПОКОМ</v>
          </cell>
          <cell r="D352">
            <v>5</v>
          </cell>
          <cell r="F352">
            <v>576</v>
          </cell>
        </row>
        <row r="353">
          <cell r="A353" t="str">
            <v>Пельмени Со свининой и говядиной ТМ Особый рецепт Любимая ложка 1,0 кг  ПОКОМ</v>
          </cell>
          <cell r="D353">
            <v>16</v>
          </cell>
          <cell r="F353">
            <v>697</v>
          </cell>
        </row>
        <row r="354">
          <cell r="A354" t="str">
            <v>Пельмени Сочные сфера 0,8 кг ТМ Стародворье  ПОКОМ</v>
          </cell>
          <cell r="F354">
            <v>62</v>
          </cell>
        </row>
        <row r="355">
          <cell r="A355" t="str">
            <v>Пирожки с мясом 0,3кг ТМ Зареченские  ПОКОМ</v>
          </cell>
          <cell r="F355">
            <v>8</v>
          </cell>
        </row>
        <row r="356">
          <cell r="A356" t="str">
            <v>Пирожки с мясом 3,7кг ВЕС ТМ Зареченские  ПОКОМ</v>
          </cell>
          <cell r="F356">
            <v>129.511</v>
          </cell>
        </row>
        <row r="357">
          <cell r="A357" t="str">
            <v>Покровская вареная 0,47 кг шт.  СПК</v>
          </cell>
          <cell r="D357">
            <v>5</v>
          </cell>
          <cell r="F357">
            <v>5</v>
          </cell>
        </row>
        <row r="358">
          <cell r="A358" t="str">
            <v>Ричеза с/к 230 гр.шт.  СПК</v>
          </cell>
          <cell r="D358">
            <v>92</v>
          </cell>
          <cell r="F358">
            <v>92</v>
          </cell>
        </row>
        <row r="359">
          <cell r="A359" t="str">
            <v>Сальчетти с/к 230 гр.шт.  СПК</v>
          </cell>
          <cell r="D359">
            <v>172</v>
          </cell>
          <cell r="F359">
            <v>172</v>
          </cell>
        </row>
        <row r="360">
          <cell r="A360" t="str">
            <v>Сальчичон с/к 200 гр. срез "Эликатессе" термоформ.пак.  СПК</v>
          </cell>
          <cell r="D360">
            <v>1</v>
          </cell>
          <cell r="F360">
            <v>1</v>
          </cell>
        </row>
        <row r="361">
          <cell r="A361" t="str">
            <v>Салями Русская с/к "Просто выгодно" 0,26 кг.шт. термофор.пак.  СПК</v>
          </cell>
          <cell r="D361">
            <v>16</v>
          </cell>
          <cell r="F361">
            <v>16</v>
          </cell>
        </row>
        <row r="362">
          <cell r="A362" t="str">
            <v>Салями с перчиком с/к "КолбасГрад" 160 гр.шт. термоус. пак.  СПК</v>
          </cell>
          <cell r="D362">
            <v>115</v>
          </cell>
          <cell r="F362">
            <v>115</v>
          </cell>
        </row>
        <row r="363">
          <cell r="A363" t="str">
            <v>Салями с/к 100 гр.шт.нар. (лоток с ср.защ.атм.)  СПК</v>
          </cell>
          <cell r="D363">
            <v>5</v>
          </cell>
          <cell r="F363">
            <v>5</v>
          </cell>
        </row>
        <row r="364">
          <cell r="A364" t="str">
            <v>Салями Трюфель с/в "Эликатессе" 0,16 кг.шт.  СПК</v>
          </cell>
          <cell r="D364">
            <v>134</v>
          </cell>
          <cell r="F364">
            <v>134</v>
          </cell>
        </row>
        <row r="365">
          <cell r="A365" t="str">
            <v>Сардельки "Докторские" (черева) ( в ср.защ.атм.) 1.0 кг. "Высокий вкус"  СПК</v>
          </cell>
          <cell r="D365">
            <v>23</v>
          </cell>
          <cell r="F365">
            <v>23</v>
          </cell>
        </row>
        <row r="366">
          <cell r="A366" t="str">
            <v>Сардельки из говядины (черева) (в ср.защ.атм.) "Высокий вкус"  СПК</v>
          </cell>
          <cell r="D366">
            <v>20</v>
          </cell>
          <cell r="F366">
            <v>20</v>
          </cell>
        </row>
        <row r="367">
          <cell r="A367" t="str">
            <v>Семейная с чесночком Экстра вареная  СПК</v>
          </cell>
          <cell r="D367">
            <v>2</v>
          </cell>
          <cell r="F367">
            <v>2</v>
          </cell>
        </row>
        <row r="368">
          <cell r="A368" t="str">
            <v>Сервелат Европейский в/к, в/с 0,38 кг.шт.термофор.пак  СПК</v>
          </cell>
          <cell r="D368">
            <v>2</v>
          </cell>
          <cell r="F368">
            <v>2</v>
          </cell>
        </row>
        <row r="369">
          <cell r="A369" t="str">
            <v>Сервелат Коньячный в/к 0,38 кг.шт термофор.пак  СПК</v>
          </cell>
          <cell r="D369">
            <v>1</v>
          </cell>
          <cell r="F369">
            <v>1</v>
          </cell>
        </row>
        <row r="370">
          <cell r="A370" t="str">
            <v>Сервелат мелкозернистый в/к 0,5 кг.шт. термоус.пак. "Высокий вкус"  СПК</v>
          </cell>
          <cell r="D370">
            <v>10</v>
          </cell>
          <cell r="F370">
            <v>10</v>
          </cell>
        </row>
        <row r="371">
          <cell r="A371" t="str">
            <v>Сервелат Финский в/к 0,38 кг.шт. термофор.пак.  СПК</v>
          </cell>
          <cell r="D371">
            <v>5</v>
          </cell>
          <cell r="F371">
            <v>5</v>
          </cell>
        </row>
        <row r="372">
          <cell r="A372" t="str">
            <v>Сервелат Фирменный в/к 0,10 кг.шт. нарезка (лоток с ср.защ.атм.)  СПК</v>
          </cell>
          <cell r="D372">
            <v>13</v>
          </cell>
          <cell r="F372">
            <v>13</v>
          </cell>
        </row>
        <row r="373">
          <cell r="A373" t="str">
            <v>Сервелат Фирменный в/к 0,38 кг.шт. термофор.пак.  СПК</v>
          </cell>
          <cell r="D373">
            <v>1</v>
          </cell>
          <cell r="F373">
            <v>1</v>
          </cell>
        </row>
        <row r="374">
          <cell r="A374" t="str">
            <v>Сибирская особая с/к 0,10 кг.шт. нарезка (лоток с ср.защ.атм.)  СПК</v>
          </cell>
          <cell r="D374">
            <v>99</v>
          </cell>
          <cell r="F374">
            <v>99</v>
          </cell>
        </row>
        <row r="375">
          <cell r="A375" t="str">
            <v>Сибирская особая с/к 0,235 кг шт.  СПК</v>
          </cell>
          <cell r="D375">
            <v>149</v>
          </cell>
          <cell r="F375">
            <v>149</v>
          </cell>
        </row>
        <row r="376">
          <cell r="A376" t="str">
            <v>Сосиски "Баварские" 0,36 кг.шт. вак.упак.  СПК</v>
          </cell>
          <cell r="D376">
            <v>3</v>
          </cell>
          <cell r="F376">
            <v>3</v>
          </cell>
        </row>
        <row r="377">
          <cell r="A377" t="str">
            <v>Сосиски "Молочные" 0,36 кг.шт. вак.упак.  СПК</v>
          </cell>
          <cell r="D377">
            <v>6</v>
          </cell>
          <cell r="F377">
            <v>6</v>
          </cell>
        </row>
        <row r="378">
          <cell r="A378" t="str">
            <v>Сосиски Классические (в ср.защ.атм.) СПК</v>
          </cell>
          <cell r="D378">
            <v>18</v>
          </cell>
          <cell r="F378">
            <v>18</v>
          </cell>
        </row>
        <row r="379">
          <cell r="A379" t="str">
            <v>Сосиски Мини (коллаген) (лоток с ср.защ.атм.) (для ХОРЕКА)  СПК</v>
          </cell>
          <cell r="D379">
            <v>1</v>
          </cell>
          <cell r="F379">
            <v>1</v>
          </cell>
        </row>
        <row r="380">
          <cell r="A380" t="str">
            <v>Сосиски Мусульманские "Просто выгодно" (в ср.защ.атм.)  СПК</v>
          </cell>
          <cell r="D380">
            <v>8</v>
          </cell>
          <cell r="F380">
            <v>8</v>
          </cell>
        </row>
        <row r="381">
          <cell r="A381" t="str">
            <v>Сосиски Хот-дог подкопченные (лоток с ср.защ.атм.)  СПК</v>
          </cell>
          <cell r="D381">
            <v>4</v>
          </cell>
          <cell r="F381">
            <v>4</v>
          </cell>
        </row>
        <row r="382">
          <cell r="A382" t="str">
            <v>Сочный мегачебурек ТМ Зареченские ВЕС ПОКОМ</v>
          </cell>
          <cell r="F382">
            <v>155.16</v>
          </cell>
        </row>
        <row r="383">
          <cell r="A383" t="str">
            <v>Торо Неро с/в "Эликатессе" 140 гр.шт.  СПК</v>
          </cell>
          <cell r="D383">
            <v>41</v>
          </cell>
          <cell r="F383">
            <v>41</v>
          </cell>
        </row>
        <row r="384">
          <cell r="A384" t="str">
            <v>Утренняя вареная ВЕС СПК</v>
          </cell>
          <cell r="D384">
            <v>20</v>
          </cell>
          <cell r="F384">
            <v>20</v>
          </cell>
        </row>
        <row r="385">
          <cell r="A385" t="str">
            <v>Уши свиные копченые к пиву 0,15кг нар. д/ф шт.  СПК</v>
          </cell>
          <cell r="D385">
            <v>50</v>
          </cell>
          <cell r="F385">
            <v>50</v>
          </cell>
        </row>
        <row r="386">
          <cell r="A386" t="str">
            <v>Фестивальная пора с/к 100 гр.шт.нар. (лоток с ср.защ.атм.)  СПК</v>
          </cell>
          <cell r="D386">
            <v>95</v>
          </cell>
          <cell r="F386">
            <v>95</v>
          </cell>
        </row>
        <row r="387">
          <cell r="A387" t="str">
            <v>Фестивальная пора с/к 235 гр.шт.  СПК</v>
          </cell>
          <cell r="D387">
            <v>238</v>
          </cell>
          <cell r="F387">
            <v>238</v>
          </cell>
        </row>
        <row r="388">
          <cell r="A388" t="str">
            <v>Фестивальная пора с/к термоус.пак  СПК</v>
          </cell>
          <cell r="D388">
            <v>37.6</v>
          </cell>
          <cell r="F388">
            <v>37.6</v>
          </cell>
        </row>
        <row r="389">
          <cell r="A389" t="str">
            <v>Фирменная с/к 200 гр. срез "Эликатессе" термоформ.пак.  СПК</v>
          </cell>
          <cell r="D389">
            <v>103</v>
          </cell>
          <cell r="F389">
            <v>103</v>
          </cell>
        </row>
        <row r="390">
          <cell r="A390" t="str">
            <v>Фуэт с/в "Эликатессе" 160 гр.шт.  СПК</v>
          </cell>
          <cell r="D390">
            <v>136</v>
          </cell>
          <cell r="F390">
            <v>136</v>
          </cell>
        </row>
        <row r="391">
          <cell r="A391" t="str">
            <v>Хинкали Классические ТМ Зареченские ВЕС ПОКОМ</v>
          </cell>
          <cell r="F391">
            <v>157</v>
          </cell>
        </row>
        <row r="392">
          <cell r="A392" t="str">
            <v>Хот-догстер ТМ Горячая штучка ТС Хот-Догстер флоу-пак 0,09 кг. ПОКОМ</v>
          </cell>
          <cell r="F392">
            <v>608</v>
          </cell>
        </row>
        <row r="393">
          <cell r="A393" t="str">
            <v>Хотстеры с сыром 0,25кг ТМ Горячая штучка  ПОКОМ</v>
          </cell>
          <cell r="F393">
            <v>618</v>
          </cell>
        </row>
        <row r="394">
          <cell r="A394" t="str">
            <v>Хотстеры ТМ Горячая штучка ТС Хотстеры 0,25 кг зам  ПОКОМ</v>
          </cell>
          <cell r="D394">
            <v>626</v>
          </cell>
          <cell r="F394">
            <v>2330</v>
          </cell>
        </row>
        <row r="395">
          <cell r="A395" t="str">
            <v>Хрустящие крылышки острые к пиву ТМ Горячая штучка 0,3кг зам  ПОКОМ</v>
          </cell>
          <cell r="D395">
            <v>1</v>
          </cell>
          <cell r="F395">
            <v>462</v>
          </cell>
        </row>
        <row r="396">
          <cell r="A396" t="str">
            <v>Хрустящие крылышки ТМ Горячая штучка 0,3 кг зам  ПОКОМ</v>
          </cell>
          <cell r="F396">
            <v>588</v>
          </cell>
        </row>
        <row r="397">
          <cell r="A397" t="str">
            <v>Чебупели Курочка гриль ТМ Горячая штучка, 0,3 кг зам  ПОКОМ</v>
          </cell>
          <cell r="F397">
            <v>351</v>
          </cell>
        </row>
        <row r="398">
          <cell r="A398" t="str">
            <v>Чебупицца курочка по-итальянски Горячая штучка 0,25 кг зам  ПОКОМ</v>
          </cell>
          <cell r="D398">
            <v>1538</v>
          </cell>
          <cell r="F398">
            <v>3604</v>
          </cell>
        </row>
        <row r="399">
          <cell r="A399" t="str">
            <v>Чебупицца Маргарита 0,2кг ТМ Горячая штучка ТС Foodgital  ПОКОМ</v>
          </cell>
          <cell r="D399">
            <v>1</v>
          </cell>
          <cell r="F399">
            <v>712</v>
          </cell>
        </row>
        <row r="400">
          <cell r="A400" t="str">
            <v>Чебупицца Пепперони ТМ Горячая штучка ТС Чебупицца 0.25кг зам  ПОКОМ</v>
          </cell>
          <cell r="D400">
            <v>1517</v>
          </cell>
          <cell r="F400">
            <v>5216</v>
          </cell>
        </row>
        <row r="401">
          <cell r="A401" t="str">
            <v>Чебупицца со вкусом 4 сыра 0,2кг ТМ Горячая штучка ТС Foodgital  ПОКОМ</v>
          </cell>
          <cell r="D401">
            <v>2</v>
          </cell>
          <cell r="F401">
            <v>695</v>
          </cell>
        </row>
        <row r="402">
          <cell r="A402" t="str">
            <v>Чебуреки сочные ВЕС ТМ Зареченские  ПОКОМ</v>
          </cell>
          <cell r="D402">
            <v>5</v>
          </cell>
          <cell r="F402">
            <v>1068.2</v>
          </cell>
        </row>
        <row r="403">
          <cell r="A403" t="str">
            <v>Шпикачки Русские (черева) (в ср.защ.атм.) "Высокий вкус"  СПК</v>
          </cell>
          <cell r="D403">
            <v>41</v>
          </cell>
          <cell r="F403">
            <v>41</v>
          </cell>
        </row>
        <row r="404">
          <cell r="A404" t="str">
            <v>Эликапреза с/в "Эликатессе" 85 гр.шт. нарезка (лоток с ср.защ.атм.)  СПК</v>
          </cell>
          <cell r="D404">
            <v>3</v>
          </cell>
          <cell r="F404">
            <v>3</v>
          </cell>
        </row>
        <row r="405">
          <cell r="A405" t="str">
            <v>Юбилейная с/к 0,235 кг.шт.  СПК</v>
          </cell>
          <cell r="D405">
            <v>473</v>
          </cell>
          <cell r="F405">
            <v>473</v>
          </cell>
        </row>
        <row r="406">
          <cell r="A406" t="str">
            <v>Итого</v>
          </cell>
          <cell r="D406">
            <v>116519.049</v>
          </cell>
          <cell r="F406">
            <v>295357.69300000003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05.06.2025 - 05.06.2025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74.174000000000007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277.02199999999999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260.02999999999997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522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902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811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15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70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34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422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26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77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47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86.900999999999996</v>
          </cell>
        </row>
        <row r="22">
          <cell r="A22" t="str">
            <v xml:space="preserve"> 201  Ветчина Нежная ТМ Особый рецепт, (2,5кг), ПОКОМ</v>
          </cell>
          <cell r="D22">
            <v>763.678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72.953999999999994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173.59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130.55799999999999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48.106999999999999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38.892000000000003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141.83099999999999</v>
          </cell>
        </row>
        <row r="29">
          <cell r="A29" t="str">
            <v xml:space="preserve"> 247  Сардельки Нежные, ВЕС.  ПОКОМ</v>
          </cell>
          <cell r="D29">
            <v>22.722999999999999</v>
          </cell>
        </row>
        <row r="30">
          <cell r="A30" t="str">
            <v xml:space="preserve"> 248  Сардельки Сочные ТМ Особый рецепт,   ПОКОМ</v>
          </cell>
          <cell r="D30">
            <v>44.021000000000001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275.10899999999998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15.013999999999999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45.588000000000001</v>
          </cell>
        </row>
        <row r="34">
          <cell r="A34" t="str">
            <v xml:space="preserve"> 263  Шпикачки Стародворские, ВЕС.  ПОКОМ</v>
          </cell>
          <cell r="D34">
            <v>29.018000000000001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1.8120000000000001</v>
          </cell>
        </row>
        <row r="36">
          <cell r="A36" t="str">
            <v xml:space="preserve"> 267  Колбаса Салями Филейбургская зернистая, оболочка фиброуз, ВЕС, ТМ Баварушка  ПОКОМ</v>
          </cell>
          <cell r="D36">
            <v>1.7290000000000001</v>
          </cell>
        </row>
        <row r="37">
          <cell r="A37" t="str">
            <v xml:space="preserve"> 272  Колбаса Сервелат Филедворский, фиброуз, в/у 0,35 кг срез,  ПОКОМ</v>
          </cell>
          <cell r="D37">
            <v>209</v>
          </cell>
        </row>
        <row r="38">
          <cell r="A38" t="str">
            <v xml:space="preserve"> 273  Сосиски Сочинки с сочной грудинкой, МГС 0.4кг,   ПОКОМ</v>
          </cell>
          <cell r="D38">
            <v>1033</v>
          </cell>
        </row>
        <row r="39">
          <cell r="A39" t="str">
            <v xml:space="preserve"> 276  Колбаса Сливушка ТМ Вязанка в оболочке полиамид 0,45 кг  ПОКОМ</v>
          </cell>
          <cell r="D39">
            <v>666</v>
          </cell>
        </row>
        <row r="40">
          <cell r="A40" t="str">
            <v xml:space="preserve"> 283  Сосиски Сочинки, ВЕС, ТМ Стародворье ПОКОМ</v>
          </cell>
          <cell r="D40">
            <v>125.464</v>
          </cell>
        </row>
        <row r="41">
          <cell r="A41" t="str">
            <v xml:space="preserve"> 285  Паштет печеночный со слив.маслом ТМ Стародворье ламистер 0,1 кг  ПОКОМ</v>
          </cell>
          <cell r="D41">
            <v>260</v>
          </cell>
        </row>
        <row r="42">
          <cell r="A42" t="str">
            <v xml:space="preserve"> 296  Колбаса Мясорубская с рубленой грудинкой 0,35кг срез ТМ Стародворье  ПОКОМ</v>
          </cell>
          <cell r="D42">
            <v>402</v>
          </cell>
        </row>
        <row r="43">
          <cell r="A43" t="str">
            <v xml:space="preserve"> 297  Колбаса Мясорубская с рубленой грудинкой ВЕС ТМ Стародворье  ПОКОМ</v>
          </cell>
          <cell r="D43">
            <v>43.012</v>
          </cell>
        </row>
        <row r="44">
          <cell r="A44" t="str">
            <v xml:space="preserve"> 301  Сосиски Сочинки по-баварски с сыром,  0.4кг, ТМ Стародворье  ПОКОМ</v>
          </cell>
          <cell r="D44">
            <v>277</v>
          </cell>
        </row>
        <row r="45">
          <cell r="A45" t="str">
            <v xml:space="preserve"> 302  Сосиски Сочинки по-баварски,  0.4кг, ТМ Стародворье  ПОКОМ</v>
          </cell>
          <cell r="D45">
            <v>413</v>
          </cell>
        </row>
        <row r="46">
          <cell r="A46" t="str">
            <v xml:space="preserve"> 304  Колбаса Салями Мясорубская с рубленным шпиком ВЕС ТМ Стародворье  ПОКОМ</v>
          </cell>
          <cell r="D46">
            <v>22.766999999999999</v>
          </cell>
        </row>
        <row r="47">
          <cell r="A47" t="str">
            <v xml:space="preserve"> 305  Колбаса Сервелат Мясорубский с мелкорубленным окороком в/у  ТМ Стародворье ВЕС   ПОКОМ</v>
          </cell>
          <cell r="D47">
            <v>86.703000000000003</v>
          </cell>
        </row>
        <row r="48">
          <cell r="A48" t="str">
            <v xml:space="preserve"> 306  Колбаса Салями Мясорубская с рубленым шпиком 0,35 кг срез ТМ Стародворье   Поком</v>
          </cell>
          <cell r="D48">
            <v>364</v>
          </cell>
        </row>
        <row r="49">
          <cell r="A49" t="str">
            <v xml:space="preserve"> 307  Колбаса Сервелат Мясорубский с мелкорубленным окороком 0,35 кг срез ТМ Стародворье   Поком</v>
          </cell>
          <cell r="D49">
            <v>431</v>
          </cell>
        </row>
        <row r="50">
          <cell r="A50" t="str">
            <v xml:space="preserve"> 309  Сосиски Сочинки с сыром 0,4 кг ТМ Стародворье  ПОКОМ</v>
          </cell>
          <cell r="D50">
            <v>406</v>
          </cell>
        </row>
        <row r="51">
          <cell r="A51" t="str">
            <v xml:space="preserve"> 312  Ветчина Филейская ВЕС ТМ  Вязанка ТС Столичная  ПОКОМ</v>
          </cell>
          <cell r="D51">
            <v>52.899000000000001</v>
          </cell>
        </row>
        <row r="52">
          <cell r="A52" t="str">
            <v xml:space="preserve"> 315  Колбаса вареная Молокуша ТМ Вязанка ВЕС, ПОКОМ</v>
          </cell>
          <cell r="D52">
            <v>98.412000000000006</v>
          </cell>
        </row>
        <row r="53">
          <cell r="A53" t="str">
            <v xml:space="preserve"> 316  Колбаса Нежная ТМ Зареченские ВЕС  ПОКОМ</v>
          </cell>
          <cell r="D53">
            <v>21.027999999999999</v>
          </cell>
        </row>
        <row r="54">
          <cell r="A54" t="str">
            <v xml:space="preserve"> 318  Сосиски Датские ТМ Зареченские, ВЕС  ПОКОМ</v>
          </cell>
          <cell r="D54">
            <v>418.327</v>
          </cell>
        </row>
        <row r="55">
          <cell r="A55" t="str">
            <v xml:space="preserve"> 319  Колбаса вареная Филейская ТМ Вязанка ТС Классическая, 0,45 кг. ПОКОМ</v>
          </cell>
          <cell r="D55">
            <v>653</v>
          </cell>
        </row>
        <row r="56">
          <cell r="A56" t="str">
            <v xml:space="preserve"> 322  Колбаса вареная Молокуша 0,45кг ТМ Вязанка  ПОКОМ</v>
          </cell>
          <cell r="D56">
            <v>764</v>
          </cell>
        </row>
        <row r="57">
          <cell r="A57" t="str">
            <v xml:space="preserve"> 324  Ветчина Филейская ТМ Вязанка Столичная 0,45 кг ПОКОМ</v>
          </cell>
          <cell r="D57">
            <v>223</v>
          </cell>
        </row>
        <row r="58">
          <cell r="A58" t="str">
            <v xml:space="preserve"> 328  Сардельки Сочинки Стародворье ТМ  0,4 кг ПОКОМ</v>
          </cell>
          <cell r="D58">
            <v>80</v>
          </cell>
        </row>
        <row r="59">
          <cell r="A59" t="str">
            <v xml:space="preserve"> 329  Сардельки Сочинки с сыром Стародворье ТМ, 0,4 кг. ПОКОМ</v>
          </cell>
          <cell r="D59">
            <v>92</v>
          </cell>
        </row>
        <row r="60">
          <cell r="A60" t="str">
            <v xml:space="preserve"> 330  Колбаса вареная Филейская ТМ Вязанка ТС Классическая ВЕС  ПОКОМ</v>
          </cell>
          <cell r="D60">
            <v>202.16</v>
          </cell>
        </row>
        <row r="61">
          <cell r="A61" t="str">
            <v xml:space="preserve"> 334  Паштет Любительский ТМ Стародворье ламистер 0,1 кг  ПОКОМ</v>
          </cell>
          <cell r="D61">
            <v>137</v>
          </cell>
        </row>
        <row r="62">
          <cell r="A62" t="str">
            <v xml:space="preserve"> 335  Колбаса Сливушка ТМ Вязанка. ВЕС.  ПОКОМ </v>
          </cell>
          <cell r="D62">
            <v>49.976999999999997</v>
          </cell>
        </row>
        <row r="63">
          <cell r="A63" t="str">
            <v xml:space="preserve"> 342 Сосиски Сочинки Молочные ТМ Стародворье 0,4 кг ПОКОМ</v>
          </cell>
          <cell r="D63">
            <v>703</v>
          </cell>
        </row>
        <row r="64">
          <cell r="A64" t="str">
            <v xml:space="preserve"> 343 Сосиски Сочинки Сливочные ТМ Стародворье  0,4 кг</v>
          </cell>
          <cell r="D64">
            <v>595</v>
          </cell>
        </row>
        <row r="65">
          <cell r="A65" t="str">
            <v xml:space="preserve"> 344  Колбаса Сочинка по-европейски с сочной грудинкой ТМ Стародворье, ВЕС ПОКОМ</v>
          </cell>
          <cell r="D65">
            <v>126.86799999999999</v>
          </cell>
        </row>
        <row r="66">
          <cell r="A66" t="str">
            <v xml:space="preserve"> 345  Колбаса Сочинка по-фински с сочным окроком ТМ Стародворье ВЕС ПОКОМ</v>
          </cell>
          <cell r="D66">
            <v>67.204999999999998</v>
          </cell>
        </row>
        <row r="67">
          <cell r="A67" t="str">
            <v xml:space="preserve"> 346  Колбаса Сочинка зернистая с сочной грудинкой ТМ Стародворье.ВЕС ПОКОМ</v>
          </cell>
          <cell r="D67">
            <v>205.089</v>
          </cell>
        </row>
        <row r="68">
          <cell r="A68" t="str">
            <v xml:space="preserve"> 347  Колбаса Сочинка рубленая с сочным окороком ТМ Стародворье ВЕС ПОКОМ</v>
          </cell>
          <cell r="D68">
            <v>95.048000000000002</v>
          </cell>
        </row>
        <row r="69">
          <cell r="A69" t="str">
            <v xml:space="preserve"> 353  Колбаса Салями запеченная ТМ Стародворье ТС Дугушка. 0,6 кг ПОКОМ</v>
          </cell>
          <cell r="D69">
            <v>66</v>
          </cell>
        </row>
        <row r="70">
          <cell r="A70" t="str">
            <v xml:space="preserve"> 354  Колбаса Рубленая запеченная ТМ Стародворье,ТС Дугушка  0,6 кг ПОКОМ</v>
          </cell>
          <cell r="D70">
            <v>64</v>
          </cell>
        </row>
        <row r="71">
          <cell r="A71" t="str">
            <v xml:space="preserve"> 355  Колбаса Сервелат запеченный ТМ Стародворье ТС Дугушка. 0,6 кг. ПОКОМ</v>
          </cell>
          <cell r="D71">
            <v>121</v>
          </cell>
        </row>
        <row r="72">
          <cell r="A72" t="str">
            <v xml:space="preserve"> 364  Сардельки Филейские Вязанка ВЕС NDX ТМ Вязанка  ПОКОМ</v>
          </cell>
          <cell r="D72">
            <v>17.861999999999998</v>
          </cell>
        </row>
        <row r="73">
          <cell r="A73" t="str">
            <v xml:space="preserve"> 376  Колбаса Докторская Дугушка 0,6кг ГОСТ ТМ Стародворье  ПОКОМ </v>
          </cell>
          <cell r="D73">
            <v>112</v>
          </cell>
        </row>
        <row r="74">
          <cell r="A74" t="str">
            <v xml:space="preserve"> 377  Колбаса Молочная Дугушка 0,6кг ТМ Стародворье  ПОКОМ</v>
          </cell>
          <cell r="D74">
            <v>176</v>
          </cell>
        </row>
        <row r="75">
          <cell r="A75" t="str">
            <v xml:space="preserve"> 387  Колбаса вареная Мусульманская Халяль ТМ Вязанка, 0,4 кг ПОКОМ</v>
          </cell>
          <cell r="D75">
            <v>205</v>
          </cell>
        </row>
        <row r="76">
          <cell r="A76" t="str">
            <v xml:space="preserve"> 388  Сосиски Восточные Халяль ТМ Вязанка 0,33 кг АК. ПОКОМ</v>
          </cell>
          <cell r="D76">
            <v>210</v>
          </cell>
        </row>
        <row r="77">
          <cell r="A77" t="str">
            <v xml:space="preserve"> 394 Колбаса полукопченая Аль-Ислами халяль ТМ Вязанка оболочка фиброуз в в/у 0,35 кг  ПОКОМ</v>
          </cell>
          <cell r="D77">
            <v>159</v>
          </cell>
        </row>
        <row r="78">
          <cell r="A78" t="str">
            <v xml:space="preserve"> 405  Сардельки Сливушки ТМ Вязанка в оболочке айпил 0,33 кг. ПОКОМ</v>
          </cell>
          <cell r="D78">
            <v>25</v>
          </cell>
        </row>
        <row r="79">
          <cell r="A79" t="str">
            <v xml:space="preserve"> 410  Сосиски Баварские с сыром ТМ Стародворье 0,35 кг. ПОКОМ</v>
          </cell>
          <cell r="D79">
            <v>826</v>
          </cell>
        </row>
        <row r="80">
          <cell r="A80" t="str">
            <v xml:space="preserve"> 412  Сосиски Баварские ТМ Стародворье 0,35 кг ПОКОМ</v>
          </cell>
          <cell r="D80">
            <v>1538</v>
          </cell>
        </row>
        <row r="81">
          <cell r="A81" t="str">
            <v xml:space="preserve"> 430  Колбаса Стародворская с окороком 0,4 кг. ТМ Стародворье в оболочке полиамид  ПОКОМ</v>
          </cell>
          <cell r="D81">
            <v>240</v>
          </cell>
        </row>
        <row r="82">
          <cell r="A82" t="str">
            <v xml:space="preserve"> 431  Колбаса Стародворская с окороком в оболочке полиамид ТМ Стародворье ВЕС ПОКОМ</v>
          </cell>
          <cell r="D82">
            <v>118</v>
          </cell>
        </row>
        <row r="83">
          <cell r="A83" t="str">
            <v xml:space="preserve"> 435  Колбаса Молочная Стародворская  с молоком в оболочке полиамид 0,4 кг.ТМ Стародворье ПОКОМ</v>
          </cell>
          <cell r="D83">
            <v>85</v>
          </cell>
        </row>
        <row r="84">
          <cell r="A84" t="str">
            <v xml:space="preserve"> 436  Колбаса Молочная стародворская с молоком, ВЕС, ТМ Стародворье  ПОКОМ</v>
          </cell>
          <cell r="D84">
            <v>26.65</v>
          </cell>
        </row>
        <row r="85">
          <cell r="A85" t="str">
            <v xml:space="preserve"> 445  Колбаса Краковюрст ТМ Баварушка рубленая в оболочке черева в в.у 0,2 кг ПОКОМ</v>
          </cell>
          <cell r="D85">
            <v>4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D86">
            <v>237</v>
          </cell>
        </row>
        <row r="87">
          <cell r="A87" t="str">
            <v xml:space="preserve"> 448  Сосиски Сливушки по-венски ТМ Вязанка. 0,3 кг ПОКОМ</v>
          </cell>
          <cell r="D87">
            <v>31</v>
          </cell>
        </row>
        <row r="88">
          <cell r="A88" t="str">
            <v xml:space="preserve"> 449  Колбаса Дугушка Стародворская ВЕС ТС Дугушка ПОКОМ</v>
          </cell>
          <cell r="D88">
            <v>104.643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D89">
            <v>639.63699999999994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D90">
            <v>1216.5809999999999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D91">
            <v>1559.569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D92">
            <v>75.102999999999994</v>
          </cell>
        </row>
        <row r="93">
          <cell r="A93" t="str">
            <v xml:space="preserve"> 467  Колбаса Филейная 0,5кг ТМ Особый рецепт  ПОКОМ</v>
          </cell>
          <cell r="D93">
            <v>45</v>
          </cell>
        </row>
        <row r="94">
          <cell r="A94" t="str">
            <v xml:space="preserve"> 478  Сардельки Зареченские ВЕС ТМ Зареченские  ПОКОМ</v>
          </cell>
          <cell r="D94">
            <v>7.51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D95">
            <v>421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D96">
            <v>251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D97">
            <v>302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D98">
            <v>161</v>
          </cell>
        </row>
        <row r="99">
          <cell r="A99" t="str">
            <v xml:space="preserve"> 506 Сосиски Филейские рубленые ТМ Вязанка в оболочке целлофан в м/г среде. ВЕС.ПОКОМ</v>
          </cell>
          <cell r="D99">
            <v>4.08</v>
          </cell>
        </row>
        <row r="100">
          <cell r="A100" t="str">
            <v xml:space="preserve"> 516  Сосиски Классические ТМ Ядрена копоть 0,3кг  ПОКОМ</v>
          </cell>
          <cell r="D100">
            <v>6</v>
          </cell>
        </row>
        <row r="101">
          <cell r="A101" t="str">
            <v xml:space="preserve"> 519  Грудинка 0,12 кг нарезка ТМ Стародворье  ПОКОМ</v>
          </cell>
          <cell r="D101">
            <v>22</v>
          </cell>
        </row>
        <row r="102">
          <cell r="A102" t="str">
            <v xml:space="preserve"> 520  Колбаса Мраморная ТМ Стародворье в вакуумной упаковке 0,07 кг нарезка  ПОКОМ</v>
          </cell>
          <cell r="D102">
            <v>37</v>
          </cell>
        </row>
        <row r="103">
          <cell r="A103" t="str">
            <v xml:space="preserve"> 521  Бекон ТМ Стародворье в вакуумной упаковке 0,12кг нарезка  ПОКОМ</v>
          </cell>
          <cell r="D103">
            <v>28</v>
          </cell>
        </row>
        <row r="104">
          <cell r="A104" t="str">
            <v xml:space="preserve"> 523  Колбаса Сальчичон нарезка 0,07кг ТМ Стародворье  ПОКОМ </v>
          </cell>
          <cell r="D104">
            <v>33</v>
          </cell>
        </row>
        <row r="105">
          <cell r="A105" t="str">
            <v xml:space="preserve"> 525  Колбаса Фуэт нарезка 0,07кг ТМ Стародворье  ПОКОМ</v>
          </cell>
          <cell r="D105">
            <v>43</v>
          </cell>
        </row>
        <row r="106">
          <cell r="A106" t="str">
            <v xml:space="preserve"> 526  Корейка вяленая выдержанная нарезка 0,05кг ТМ Стародворье  ПОКОМ</v>
          </cell>
          <cell r="D106">
            <v>61</v>
          </cell>
        </row>
        <row r="107">
          <cell r="A107" t="str">
            <v xml:space="preserve"> 527  Окорок Прошутто выдержанный нарезка 0,055кг ТМ Стародворье  ПОКОМ</v>
          </cell>
          <cell r="D107">
            <v>55</v>
          </cell>
        </row>
        <row r="108">
          <cell r="A108" t="str">
            <v>!!!ВЫВЕДЕНА!!! Мясная Папа может вар  п/о 0.5кг ОСТАНКИНО _НЕАКТИВНА</v>
          </cell>
          <cell r="D108">
            <v>1</v>
          </cell>
        </row>
        <row r="109">
          <cell r="A109" t="str">
            <v>3215 ВЕТЧ.МЯСНАЯ Папа может п/о 0.4кг 8шт.    ОСТАНКИНО</v>
          </cell>
          <cell r="D109">
            <v>288</v>
          </cell>
        </row>
        <row r="110">
          <cell r="A110" t="str">
            <v>3684 ПРЕСИЖН с/к в/у 1/250 8шт.   ОСТАНКИНО</v>
          </cell>
          <cell r="D110">
            <v>12</v>
          </cell>
        </row>
        <row r="111">
          <cell r="A111" t="str">
            <v>4063 МЯСНАЯ Папа может вар п/о_Л   ОСТАНКИНО</v>
          </cell>
          <cell r="D111">
            <v>273.83600000000001</v>
          </cell>
        </row>
        <row r="112">
          <cell r="A112" t="str">
            <v>4117 ЭКСТРА Папа может с/к в/у_Л   ОСТАНКИНО</v>
          </cell>
          <cell r="D112">
            <v>5.51</v>
          </cell>
        </row>
        <row r="113">
          <cell r="A113" t="str">
            <v>4574 Колбаса вар Мясная со шпиком 1кг Папа может п/о (код покуп. 24784) Останкино</v>
          </cell>
          <cell r="D113">
            <v>39.031999999999996</v>
          </cell>
        </row>
        <row r="114">
          <cell r="A114" t="str">
            <v>4813 ФИЛЕЙНАЯ Папа может вар п/о_Л   ОСТАНКИНО</v>
          </cell>
          <cell r="D114">
            <v>79.628</v>
          </cell>
        </row>
        <row r="115">
          <cell r="A115" t="str">
            <v>4993 САЛЯМИ ИТАЛЬЯНСКАЯ с/к в/у 1/250*8_120c ОСТАНКИНО</v>
          </cell>
          <cell r="D115">
            <v>103</v>
          </cell>
        </row>
        <row r="116">
          <cell r="A116" t="str">
            <v>5246 ДОКТОРСКАЯ ПРЕМИУМ вар б/о мгс_30с ОСТАНКИНО</v>
          </cell>
          <cell r="D116">
            <v>4.4690000000000003</v>
          </cell>
        </row>
        <row r="117">
          <cell r="A117" t="str">
            <v>5483 ЭКСТРА Папа может с/к в/у 1/250 8шт.   ОСТАНКИНО</v>
          </cell>
          <cell r="D117">
            <v>174</v>
          </cell>
        </row>
        <row r="118">
          <cell r="A118" t="str">
            <v>5544 Сервелат Финский в/к в/у_45с НОВАЯ ОСТАНКИНО</v>
          </cell>
          <cell r="D118">
            <v>154.55500000000001</v>
          </cell>
        </row>
        <row r="119">
          <cell r="A119" t="str">
            <v>5679 САЛЯМИ ИТАЛЬЯНСКАЯ с/к в/у 1/150_60с ОСТАНКИНО</v>
          </cell>
          <cell r="D119">
            <v>66</v>
          </cell>
        </row>
        <row r="120">
          <cell r="A120" t="str">
            <v>5682 САЛЯМИ МЕЛКОЗЕРНЕНАЯ с/к в/у 1/120_60с   ОСТАНКИНО</v>
          </cell>
          <cell r="D120">
            <v>301</v>
          </cell>
        </row>
        <row r="121">
          <cell r="A121" t="str">
            <v>5706 АРОМАТНАЯ Папа может с/к в/у 1/250 8шт.  ОСТАНКИНО</v>
          </cell>
          <cell r="D121">
            <v>210</v>
          </cell>
        </row>
        <row r="122">
          <cell r="A122" t="str">
            <v>5708 ПОСОЛЬСКАЯ Папа может с/к в/у ОСТАНКИНО</v>
          </cell>
          <cell r="D122">
            <v>5.0190000000000001</v>
          </cell>
        </row>
        <row r="123">
          <cell r="A123" t="str">
            <v>5851 ЭКСТРА Папа может вар п/о   ОСТАНКИНО</v>
          </cell>
          <cell r="D123">
            <v>63.381999999999998</v>
          </cell>
        </row>
        <row r="124">
          <cell r="A124" t="str">
            <v>5931 ОХОТНИЧЬЯ Папа может с/к в/у 1/220 8шт.   ОСТАНКИНО</v>
          </cell>
          <cell r="D124">
            <v>220</v>
          </cell>
        </row>
        <row r="125">
          <cell r="A125" t="str">
            <v>5992 ВРЕМЯ ОКРОШКИ Папа может вар п/о 0.4кг   ОСТАНКИНО</v>
          </cell>
          <cell r="D125">
            <v>58</v>
          </cell>
        </row>
        <row r="126">
          <cell r="A126" t="str">
            <v>6004 РАГУ СВИНОЕ 1кг 8шт.зам_120с ОСТАНКИНО</v>
          </cell>
          <cell r="D126">
            <v>56</v>
          </cell>
        </row>
        <row r="127">
          <cell r="A127" t="str">
            <v>6221 НЕАПОЛИТАНСКИЙ ДУЭТ с/к с/н мгс 1/90  ОСТАНКИНО</v>
          </cell>
          <cell r="D127">
            <v>100</v>
          </cell>
        </row>
        <row r="128">
          <cell r="A128" t="str">
            <v>6228 МЯСНОЕ АССОРТИ к/з с/н мгс 1/90 10шт.  ОСТАНКИНО</v>
          </cell>
          <cell r="D128">
            <v>68</v>
          </cell>
        </row>
        <row r="129">
          <cell r="A129" t="str">
            <v>6247 ДОМАШНЯЯ Папа может вар п/о 0,4кг 8шт.  ОСТАНКИНО</v>
          </cell>
          <cell r="D129">
            <v>11</v>
          </cell>
        </row>
        <row r="130">
          <cell r="A130" t="str">
            <v>6268 ГОВЯЖЬЯ Папа может вар п/о 0,4кг 8 шт.  ОСТАНКИНО</v>
          </cell>
          <cell r="D130">
            <v>114</v>
          </cell>
        </row>
        <row r="131">
          <cell r="A131" t="str">
            <v>6279 КОРЕЙКА ПО-ОСТ.к/в в/с с/н в/у 1/150_45с  ОСТАНКИНО</v>
          </cell>
          <cell r="D131">
            <v>110</v>
          </cell>
        </row>
        <row r="132">
          <cell r="A132" t="str">
            <v>6303 МЯСНЫЕ Папа может сос п/о мгс 1.5*3  ОСТАНКИНО</v>
          </cell>
          <cell r="D132">
            <v>181.17500000000001</v>
          </cell>
        </row>
        <row r="133">
          <cell r="A133" t="str">
            <v>6324 ДОКТОРСКАЯ ГОСТ вар п/о 0.4кг 8шт.  ОСТАНКИНО</v>
          </cell>
          <cell r="D133">
            <v>27</v>
          </cell>
        </row>
        <row r="134">
          <cell r="A134" t="str">
            <v>6325 ДОКТОРСКАЯ ПРЕМИУМ вар п/о 0.4кг 8шт.  ОСТАНКИНО</v>
          </cell>
          <cell r="D134">
            <v>543</v>
          </cell>
        </row>
        <row r="135">
          <cell r="A135" t="str">
            <v>6333 МЯСНАЯ Папа может вар п/о 0.4кг 8шт.  ОСТАНКИНО</v>
          </cell>
          <cell r="D135">
            <v>809</v>
          </cell>
        </row>
        <row r="136">
          <cell r="A136" t="str">
            <v>6340 ДОМАШНИЙ РЕЦЕПТ Коровино 0.5кг 8шт.  ОСТАНКИНО</v>
          </cell>
          <cell r="D136">
            <v>93</v>
          </cell>
        </row>
        <row r="137">
          <cell r="A137" t="str">
            <v>6353 ЭКСТРА Папа может вар п/о 0.4кг 8шт.  ОСТАНКИНО</v>
          </cell>
          <cell r="D137">
            <v>369</v>
          </cell>
        </row>
        <row r="138">
          <cell r="A138" t="str">
            <v>6392 ФИЛЕЙНАЯ Папа может вар п/о 0.4кг. ОСТАНКИНО</v>
          </cell>
          <cell r="D138">
            <v>747</v>
          </cell>
        </row>
        <row r="139">
          <cell r="A139" t="str">
            <v>6448 СВИНИНА МАДЕРА с/к с/н в/у 1/100 10шт.   ОСТАНКИНО</v>
          </cell>
          <cell r="D139">
            <v>95</v>
          </cell>
        </row>
        <row r="140">
          <cell r="A140" t="str">
            <v>6453 ЭКСТРА Папа может с/к с/н в/у 1/100 14шт.   ОСТАНКИНО</v>
          </cell>
          <cell r="D140">
            <v>488</v>
          </cell>
        </row>
        <row r="141">
          <cell r="A141" t="str">
            <v>6454 АРОМАТНАЯ с/к с/н в/у 1/100 14шт.  ОСТАНКИНО</v>
          </cell>
          <cell r="D141">
            <v>527</v>
          </cell>
        </row>
        <row r="142">
          <cell r="A142" t="str">
            <v>6459 СЕРВЕЛАТ ШВЕЙЦАРСК. в/к с/н в/у 1/100*10  ОСТАНКИНО</v>
          </cell>
          <cell r="D142">
            <v>220</v>
          </cell>
        </row>
        <row r="143">
          <cell r="A143" t="str">
            <v>6470 ВЕТЧ.МРАМОРНАЯ в/у_45с  ОСТАНКИНО</v>
          </cell>
          <cell r="D143">
            <v>7.24</v>
          </cell>
        </row>
        <row r="144">
          <cell r="A144" t="str">
            <v>6495 ВЕТЧ.МРАМОРНАЯ в/у срез 0.3кг 6шт_45с  ОСТАНКИНО</v>
          </cell>
          <cell r="D144">
            <v>71</v>
          </cell>
        </row>
        <row r="145">
          <cell r="A145" t="str">
            <v>6527 ШПИКАЧКИ СОЧНЫЕ ПМ сар б/о мгс 1*3 45с ОСТАНКИНО</v>
          </cell>
          <cell r="D145">
            <v>106.613</v>
          </cell>
        </row>
        <row r="146">
          <cell r="A146" t="str">
            <v>6528 ШПИКАЧКИ СОЧНЫЕ ПМ сар б/о мгс 0.4кг 45с  ОСТАНКИНО</v>
          </cell>
          <cell r="D146">
            <v>22</v>
          </cell>
        </row>
        <row r="147">
          <cell r="A147" t="str">
            <v>6586 МРАМОРНАЯ И БАЛЫКОВАЯ в/к с/н мгс 1/90 ОСТАНКИНО</v>
          </cell>
          <cell r="D147">
            <v>37</v>
          </cell>
        </row>
        <row r="148">
          <cell r="A148" t="str">
            <v>6609 С ГОВЯДИНОЙ ПМ сар б/о мгс 0.4кг_45с ОСТАНКИНО</v>
          </cell>
          <cell r="D148">
            <v>20</v>
          </cell>
        </row>
        <row r="149">
          <cell r="A149" t="str">
            <v>6616 МОЛОЧНЫЕ КЛАССИЧЕСКИЕ сос п/о в/у 0.3кг  ОСТАНКИНО</v>
          </cell>
          <cell r="D149">
            <v>272</v>
          </cell>
        </row>
        <row r="150">
          <cell r="A150" t="str">
            <v>6697 СЕРВЕЛАТ ФИНСКИЙ ПМ в/к в/у 0,35кг 8шт.  ОСТАНКИНО</v>
          </cell>
          <cell r="D150">
            <v>875</v>
          </cell>
        </row>
        <row r="151">
          <cell r="A151" t="str">
            <v>6713 СОЧНЫЙ ГРИЛЬ ПМ сос п/о мгс 0.41кг 8шт.  ОСТАНКИНО</v>
          </cell>
          <cell r="D151">
            <v>259</v>
          </cell>
        </row>
        <row r="152">
          <cell r="A152" t="str">
            <v>6724 МОЛОЧНЫЕ ПМ сос п/о мгс 0.41кг 10шт.  ОСТАНКИНО</v>
          </cell>
          <cell r="D152">
            <v>181</v>
          </cell>
        </row>
        <row r="153">
          <cell r="A153" t="str">
            <v>6762 СЛИВОЧНЫЕ сос ц/о мгс 0.41кг 8шт.  ОСТАНКИНО</v>
          </cell>
          <cell r="D153">
            <v>3</v>
          </cell>
        </row>
        <row r="154">
          <cell r="A154" t="str">
            <v>6765 РУБЛЕНЫЕ сос ц/о мгс 0.36кг 6шт.  ОСТАНКИНО</v>
          </cell>
          <cell r="D154">
            <v>158</v>
          </cell>
        </row>
        <row r="155">
          <cell r="A155" t="str">
            <v>6785 ВЕНСКАЯ САЛЯМИ п/к в/у 0.33кг 8шт.  ОСТАНКИНО</v>
          </cell>
          <cell r="D155">
            <v>32</v>
          </cell>
        </row>
        <row r="156">
          <cell r="A156" t="str">
            <v>6787 СЕРВЕЛАТ КРЕМЛЕВСКИЙ в/к в/у 0,33кг 8шт.  ОСТАНКИНО</v>
          </cell>
          <cell r="D156">
            <v>29</v>
          </cell>
        </row>
        <row r="157">
          <cell r="A157" t="str">
            <v>6793 БАЛЫКОВАЯ в/к в/у 0,33кг 8шт.  ОСТАНКИНО</v>
          </cell>
          <cell r="D157">
            <v>79</v>
          </cell>
        </row>
        <row r="158">
          <cell r="A158" t="str">
            <v>6829 МОЛОЧНЫЕ КЛАССИЧЕСКИЕ сос п/о мгс 2*4_С  ОСТАНКИНО</v>
          </cell>
          <cell r="D158">
            <v>137.46299999999999</v>
          </cell>
        </row>
        <row r="159">
          <cell r="A159" t="str">
            <v>6837 ФИЛЕЙНЫЕ Папа Может сос ц/о мгс 0.4кг  ОСТАНКИНО</v>
          </cell>
          <cell r="D159">
            <v>144</v>
          </cell>
        </row>
        <row r="160">
          <cell r="A160" t="str">
            <v>6842 ДЫМОВИЦА ИЗ ОКОРОКА к/в мл/к в/у 0,3кг  ОСТАНКИНО</v>
          </cell>
          <cell r="D160">
            <v>10</v>
          </cell>
        </row>
        <row r="161">
          <cell r="A161" t="str">
            <v>6861 ДОМАШНИЙ РЕЦЕПТ Коровино вар п/о  ОСТАНКИНО</v>
          </cell>
          <cell r="D161">
            <v>43.271000000000001</v>
          </cell>
        </row>
        <row r="162">
          <cell r="A162" t="str">
            <v>6866 ВЕТЧ.НЕЖНАЯ Коровино п/о_Маяк  ОСТАНКИНО</v>
          </cell>
          <cell r="D162">
            <v>15.055</v>
          </cell>
        </row>
        <row r="163">
          <cell r="A163" t="str">
            <v>6872 ШАШЛЫК ИЗ СВИНИНЫ зам. ВЕС ОСТАНКИНО</v>
          </cell>
          <cell r="D163">
            <v>1.97</v>
          </cell>
        </row>
        <row r="164">
          <cell r="A164" t="str">
            <v>6877 В ОБВЯЗКЕ вар п/о  ОСТАНКИНО</v>
          </cell>
          <cell r="D164">
            <v>1.3169999999999999</v>
          </cell>
        </row>
        <row r="165">
          <cell r="A165" t="str">
            <v>6909 ДЛЯ ДЕТЕЙ сос п/о мгс 0.33кг 8шт.  ОСТАНКИНО</v>
          </cell>
          <cell r="D165">
            <v>85</v>
          </cell>
        </row>
        <row r="166">
          <cell r="A166" t="str">
            <v>7001 КЛАССИЧЕСКИЕ Папа может сар б/о мгс 1*3  ОСТАНКИНО</v>
          </cell>
          <cell r="D166">
            <v>53.972000000000001</v>
          </cell>
        </row>
        <row r="167">
          <cell r="A167" t="str">
            <v>7038 С ГОВЯДИНОЙ ПМ сос п/о мгс 1.5*4  ОСТАНКИНО</v>
          </cell>
          <cell r="D167">
            <v>46.280999999999999</v>
          </cell>
        </row>
        <row r="168">
          <cell r="A168" t="str">
            <v>7040 С ИНДЕЙКОЙ ПМ сос ц/о в/у 1/270 8шт.  ОСТАНКИНО</v>
          </cell>
          <cell r="D168">
            <v>21</v>
          </cell>
        </row>
        <row r="169">
          <cell r="A169" t="str">
            <v>7059 ШПИКАЧКИ СОЧНЫЕ С БЕК. п/о мгс 0.3кг_60с  ОСТАНКИНО</v>
          </cell>
          <cell r="D169">
            <v>138</v>
          </cell>
        </row>
        <row r="170">
          <cell r="A170" t="str">
            <v>7066 СОЧНЫЕ ПМ сос п/о мгс 0.41кг 10шт_50с  ОСТАНКИНО</v>
          </cell>
          <cell r="D170">
            <v>899</v>
          </cell>
        </row>
        <row r="171">
          <cell r="A171" t="str">
            <v>7070 СОЧНЫЕ ПМ сос п/о мгс 1.5*4_А_50с  ОСТАНКИНО</v>
          </cell>
          <cell r="D171">
            <v>588.79700000000003</v>
          </cell>
        </row>
        <row r="172">
          <cell r="A172" t="str">
            <v>7073 МОЛОЧ.ПРЕМИУМ ПМ сос п/о в/у 1/350_50с  ОСТАНКИНО</v>
          </cell>
          <cell r="D172">
            <v>367</v>
          </cell>
        </row>
        <row r="173">
          <cell r="A173" t="str">
            <v>7074 МОЛОЧ.ПРЕМИУМ ПМ сос п/о мгс 0.6кг_50с  ОСТАНКИНО</v>
          </cell>
          <cell r="D173">
            <v>43</v>
          </cell>
        </row>
        <row r="174">
          <cell r="A174" t="str">
            <v>7075 МОЛОЧ.ПРЕМИУМ ПМ сос п/о мгс 1.5*4_О_50с  ОСТАНКИНО</v>
          </cell>
          <cell r="D174">
            <v>24.975000000000001</v>
          </cell>
        </row>
        <row r="175">
          <cell r="A175" t="str">
            <v>7077 МЯСНЫЕ С ГОВЯД.ПМ сос п/о мгс 0.4кг_50с  ОСТАНКИНО</v>
          </cell>
          <cell r="D175">
            <v>159</v>
          </cell>
        </row>
        <row r="176">
          <cell r="A176" t="str">
            <v>7080 СЛИВОЧНЫЕ ПМ сос п/о мгс 0.41кг 10шт. 50с  ОСТАНКИНО</v>
          </cell>
          <cell r="D176">
            <v>615</v>
          </cell>
        </row>
        <row r="177">
          <cell r="A177" t="str">
            <v>7082 СЛИВОЧНЫЕ ПМ сос п/о мгс 1.5*4_50с  ОСТАНКИНО</v>
          </cell>
          <cell r="D177">
            <v>44.037999999999997</v>
          </cell>
        </row>
        <row r="178">
          <cell r="A178" t="str">
            <v>7087 ШПИК С ЧЕСНОК.И ПЕРЦЕМ к/в в/у 0.3кг_50с  ОСТАНКИНО</v>
          </cell>
          <cell r="D178">
            <v>34</v>
          </cell>
        </row>
        <row r="179">
          <cell r="A179" t="str">
            <v>7090 СВИНИНА ПО-ДОМ. к/в мл/к в/у 0.3кг_50с  ОСТАНКИНО</v>
          </cell>
          <cell r="D179">
            <v>61</v>
          </cell>
        </row>
        <row r="180">
          <cell r="A180" t="str">
            <v>7092 БЕКОН Папа может с/к с/н в/у 1/140_50с  ОСТАНКИНО</v>
          </cell>
          <cell r="D180">
            <v>364</v>
          </cell>
        </row>
        <row r="181">
          <cell r="A181" t="str">
            <v>7105 МИЛАНО с/к с/н мгс 1/90 12шт.  ОСТАНКИНО</v>
          </cell>
          <cell r="D181">
            <v>19</v>
          </cell>
        </row>
        <row r="182">
          <cell r="A182" t="str">
            <v>7106 ТОСКАНО с/к с/н мгс 1/90 12шт.  ОСТАНКИНО</v>
          </cell>
          <cell r="D182">
            <v>15</v>
          </cell>
        </row>
        <row r="183">
          <cell r="A183" t="str">
            <v>7107 САН-РЕМО с/в с/н мгс 1/90 12шт.  ОСТАНКИНО</v>
          </cell>
          <cell r="D183">
            <v>13</v>
          </cell>
        </row>
        <row r="184">
          <cell r="A184" t="str">
            <v>7126 МОЛОЧНАЯ Останкино вар п/о 0.4кг 8шт.  ОСТАНКИНО</v>
          </cell>
          <cell r="D184">
            <v>1</v>
          </cell>
        </row>
        <row r="185">
          <cell r="A185" t="str">
            <v>7143 БРАУНШВЕЙГСКАЯ ГОСТ с/к в/у 1/220 8шт. ОСТАНКИНО</v>
          </cell>
          <cell r="D185">
            <v>2</v>
          </cell>
        </row>
        <row r="186">
          <cell r="A186" t="str">
            <v>7147 САЛЬЧИЧОН Останкино с/к в/у 1/220 8шт.  ОСТАНКИНО</v>
          </cell>
          <cell r="D186">
            <v>19</v>
          </cell>
        </row>
        <row r="187">
          <cell r="A187" t="str">
            <v>7149 БАЛЫКОВАЯ Коровино п/к в/у 0.84кг_50с  ОСТАНКИНО</v>
          </cell>
          <cell r="D187">
            <v>11</v>
          </cell>
        </row>
        <row r="188">
          <cell r="A188" t="str">
            <v>7154 СЕРВЕЛАТ ЗЕРНИСТЫЙ ПМ в/к в/у 0.35кг_50с  ОСТАНКИНО</v>
          </cell>
          <cell r="D188">
            <v>598</v>
          </cell>
        </row>
        <row r="189">
          <cell r="A189" t="str">
            <v>7166 СЕРВЕЛТ ОХОТНИЧИЙ ПМ в/к в/у_50с  ОСТАНКИНО</v>
          </cell>
          <cell r="D189">
            <v>67.054000000000002</v>
          </cell>
        </row>
        <row r="190">
          <cell r="A190" t="str">
            <v>7169 СЕРВЕЛАТ ОХОТНИЧИЙ ПМ в/к в/у 0.35кг_50с  ОСТАНКИНО</v>
          </cell>
          <cell r="D190">
            <v>719</v>
          </cell>
        </row>
        <row r="191">
          <cell r="A191" t="str">
            <v>7187 ГРУДИНКА ПРЕМИУМ к/в мл/к в/у 0,3кг_50с ОСТАНКИНО</v>
          </cell>
          <cell r="D191">
            <v>102</v>
          </cell>
        </row>
        <row r="192">
          <cell r="A192" t="str">
            <v>7225 ТОСКАНО ПРЕМИУМ Останкино с/к в/у 1/180  ОСТАНКИНО</v>
          </cell>
          <cell r="D192">
            <v>40</v>
          </cell>
        </row>
        <row r="193">
          <cell r="A193" t="str">
            <v>7226 ЧОРИЗО ПРЕМИУМ Останкино с/к в/у 1/180  ОСТАНКИНО</v>
          </cell>
          <cell r="D193">
            <v>28</v>
          </cell>
        </row>
        <row r="194">
          <cell r="A194" t="str">
            <v>7227 САЛЯМИ ФИНСКАЯ Папа может с/к в/у 1/180  ОСТАНКИНО</v>
          </cell>
          <cell r="D194">
            <v>80</v>
          </cell>
        </row>
        <row r="195">
          <cell r="A195" t="str">
            <v>7229 САЛЬЧИЧОН Останкино с/к в/у 1/180 ОСТАНКИНО</v>
          </cell>
          <cell r="D195">
            <v>30</v>
          </cell>
        </row>
        <row r="196">
          <cell r="A196" t="str">
            <v>7231 КЛАССИЧЕСКАЯ ПМ вар п/о 0,3кг 8шт_209к ОСТАНКИНО</v>
          </cell>
          <cell r="D196">
            <v>184</v>
          </cell>
        </row>
        <row r="197">
          <cell r="A197" t="str">
            <v>7232 БОЯNСКАЯ ПМ п/к в/у 0,28кг 8шт_209к ОСТАНКИНО</v>
          </cell>
          <cell r="D197">
            <v>385</v>
          </cell>
        </row>
        <row r="198">
          <cell r="A198" t="str">
            <v>7234 ФИЛЕЙНЫЕ ПМ сос ц/о в/у 1/495 8шт.  ОСТАНКИНО</v>
          </cell>
          <cell r="D198">
            <v>5</v>
          </cell>
        </row>
        <row r="199">
          <cell r="A199" t="str">
            <v>7235 ВЕТЧ.КЛАССИЧЕСКАЯ ПМ п/о 0,35кг 8шт_209к ОСТАНКИНО</v>
          </cell>
          <cell r="D199">
            <v>13</v>
          </cell>
        </row>
        <row r="200">
          <cell r="A200" t="str">
            <v>7236 СЕРВЕЛАТ КАРЕЛЬСКИЙ в/к в/у 0,28кг_209к ОСТАНКИНО</v>
          </cell>
          <cell r="D200">
            <v>429</v>
          </cell>
        </row>
        <row r="201">
          <cell r="A201" t="str">
            <v>7241 САЛЯМИ Папа может п/к в/у 0,28кг_209к ОСТАНКИНО</v>
          </cell>
          <cell r="D201">
            <v>149</v>
          </cell>
        </row>
        <row r="202">
          <cell r="A202" t="str">
            <v>7244 ФИЛЕЙНЫЕ Папа может сос ц/о мгс 0,72*4 ОСТАНКИНО</v>
          </cell>
          <cell r="D202">
            <v>2.242</v>
          </cell>
        </row>
        <row r="203">
          <cell r="A203" t="str">
            <v>7245 ВЕТЧ.ФИЛЕЙНАЯ ПМ п/о 0,4кг 8шт ОСТАНКИНО</v>
          </cell>
          <cell r="D203">
            <v>36</v>
          </cell>
        </row>
        <row r="204">
          <cell r="A204" t="str">
            <v>7250 ТОМ ЯМ Папа Может сос п/о мгс 0,33кг 8 шт  ОСТАНКИНО</v>
          </cell>
          <cell r="D204">
            <v>10</v>
          </cell>
        </row>
        <row r="205">
          <cell r="A205" t="str">
            <v>7276 СЛИВОЧНЫЕ ПМ сос п/о мгс 0,3кг 7шт ОСТАНКИНО</v>
          </cell>
          <cell r="D205">
            <v>1</v>
          </cell>
        </row>
        <row r="206">
          <cell r="A206" t="str">
            <v>БОНУС МОЛОЧНЫЕ КЛАССИЧЕСКИЕ сос п/о в/у 0.3кг (6084)  ОСТАНКИНО</v>
          </cell>
          <cell r="D206">
            <v>15</v>
          </cell>
        </row>
        <row r="207">
          <cell r="A207" t="str">
            <v>БОНУС МОЛОЧНЫЕ КЛАССИЧЕСКИЕ сос п/о мгс 2*4_С (4980)  ОСТАНКИНО</v>
          </cell>
          <cell r="D207">
            <v>4.2</v>
          </cell>
        </row>
        <row r="208">
          <cell r="A208" t="str">
            <v>БОНУС СОЧНЫЕ Папа может сос п/о мгс 1.5*4 (6954)  ОСТАНКИНО</v>
          </cell>
          <cell r="D208">
            <v>31.198</v>
          </cell>
        </row>
        <row r="209">
          <cell r="A209" t="str">
            <v>БОНУС СОЧНЫЕ сос п/о мгс 0.41кг_UZ (6087)  ОСТАНКИНО</v>
          </cell>
          <cell r="D209">
            <v>92</v>
          </cell>
        </row>
        <row r="210">
          <cell r="A210" t="str">
            <v>БОНУС_ 456  Колбаса Филейная ТМ Особый рецепт ВЕС большой батон  ПОКОМ</v>
          </cell>
          <cell r="D210">
            <v>2.6</v>
          </cell>
        </row>
        <row r="211">
          <cell r="A211" t="str">
            <v>БОНУС_307 Колбаса Сервелат Мясорубский с мелкорубленным окороком 0,35 кг срез ТМ Стародворье   Поком</v>
          </cell>
          <cell r="D211">
            <v>133</v>
          </cell>
        </row>
        <row r="212">
          <cell r="A212" t="str">
            <v>БОНУС_319  Колбаса вареная Филейская ТМ Вязанка ТС Классическая, 0,45 кг. ПОКОМ</v>
          </cell>
          <cell r="D212">
            <v>511</v>
          </cell>
        </row>
        <row r="213">
          <cell r="A213" t="str">
            <v>БОНУС_Пельмени Бульмени с говядиной и свининой ТМ Горячая штучка. флоу-пак сфера 0,7 кг ПОКОМ</v>
          </cell>
          <cell r="D213">
            <v>1</v>
          </cell>
        </row>
        <row r="214">
          <cell r="A214" t="str">
            <v>Готовые бельмеши сочные с мясом ТМ Горячая штучка 0,3кг зам  ПОКОМ</v>
          </cell>
          <cell r="D214">
            <v>79</v>
          </cell>
        </row>
        <row r="215">
          <cell r="A215" t="str">
            <v>Готовые чебупели острые с мясом 0,24кг ТМ Горячая штучка  ПОКОМ</v>
          </cell>
          <cell r="D215">
            <v>94</v>
          </cell>
        </row>
        <row r="216">
          <cell r="A216" t="str">
            <v>Готовые чебупели острые с мясом Горячая штучка 0,3 кг зам  ПОКОМ</v>
          </cell>
          <cell r="D216">
            <v>2</v>
          </cell>
        </row>
        <row r="217">
          <cell r="A217" t="str">
            <v>Готовые чебупели с ветчиной и сыром Горячая штучка 0,3кг зам  ПОКОМ</v>
          </cell>
          <cell r="D217">
            <v>305</v>
          </cell>
        </row>
        <row r="218">
          <cell r="A218" t="str">
            <v>Готовые чебупели сочные с мясом ТМ Горячая штучка  0,3кг зам  ПОКОМ</v>
          </cell>
          <cell r="D218">
            <v>428</v>
          </cell>
        </row>
        <row r="219">
          <cell r="A219" t="str">
            <v>Готовые чебуреки с мясом ТМ Горячая штучка 0,09 кг флоу-пак ПОКОМ</v>
          </cell>
          <cell r="D219">
            <v>160</v>
          </cell>
        </row>
        <row r="220">
          <cell r="A220" t="str">
            <v>Гуцульская с/к "КолбасГрад" 160 гр.шт. термоус. пак  СПК</v>
          </cell>
          <cell r="D220">
            <v>9</v>
          </cell>
        </row>
        <row r="221">
          <cell r="A221" t="str">
            <v>Дельгаро с/в "Эликатессе" 140 гр.шт.  СПК</v>
          </cell>
          <cell r="D221">
            <v>7</v>
          </cell>
        </row>
        <row r="222">
          <cell r="A222" t="str">
            <v>Докторская вареная термоус.пак. "Высокий вкус"  СПК</v>
          </cell>
          <cell r="D222">
            <v>-1.3420000000000001</v>
          </cell>
        </row>
        <row r="223">
          <cell r="A223" t="str">
            <v>ЖАР-ладушки с клубникой и вишней ТМ Стародворье 0,2 кг ПОКОМ</v>
          </cell>
          <cell r="D223">
            <v>17</v>
          </cell>
        </row>
        <row r="224">
          <cell r="A224" t="str">
            <v>ЖАР-ладушки с мясом 0,2кг ТМ Стародворье  ПОКОМ</v>
          </cell>
          <cell r="D224">
            <v>173</v>
          </cell>
        </row>
        <row r="225">
          <cell r="A225" t="str">
            <v>ЖАР-ладушки с яблоком и грушей ТМ Стародворье 0,2 кг. ПОКОМ</v>
          </cell>
          <cell r="D225">
            <v>21</v>
          </cell>
        </row>
        <row r="226">
          <cell r="A226" t="str">
            <v>Карбонад Юбилейный термоус.пак.  СПК</v>
          </cell>
          <cell r="D226">
            <v>1.45</v>
          </cell>
        </row>
        <row r="227">
          <cell r="A227" t="str">
            <v>Колбаски ПодПивасики оригинальные с/к 0,10 кг.шт. термофор.пак.  СПК</v>
          </cell>
          <cell r="D227">
            <v>17</v>
          </cell>
        </row>
        <row r="228">
          <cell r="A228" t="str">
            <v>Колбаски ПодПивасики острые с/к 0,10 кг.шт. термофор.пак.  СПК</v>
          </cell>
          <cell r="D228">
            <v>8</v>
          </cell>
        </row>
        <row r="229">
          <cell r="A229" t="str">
            <v>Круггетсы с сырным соусом ТМ Горячая штучка 0,25 кг зам  ПОКОМ</v>
          </cell>
          <cell r="D229">
            <v>166</v>
          </cell>
        </row>
        <row r="230">
          <cell r="A230" t="str">
            <v>Круггетсы сочные ТМ Горячая штучка ТС Круггетсы 0,25 кг зам  ПОКОМ</v>
          </cell>
          <cell r="D230">
            <v>222</v>
          </cell>
        </row>
        <row r="231">
          <cell r="A231" t="str">
            <v>Ла Фаворте с/в "Эликатессе" 140 гр.шт.  СПК</v>
          </cell>
          <cell r="D231">
            <v>-1</v>
          </cell>
        </row>
        <row r="232">
          <cell r="A232" t="str">
            <v>Любительская вареная термоус.пак. "Высокий вкус"  СПК</v>
          </cell>
          <cell r="D232">
            <v>-0.32400000000000001</v>
          </cell>
        </row>
        <row r="233">
          <cell r="A233" t="str">
            <v>Мини-сосиски в тесте 3,7кг ВЕС заморож. ТМ Зареченские  ПОКОМ</v>
          </cell>
          <cell r="D233">
            <v>66.599999999999994</v>
          </cell>
        </row>
        <row r="234">
          <cell r="A234" t="str">
            <v>Мини-чебуречки с мясом ВЕС 5,5кг ТМ Зареченские  ПОКОМ</v>
          </cell>
          <cell r="D234">
            <v>16.5</v>
          </cell>
        </row>
        <row r="235">
          <cell r="A235" t="str">
            <v>Мини-шарики с курочкой и сыром ТМ Зареченские ВЕС  ПОКОМ</v>
          </cell>
          <cell r="D235">
            <v>72</v>
          </cell>
        </row>
        <row r="236">
          <cell r="A236" t="str">
            <v>Наггетсы из печи 0,25кг ТМ Вязанка ТС Няняггетсы Сливушки замор.  ПОКОМ</v>
          </cell>
          <cell r="D236">
            <v>351</v>
          </cell>
        </row>
        <row r="237">
          <cell r="A237" t="str">
            <v>Наггетсы Нагетосы Сочная курочка в хрустящей панировке 0,25кг ТМ Горячая штучка   ПОКОМ</v>
          </cell>
          <cell r="D237">
            <v>1</v>
          </cell>
        </row>
        <row r="238">
          <cell r="A238" t="str">
            <v>Наггетсы Нагетосы Сочная курочка ТМ Горячая штучка 0,25 кг зам  ПОКОМ</v>
          </cell>
          <cell r="D238">
            <v>310</v>
          </cell>
        </row>
        <row r="239">
          <cell r="A239" t="str">
            <v>Наггетсы с индейкой 0,25кг ТМ Вязанка ТС Няняггетсы Сливушки НД2 замор.  ПОКОМ</v>
          </cell>
          <cell r="D239">
            <v>253</v>
          </cell>
        </row>
        <row r="240">
          <cell r="A240" t="str">
            <v>Наггетсы с куриным филе и сыром ТМ Вязанка 0,25 кг ПОКОМ</v>
          </cell>
          <cell r="D240">
            <v>204</v>
          </cell>
        </row>
        <row r="241">
          <cell r="A241" t="str">
            <v>Наггетсы Хрустящие 0,3кг ТМ Зареченские  ПОКОМ</v>
          </cell>
          <cell r="D241">
            <v>14</v>
          </cell>
        </row>
        <row r="242">
          <cell r="A242" t="str">
            <v>Наггетсы Хрустящие ТМ Зареченские. ВЕС ПОКОМ</v>
          </cell>
          <cell r="D242">
            <v>198</v>
          </cell>
        </row>
        <row r="243">
          <cell r="A243" t="str">
            <v>Оригинальная с перцем с/к  СПК</v>
          </cell>
          <cell r="D243">
            <v>1.1259999999999999</v>
          </cell>
        </row>
        <row r="244">
          <cell r="A244" t="str">
            <v>Пекерсы с индейкой в сливочном соусе ТМ Горячая штучка 0,25 кг зам  ПОКОМ</v>
          </cell>
          <cell r="D244">
            <v>106</v>
          </cell>
        </row>
        <row r="245">
          <cell r="A245" t="str">
            <v>Пельмени Grandmeni с говядиной и свининой 0,7кг ТМ Горячая штучка  ПОКОМ</v>
          </cell>
          <cell r="D245">
            <v>9</v>
          </cell>
        </row>
        <row r="246">
          <cell r="A246" t="str">
            <v>Пельмени Бигбули #МЕГАВКУСИЩЕ с сочной грудинкой 0,43 кг  ПОКОМ</v>
          </cell>
          <cell r="D246">
            <v>1</v>
          </cell>
        </row>
        <row r="247">
          <cell r="A247" t="str">
            <v>Пельмени Бигбули #МЕГАВКУСИЩЕ с сочной грудинкой 0,9 кг  ПОКОМ</v>
          </cell>
          <cell r="D247">
            <v>1</v>
          </cell>
        </row>
        <row r="248">
          <cell r="A248" t="str">
            <v>Пельмени Бигбули #МЕГАВКУСИЩЕ с сочной грудинкой ТМ Горячая штучка 0,4 кг. ПОКОМ</v>
          </cell>
          <cell r="D248">
            <v>12</v>
          </cell>
        </row>
        <row r="249">
          <cell r="A249" t="str">
            <v>Пельмени Бигбули #МЕГАВКУСИЩЕ с сочной грудинкой ТМ Горячая штучка 0,7 кг. ПОКОМ</v>
          </cell>
          <cell r="D249">
            <v>54</v>
          </cell>
        </row>
        <row r="250">
          <cell r="A250" t="str">
            <v>Пельмени Бигбули с мясом ТМ Горячая штучка. флоу-пак сфера 0,4 кг. ПОКОМ</v>
          </cell>
          <cell r="D250">
            <v>24</v>
          </cell>
        </row>
        <row r="251">
          <cell r="A251" t="str">
            <v>Пельмени Бигбули с мясом ТМ Горячая штучка. флоу-пак сфера 0,7 кг ПОКОМ</v>
          </cell>
          <cell r="D251">
            <v>76</v>
          </cell>
        </row>
        <row r="252">
          <cell r="A252" t="str">
            <v>Пельмени Бигбули со сливочным маслом ТМ Горячая штучка, флоу-пак сфера 0,7. ПОКОМ</v>
          </cell>
          <cell r="D252">
            <v>58</v>
          </cell>
        </row>
        <row r="253">
          <cell r="A253" t="str">
            <v>Пельмени Бульмени мини с мясом и оливковым маслом 0,7 кг ТМ Горячая штучка  ПОКОМ</v>
          </cell>
          <cell r="D253">
            <v>222</v>
          </cell>
        </row>
        <row r="254">
          <cell r="A254" t="str">
            <v>Пельмени Бульмени по-сибирски с говядиной и свининой ТМ Горячая штучка 0,8 кг ПОКОМ</v>
          </cell>
          <cell r="D254">
            <v>16</v>
          </cell>
        </row>
        <row r="255">
          <cell r="A255" t="str">
            <v>Пельмени Бульмени с говядиной и свининой Горячая шт. 0,9 кг  ПОКОМ</v>
          </cell>
          <cell r="D255">
            <v>1</v>
          </cell>
        </row>
        <row r="256">
          <cell r="A256" t="str">
            <v>Пельмени Бульмени с говядиной и свининой Наваристые 2,7кг Горячая штучка ВЕС  ПОКОМ</v>
          </cell>
          <cell r="D256">
            <v>18.2</v>
          </cell>
        </row>
        <row r="257">
          <cell r="A257" t="str">
            <v>Пельмени Бульмени с говядиной и свининой Наваристые 5кг Горячая штучка ВЕС  ПОКОМ</v>
          </cell>
          <cell r="D257">
            <v>705</v>
          </cell>
        </row>
        <row r="258">
          <cell r="A258" t="str">
            <v>Пельмени Бульмени с говядиной и свининой ТМ Горячая штучка. флоу-пак сфера 0,4 кг ПОКОМ</v>
          </cell>
          <cell r="D258">
            <v>268</v>
          </cell>
        </row>
        <row r="259">
          <cell r="A259" t="str">
            <v>Пельмени Бульмени с говядиной и свининой ТМ Горячая штучка. флоу-пак сфера 0,7 кг ПОКОМ</v>
          </cell>
          <cell r="D259">
            <v>349</v>
          </cell>
        </row>
        <row r="260">
          <cell r="A260" t="str">
            <v>Пельмени Бульмени со сливочным маслом ТМ Горячая штучка. флоу-пак сфера 0,4 кг. ПОКОМ</v>
          </cell>
          <cell r="D260">
            <v>299</v>
          </cell>
        </row>
        <row r="261">
          <cell r="A261" t="str">
            <v>Пельмени Бульмени со сливочным маслом ТМ Горячая штучка.флоу-пак сфера 0,7 кг. ПОКОМ</v>
          </cell>
          <cell r="D261">
            <v>375</v>
          </cell>
        </row>
        <row r="262">
          <cell r="A262" t="str">
            <v>Пельмени Бульмени хрустящие с мясом 0,22 кг ТМ Горячая штучка  ПОКОМ</v>
          </cell>
          <cell r="D262">
            <v>151</v>
          </cell>
        </row>
        <row r="263">
          <cell r="A263" t="str">
            <v>Пельмени Зареченские сфера 5 кг.  ПОКОМ</v>
          </cell>
          <cell r="D263">
            <v>20</v>
          </cell>
        </row>
        <row r="264">
          <cell r="A264" t="str">
            <v>Пельмени Медвежьи ушки с фермерскими сливками 0,7кг  ПОКОМ</v>
          </cell>
          <cell r="D264">
            <v>15</v>
          </cell>
        </row>
        <row r="265">
          <cell r="A265" t="str">
            <v>Пельмени Медвежьи ушки с фермерской свининой и говядиной Малые 0,7кг  ПОКОМ</v>
          </cell>
          <cell r="D265">
            <v>45</v>
          </cell>
        </row>
        <row r="266">
          <cell r="A266" t="str">
            <v>Пельмени Мясорубские с рубленой грудинкой ТМ Стародворье флоупак  0,7 кг. ПОКОМ</v>
          </cell>
          <cell r="D266">
            <v>14</v>
          </cell>
        </row>
        <row r="267">
          <cell r="A267" t="str">
            <v>Пельмени Мясорубские ТМ Стародворье фоупак равиоли 0,7 кг  ПОКОМ</v>
          </cell>
          <cell r="D267">
            <v>257</v>
          </cell>
        </row>
        <row r="268">
          <cell r="A268" t="str">
            <v>Пельмени Отборные из свинины и говядины 0,9 кг ТМ Стародворье ТС Медвежье ушко  ПОКОМ</v>
          </cell>
          <cell r="D268">
            <v>174</v>
          </cell>
        </row>
        <row r="269">
          <cell r="A269" t="str">
            <v>Пельмени С говядиной и свининой, ВЕС, сфера пуговки Мясная Галерея  ПОКОМ</v>
          </cell>
          <cell r="D269">
            <v>80</v>
          </cell>
        </row>
        <row r="270">
          <cell r="A270" t="str">
            <v>Пельмени Со свининой и говядиной ТМ Особый рецепт Любимая ложка 1,0 кг  ПОКОМ</v>
          </cell>
          <cell r="D270">
            <v>162</v>
          </cell>
        </row>
        <row r="271">
          <cell r="A271" t="str">
            <v>Пельмени Сочные сфера 0,8 кг ТМ Стародворье  ПОКОМ</v>
          </cell>
          <cell r="D271">
            <v>12</v>
          </cell>
        </row>
        <row r="272">
          <cell r="A272" t="str">
            <v>Пирожки с мясом 0,3кг ТМ Зареченские  ПОКОМ</v>
          </cell>
          <cell r="D272">
            <v>2</v>
          </cell>
        </row>
        <row r="273">
          <cell r="A273" t="str">
            <v>Пирожки с мясом 3,7кг ВЕС ТМ Зареченские  ПОКОМ</v>
          </cell>
          <cell r="D273">
            <v>25.9</v>
          </cell>
        </row>
        <row r="274">
          <cell r="A274" t="str">
            <v>Салями с перчиком с/к "КолбасГрад" 160 гр.шт. термоус. пак.  СПК</v>
          </cell>
          <cell r="D274">
            <v>1</v>
          </cell>
        </row>
        <row r="275">
          <cell r="A275" t="str">
            <v>Салями Трюфель с/в "Эликатессе" 0,16 кг.шт.  СПК</v>
          </cell>
          <cell r="D275">
            <v>13</v>
          </cell>
        </row>
        <row r="276">
          <cell r="A276" t="str">
            <v>Сибирская особая с/к 0,235 кг шт.  СПК</v>
          </cell>
          <cell r="D276">
            <v>3</v>
          </cell>
        </row>
        <row r="277">
          <cell r="A277" t="str">
            <v>Сосиски Классические (в ср.защ.атм.) СПК</v>
          </cell>
          <cell r="D277">
            <v>1.26</v>
          </cell>
        </row>
        <row r="278">
          <cell r="A278" t="str">
            <v>Сочный мегачебурек ТМ Зареченские ВЕС ПОКОМ</v>
          </cell>
          <cell r="D278">
            <v>26.88</v>
          </cell>
        </row>
        <row r="279">
          <cell r="A279" t="str">
            <v>Торо Неро с/в "Эликатессе" 140 гр.шт.  СПК</v>
          </cell>
          <cell r="D279">
            <v>-2</v>
          </cell>
        </row>
        <row r="280">
          <cell r="A280" t="str">
            <v>Уши свиные копченые к пиву 0,15кг нар. д/ф шт.  СПК</v>
          </cell>
          <cell r="D280">
            <v>12</v>
          </cell>
        </row>
        <row r="281">
          <cell r="A281" t="str">
            <v>Фестивальная пора с/к термоус.пак  СПК</v>
          </cell>
          <cell r="D281">
            <v>-1.206</v>
          </cell>
        </row>
        <row r="282">
          <cell r="A282" t="str">
            <v>Хинкали Классические ТМ Зареченские ВЕС ПОКОМ</v>
          </cell>
          <cell r="D282">
            <v>35</v>
          </cell>
        </row>
        <row r="283">
          <cell r="A283" t="str">
            <v>Хот-догстер ТМ Горячая штучка ТС Хот-Догстер флоу-пак 0,09 кг. ПОКОМ</v>
          </cell>
          <cell r="D283">
            <v>142</v>
          </cell>
        </row>
        <row r="284">
          <cell r="A284" t="str">
            <v>Хотстеры с сыром 0,25кг ТМ Горячая штучка  ПОКОМ</v>
          </cell>
          <cell r="D284">
            <v>155</v>
          </cell>
        </row>
        <row r="285">
          <cell r="A285" t="str">
            <v>Хотстеры ТМ Горячая штучка ТС Хотстеры 0,25 кг зам  ПОКОМ</v>
          </cell>
          <cell r="D285">
            <v>334</v>
          </cell>
        </row>
        <row r="286">
          <cell r="A286" t="str">
            <v>Хрустящие крылышки острые к пиву ТМ Горячая штучка 0,3кг зам  ПОКОМ</v>
          </cell>
          <cell r="D286">
            <v>110</v>
          </cell>
        </row>
        <row r="287">
          <cell r="A287" t="str">
            <v>Хрустящие крылышки ТМ Горячая штучка 0,3 кг зам  ПОКОМ</v>
          </cell>
          <cell r="D287">
            <v>132</v>
          </cell>
        </row>
        <row r="288">
          <cell r="A288" t="str">
            <v>Чебупели Курочка гриль ТМ Горячая штучка, 0,3 кг зам  ПОКОМ</v>
          </cell>
          <cell r="D288">
            <v>70</v>
          </cell>
        </row>
        <row r="289">
          <cell r="A289" t="str">
            <v>Чебупицца курочка по-итальянски Горячая штучка 0,25 кг зам  ПОКОМ</v>
          </cell>
          <cell r="D289">
            <v>577</v>
          </cell>
        </row>
        <row r="290">
          <cell r="A290" t="str">
            <v>Чебупицца Маргарита 0,2кг ТМ Горячая штучка ТС Foodgital  ПОКОМ</v>
          </cell>
          <cell r="D290">
            <v>238</v>
          </cell>
        </row>
        <row r="291">
          <cell r="A291" t="str">
            <v>Чебупицца Пепперони ТМ Горячая штучка ТС Чебупицца 0.25кг зам  ПОКОМ</v>
          </cell>
          <cell r="D291">
            <v>622</v>
          </cell>
        </row>
        <row r="292">
          <cell r="A292" t="str">
            <v>Чебупицца со вкусом 4 сыра 0,2кг ТМ Горячая штучка ТС Foodgital  ПОКОМ</v>
          </cell>
          <cell r="D292">
            <v>236</v>
          </cell>
        </row>
        <row r="293">
          <cell r="A293" t="str">
            <v>Чебуреки сочные ВЕС ТМ Зареченские  ПОКОМ</v>
          </cell>
          <cell r="D293">
            <v>395</v>
          </cell>
        </row>
        <row r="294">
          <cell r="A294" t="str">
            <v>Юбилейная с/к 0,235 кг.шт.  СПК</v>
          </cell>
          <cell r="D294">
            <v>3</v>
          </cell>
        </row>
        <row r="295">
          <cell r="A295" t="str">
            <v>Итого</v>
          </cell>
          <cell r="D295">
            <v>50368.281000000003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L119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X9" sqref="X9"/>
    </sheetView>
  </sheetViews>
  <sheetFormatPr defaultColWidth="10.5" defaultRowHeight="11.45" customHeight="1" outlineLevelRow="1" x14ac:dyDescent="0.2"/>
  <cols>
    <col min="1" max="1" width="59.83203125" style="1" customWidth="1"/>
    <col min="2" max="2" width="4.5" style="1" customWidth="1"/>
    <col min="3" max="6" width="7.832031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7.33203125" style="5" bestFit="1" customWidth="1"/>
    <col min="12" max="14" width="6.5" style="5" bestFit="1" customWidth="1"/>
    <col min="15" max="15" width="6.5" style="5" customWidth="1"/>
    <col min="16" max="22" width="0.83203125" style="5" customWidth="1"/>
    <col min="23" max="23" width="6.6640625" style="5" bestFit="1" customWidth="1"/>
    <col min="24" max="24" width="6.5" style="5" bestFit="1" customWidth="1"/>
    <col min="25" max="25" width="5.83203125" style="5" customWidth="1"/>
    <col min="26" max="26" width="5.6640625" style="5" bestFit="1" customWidth="1"/>
    <col min="27" max="29" width="0.83203125" style="5" customWidth="1"/>
    <col min="30" max="30" width="6" style="5" bestFit="1" customWidth="1"/>
    <col min="31" max="34" width="6.6640625" style="5" bestFit="1" customWidth="1"/>
    <col min="35" max="35" width="7.6640625" style="5" customWidth="1"/>
    <col min="36" max="36" width="7.1640625" style="5" customWidth="1"/>
    <col min="37" max="38" width="1.1640625" style="5" customWidth="1"/>
    <col min="39" max="16384" width="10.5" style="5"/>
  </cols>
  <sheetData>
    <row r="1" spans="1:38" s="1" customFormat="1" ht="9.9499999999999993" customHeight="1" x14ac:dyDescent="0.2"/>
    <row r="2" spans="1:38" s="1" customFormat="1" ht="12.95" customHeight="1" outlineLevel="1" x14ac:dyDescent="0.2">
      <c r="A2" s="2" t="s">
        <v>0</v>
      </c>
    </row>
    <row r="3" spans="1:38" s="1" customFormat="1" ht="9.9499999999999993" customHeight="1" x14ac:dyDescent="0.2"/>
    <row r="4" spans="1:38" ht="12.95" customHeight="1" x14ac:dyDescent="0.2">
      <c r="A4" s="4"/>
      <c r="B4" s="4"/>
      <c r="C4" s="4" t="s">
        <v>1</v>
      </c>
      <c r="D4" s="4"/>
      <c r="E4" s="4"/>
      <c r="F4" s="4"/>
      <c r="G4" s="9" t="s">
        <v>123</v>
      </c>
      <c r="H4" s="10" t="s">
        <v>124</v>
      </c>
      <c r="I4" s="9" t="s">
        <v>125</v>
      </c>
      <c r="J4" s="9" t="s">
        <v>126</v>
      </c>
      <c r="K4" s="9" t="s">
        <v>127</v>
      </c>
      <c r="L4" s="9" t="s">
        <v>128</v>
      </c>
      <c r="M4" s="9" t="s">
        <v>128</v>
      </c>
      <c r="N4" s="9" t="s">
        <v>128</v>
      </c>
      <c r="O4" s="9" t="s">
        <v>128</v>
      </c>
      <c r="P4" s="9" t="s">
        <v>128</v>
      </c>
      <c r="Q4" s="9" t="s">
        <v>128</v>
      </c>
      <c r="R4" s="9" t="s">
        <v>128</v>
      </c>
      <c r="S4" s="11" t="s">
        <v>128</v>
      </c>
      <c r="T4" s="9" t="s">
        <v>129</v>
      </c>
      <c r="U4" s="11" t="s">
        <v>128</v>
      </c>
      <c r="V4" s="11" t="s">
        <v>128</v>
      </c>
      <c r="W4" s="9" t="s">
        <v>125</v>
      </c>
      <c r="X4" s="11" t="s">
        <v>128</v>
      </c>
      <c r="Y4" s="9" t="s">
        <v>130</v>
      </c>
      <c r="Z4" s="11" t="s">
        <v>131</v>
      </c>
      <c r="AA4" s="9" t="s">
        <v>132</v>
      </c>
      <c r="AB4" s="9" t="s">
        <v>133</v>
      </c>
      <c r="AC4" s="9" t="s">
        <v>134</v>
      </c>
      <c r="AD4" s="9" t="s">
        <v>135</v>
      </c>
      <c r="AE4" s="9" t="s">
        <v>125</v>
      </c>
      <c r="AF4" s="9" t="s">
        <v>125</v>
      </c>
      <c r="AG4" s="9" t="s">
        <v>125</v>
      </c>
      <c r="AH4" s="9" t="s">
        <v>136</v>
      </c>
      <c r="AI4" s="9" t="s">
        <v>137</v>
      </c>
      <c r="AJ4" s="11" t="s">
        <v>138</v>
      </c>
    </row>
    <row r="5" spans="1:38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139</v>
      </c>
      <c r="M5" s="14" t="s">
        <v>140</v>
      </c>
      <c r="N5" s="14" t="s">
        <v>141</v>
      </c>
      <c r="O5" s="14" t="s">
        <v>142</v>
      </c>
      <c r="X5" s="14" t="s">
        <v>143</v>
      </c>
      <c r="AE5" s="14" t="s">
        <v>144</v>
      </c>
      <c r="AF5" s="14" t="s">
        <v>145</v>
      </c>
      <c r="AG5" s="14" t="s">
        <v>146</v>
      </c>
      <c r="AH5" s="14" t="s">
        <v>139</v>
      </c>
      <c r="AJ5" s="14" t="s">
        <v>143</v>
      </c>
    </row>
    <row r="6" spans="1:38" ht="11.1" customHeight="1" x14ac:dyDescent="0.2">
      <c r="A6" s="6"/>
      <c r="B6" s="6"/>
      <c r="C6" s="3"/>
      <c r="D6" s="3"/>
      <c r="E6" s="12">
        <f>SUM(E7:E156)</f>
        <v>131809.69699999999</v>
      </c>
      <c r="F6" s="12">
        <f>SUM(F7:F156)</f>
        <v>40189.84699999998</v>
      </c>
      <c r="J6" s="12">
        <f>SUM(J7:J156)</f>
        <v>139288.42000000001</v>
      </c>
      <c r="K6" s="12">
        <f t="shared" ref="K6:X6" si="0">SUM(K7:K156)</f>
        <v>-7478.723</v>
      </c>
      <c r="L6" s="12">
        <f t="shared" si="0"/>
        <v>29460</v>
      </c>
      <c r="M6" s="12">
        <f t="shared" si="0"/>
        <v>29330</v>
      </c>
      <c r="N6" s="12">
        <f t="shared" si="0"/>
        <v>15200</v>
      </c>
      <c r="O6" s="12">
        <f t="shared" si="0"/>
        <v>28110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24951.939400000007</v>
      </c>
      <c r="X6" s="12">
        <f t="shared" si="0"/>
        <v>28440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0</v>
      </c>
      <c r="AD6" s="12">
        <f t="shared" ref="AD6" si="4">SUM(AD7:AD156)</f>
        <v>7050</v>
      </c>
      <c r="AE6" s="12">
        <f t="shared" ref="AE6" si="5">SUM(AE7:AE156)</f>
        <v>26695.898000000001</v>
      </c>
      <c r="AF6" s="12">
        <f t="shared" ref="AF6" si="6">SUM(AF7:AF156)</f>
        <v>23482.624599999996</v>
      </c>
      <c r="AG6" s="12">
        <f t="shared" ref="AG6" si="7">SUM(AG7:AG156)</f>
        <v>23436.543800000003</v>
      </c>
      <c r="AH6" s="12">
        <f t="shared" ref="AH6" si="8">SUM(AH7:AH156)</f>
        <v>24751.944999999996</v>
      </c>
      <c r="AI6" s="12"/>
      <c r="AJ6" s="12">
        <f t="shared" ref="AJ6" si="9">SUM(AJ7:AJ156)</f>
        <v>17495.5</v>
      </c>
    </row>
    <row r="7" spans="1:38" s="1" customFormat="1" ht="11.1" customHeight="1" outlineLevel="1" x14ac:dyDescent="0.2">
      <c r="A7" s="7" t="s">
        <v>9</v>
      </c>
      <c r="B7" s="7" t="s">
        <v>8</v>
      </c>
      <c r="C7" s="8">
        <v>307.221</v>
      </c>
      <c r="D7" s="8">
        <v>1589.4259999999999</v>
      </c>
      <c r="E7" s="8">
        <v>560.572</v>
      </c>
      <c r="F7" s="8">
        <v>385.02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592.70500000000004</v>
      </c>
      <c r="K7" s="13">
        <f>E7-J7</f>
        <v>-32.133000000000038</v>
      </c>
      <c r="L7" s="13">
        <f>VLOOKUP(A:A,[1]TDSheet!$A:$M,13,0)</f>
        <v>100</v>
      </c>
      <c r="M7" s="13">
        <f>VLOOKUP(A:A,[1]TDSheet!$A:$N,14,0)</f>
        <v>120</v>
      </c>
      <c r="N7" s="13">
        <f>VLOOKUP(A:A,[1]TDSheet!$A:$V,22,0)</f>
        <v>50</v>
      </c>
      <c r="O7" s="13">
        <f>VLOOKUP(A:A,[1]TDSheet!$A:$X,24,0)</f>
        <v>100</v>
      </c>
      <c r="P7" s="13"/>
      <c r="Q7" s="13"/>
      <c r="R7" s="13"/>
      <c r="S7" s="13"/>
      <c r="T7" s="13"/>
      <c r="U7" s="13"/>
      <c r="V7" s="13"/>
      <c r="W7" s="13">
        <f>(E7-AD7)/5</f>
        <v>112.1144</v>
      </c>
      <c r="X7" s="15">
        <v>50</v>
      </c>
      <c r="Y7" s="16">
        <f>(F7+L7+M7+N7+O7+X7)/W7</f>
        <v>7.1803443625439725</v>
      </c>
      <c r="Z7" s="13">
        <f>F7/W7</f>
        <v>3.4341708112428018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106.48875</v>
      </c>
      <c r="AF7" s="13">
        <f>VLOOKUP(A:A,[1]TDSheet!$A:$AF,32,0)</f>
        <v>120.4768</v>
      </c>
      <c r="AG7" s="13">
        <f>VLOOKUP(A:A,[1]TDSheet!$A:$AG,33,0)</f>
        <v>119.60119999999999</v>
      </c>
      <c r="AH7" s="13">
        <f>VLOOKUP(A:A,[3]TDSheet!$A:$D,4,0)</f>
        <v>74.174000000000007</v>
      </c>
      <c r="AI7" s="13" t="str">
        <f>VLOOKUP(A:A,[1]TDSheet!$A:$AI,35,0)</f>
        <v>оконч</v>
      </c>
      <c r="AJ7" s="13">
        <f>X7*H7</f>
        <v>50</v>
      </c>
      <c r="AK7" s="13"/>
      <c r="AL7" s="13"/>
    </row>
    <row r="8" spans="1:38" s="1" customFormat="1" ht="11.1" customHeight="1" outlineLevel="1" x14ac:dyDescent="0.2">
      <c r="A8" s="7" t="s">
        <v>10</v>
      </c>
      <c r="B8" s="7" t="s">
        <v>8</v>
      </c>
      <c r="C8" s="8">
        <v>309.74900000000002</v>
      </c>
      <c r="D8" s="8">
        <v>706.47299999999996</v>
      </c>
      <c r="E8" s="8">
        <v>948.19200000000001</v>
      </c>
      <c r="F8" s="8">
        <v>34.353999999999999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1108.876</v>
      </c>
      <c r="K8" s="13">
        <f t="shared" ref="K8:K71" si="10">E8-J8</f>
        <v>-160.68399999999997</v>
      </c>
      <c r="L8" s="13">
        <f>VLOOKUP(A:A,[1]TDSheet!$A:$M,13,0)</f>
        <v>220</v>
      </c>
      <c r="M8" s="13">
        <f>VLOOKUP(A:A,[1]TDSheet!$A:$N,14,0)</f>
        <v>180</v>
      </c>
      <c r="N8" s="13">
        <f>VLOOKUP(A:A,[1]TDSheet!$A:$V,22,0)</f>
        <v>220</v>
      </c>
      <c r="O8" s="13">
        <f>VLOOKUP(A:A,[1]TDSheet!$A:$X,24,0)</f>
        <v>200</v>
      </c>
      <c r="P8" s="13"/>
      <c r="Q8" s="13"/>
      <c r="R8" s="13"/>
      <c r="S8" s="13"/>
      <c r="T8" s="13"/>
      <c r="U8" s="13"/>
      <c r="V8" s="13"/>
      <c r="W8" s="13">
        <f t="shared" ref="W8:W71" si="11">(E8-AD8)/5</f>
        <v>189.63839999999999</v>
      </c>
      <c r="X8" s="15">
        <v>450</v>
      </c>
      <c r="Y8" s="16">
        <f t="shared" ref="Y8:Y71" si="12">(F8+L8+M8+N8+O8+X8)/W8</f>
        <v>6.87811118423273</v>
      </c>
      <c r="Z8" s="13">
        <f t="shared" ref="Z8:Z71" si="13">F8/W8</f>
        <v>0.18115529344267828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161.79300000000001</v>
      </c>
      <c r="AF8" s="13">
        <f>VLOOKUP(A:A,[1]TDSheet!$A:$AF,32,0)</f>
        <v>118.6396</v>
      </c>
      <c r="AG8" s="13">
        <f>VLOOKUP(A:A,[1]TDSheet!$A:$AG,33,0)</f>
        <v>138.61500000000001</v>
      </c>
      <c r="AH8" s="13">
        <f>VLOOKUP(A:A,[3]TDSheet!$A:$D,4,0)</f>
        <v>277.02199999999999</v>
      </c>
      <c r="AI8" s="17" t="s">
        <v>147</v>
      </c>
      <c r="AJ8" s="13">
        <f t="shared" ref="AJ8:AJ71" si="14">X8*H8</f>
        <v>450</v>
      </c>
      <c r="AK8" s="13"/>
      <c r="AL8" s="13"/>
    </row>
    <row r="9" spans="1:38" s="1" customFormat="1" ht="11.1" customHeight="1" outlineLevel="1" x14ac:dyDescent="0.2">
      <c r="A9" s="7" t="s">
        <v>11</v>
      </c>
      <c r="B9" s="7" t="s">
        <v>8</v>
      </c>
      <c r="C9" s="8">
        <v>1126.617</v>
      </c>
      <c r="D9" s="8">
        <v>1793.4390000000001</v>
      </c>
      <c r="E9" s="8">
        <v>2067.7370000000001</v>
      </c>
      <c r="F9" s="8">
        <v>723.33799999999997</v>
      </c>
      <c r="G9" s="1" t="str">
        <f>VLOOKUP(A:A,[1]TDSheet!$A:$G,7,0)</f>
        <v>ткмай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2246.6170000000002</v>
      </c>
      <c r="K9" s="13">
        <f t="shared" si="10"/>
        <v>-178.88000000000011</v>
      </c>
      <c r="L9" s="13">
        <f>VLOOKUP(A:A,[1]TDSheet!$A:$M,13,0)</f>
        <v>550</v>
      </c>
      <c r="M9" s="13">
        <f>VLOOKUP(A:A,[1]TDSheet!$A:$N,14,0)</f>
        <v>500</v>
      </c>
      <c r="N9" s="13">
        <f>VLOOKUP(A:A,[1]TDSheet!$A:$V,22,0)</f>
        <v>300</v>
      </c>
      <c r="O9" s="13">
        <f>VLOOKUP(A:A,[1]TDSheet!$A:$X,24,0)</f>
        <v>450</v>
      </c>
      <c r="P9" s="13"/>
      <c r="Q9" s="13"/>
      <c r="R9" s="13"/>
      <c r="S9" s="13"/>
      <c r="T9" s="13"/>
      <c r="U9" s="13"/>
      <c r="V9" s="13"/>
      <c r="W9" s="13">
        <f t="shared" si="11"/>
        <v>413.54740000000004</v>
      </c>
      <c r="X9" s="15">
        <v>350</v>
      </c>
      <c r="Y9" s="16">
        <f t="shared" si="12"/>
        <v>6.9480257885794945</v>
      </c>
      <c r="Z9" s="13">
        <f t="shared" si="13"/>
        <v>1.7491054229817427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614</v>
      </c>
      <c r="AF9" s="13">
        <f>VLOOKUP(A:A,[1]TDSheet!$A:$AF,32,0)</f>
        <v>543.6</v>
      </c>
      <c r="AG9" s="13">
        <f>VLOOKUP(A:A,[1]TDSheet!$A:$AG,33,0)</f>
        <v>400.61019999999996</v>
      </c>
      <c r="AH9" s="13">
        <f>VLOOKUP(A:A,[3]TDSheet!$A:$D,4,0)</f>
        <v>260.02999999999997</v>
      </c>
      <c r="AI9" s="13" t="str">
        <f>VLOOKUP(A:A,[1]TDSheet!$A:$AI,35,0)</f>
        <v>продиюнь</v>
      </c>
      <c r="AJ9" s="13">
        <f t="shared" si="14"/>
        <v>350</v>
      </c>
      <c r="AK9" s="13"/>
      <c r="AL9" s="13"/>
    </row>
    <row r="10" spans="1:38" s="1" customFormat="1" ht="11.1" customHeight="1" outlineLevel="1" x14ac:dyDescent="0.2">
      <c r="A10" s="7" t="s">
        <v>13</v>
      </c>
      <c r="B10" s="7" t="s">
        <v>12</v>
      </c>
      <c r="C10" s="8">
        <v>525</v>
      </c>
      <c r="D10" s="8">
        <v>3502</v>
      </c>
      <c r="E10" s="8">
        <v>2922</v>
      </c>
      <c r="F10" s="8">
        <v>1049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2986</v>
      </c>
      <c r="K10" s="13">
        <f t="shared" si="10"/>
        <v>-64</v>
      </c>
      <c r="L10" s="13">
        <f>VLOOKUP(A:A,[1]TDSheet!$A:$M,13,0)</f>
        <v>600</v>
      </c>
      <c r="M10" s="13">
        <f>VLOOKUP(A:A,[1]TDSheet!$A:$N,14,0)</f>
        <v>500</v>
      </c>
      <c r="N10" s="13">
        <f>VLOOKUP(A:A,[1]TDSheet!$A:$V,22,0)</f>
        <v>300</v>
      </c>
      <c r="O10" s="13">
        <f>VLOOKUP(A:A,[1]TDSheet!$A:$X,24,0)</f>
        <v>500</v>
      </c>
      <c r="P10" s="13"/>
      <c r="Q10" s="13"/>
      <c r="R10" s="13"/>
      <c r="S10" s="13"/>
      <c r="T10" s="13"/>
      <c r="U10" s="13"/>
      <c r="V10" s="13"/>
      <c r="W10" s="13">
        <f t="shared" si="11"/>
        <v>478.4</v>
      </c>
      <c r="X10" s="15">
        <v>400</v>
      </c>
      <c r="Y10" s="16">
        <f t="shared" si="12"/>
        <v>7.0004180602006691</v>
      </c>
      <c r="Z10" s="13">
        <f t="shared" si="13"/>
        <v>2.1927257525083612</v>
      </c>
      <c r="AA10" s="13"/>
      <c r="AB10" s="13"/>
      <c r="AC10" s="13"/>
      <c r="AD10" s="13">
        <f>VLOOKUP(A:A,[1]TDSheet!$A:$AD,30,0)</f>
        <v>530</v>
      </c>
      <c r="AE10" s="13">
        <f>VLOOKUP(A:A,[1]TDSheet!$A:$AE,31,0)</f>
        <v>439.25</v>
      </c>
      <c r="AF10" s="13">
        <f>VLOOKUP(A:A,[1]TDSheet!$A:$AF,32,0)</f>
        <v>390.8</v>
      </c>
      <c r="AG10" s="13">
        <f>VLOOKUP(A:A,[1]TDSheet!$A:$AG,33,0)</f>
        <v>404.4</v>
      </c>
      <c r="AH10" s="13">
        <f>VLOOKUP(A:A,[3]TDSheet!$A:$D,4,0)</f>
        <v>522</v>
      </c>
      <c r="AI10" s="13" t="str">
        <f>VLOOKUP(A:A,[1]TDSheet!$A:$AI,35,0)</f>
        <v>июньяб</v>
      </c>
      <c r="AJ10" s="13">
        <f t="shared" si="14"/>
        <v>160</v>
      </c>
      <c r="AK10" s="13"/>
      <c r="AL10" s="13"/>
    </row>
    <row r="11" spans="1:38" s="1" customFormat="1" ht="11.1" customHeight="1" outlineLevel="1" x14ac:dyDescent="0.2">
      <c r="A11" s="7" t="s">
        <v>14</v>
      </c>
      <c r="B11" s="7" t="s">
        <v>12</v>
      </c>
      <c r="C11" s="8">
        <v>1708</v>
      </c>
      <c r="D11" s="8">
        <v>5072</v>
      </c>
      <c r="E11" s="8">
        <v>5164</v>
      </c>
      <c r="F11" s="8">
        <v>1486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5327</v>
      </c>
      <c r="K11" s="13">
        <f t="shared" si="10"/>
        <v>-163</v>
      </c>
      <c r="L11" s="13">
        <f>VLOOKUP(A:A,[1]TDSheet!$A:$M,13,0)</f>
        <v>800</v>
      </c>
      <c r="M11" s="13">
        <f>VLOOKUP(A:A,[1]TDSheet!$A:$N,14,0)</f>
        <v>1000</v>
      </c>
      <c r="N11" s="13">
        <f>VLOOKUP(A:A,[1]TDSheet!$A:$V,22,0)</f>
        <v>500</v>
      </c>
      <c r="O11" s="13">
        <f>VLOOKUP(A:A,[1]TDSheet!$A:$X,24,0)</f>
        <v>1100</v>
      </c>
      <c r="P11" s="13"/>
      <c r="Q11" s="13"/>
      <c r="R11" s="13"/>
      <c r="S11" s="13"/>
      <c r="T11" s="13"/>
      <c r="U11" s="13"/>
      <c r="V11" s="13"/>
      <c r="W11" s="13">
        <f t="shared" si="11"/>
        <v>912.8</v>
      </c>
      <c r="X11" s="15">
        <v>1100</v>
      </c>
      <c r="Y11" s="16">
        <f t="shared" si="12"/>
        <v>6.5578439964943032</v>
      </c>
      <c r="Z11" s="13">
        <f t="shared" si="13"/>
        <v>1.6279579316389132</v>
      </c>
      <c r="AA11" s="13"/>
      <c r="AB11" s="13"/>
      <c r="AC11" s="13"/>
      <c r="AD11" s="13">
        <f>VLOOKUP(A:A,[1]TDSheet!$A:$AD,30,0)</f>
        <v>600</v>
      </c>
      <c r="AE11" s="13">
        <f>VLOOKUP(A:A,[1]TDSheet!$A:$AE,31,0)</f>
        <v>1002.5</v>
      </c>
      <c r="AF11" s="13">
        <f>VLOOKUP(A:A,[1]TDSheet!$A:$AF,32,0)</f>
        <v>817</v>
      </c>
      <c r="AG11" s="13">
        <f>VLOOKUP(A:A,[1]TDSheet!$A:$AG,33,0)</f>
        <v>805.8</v>
      </c>
      <c r="AH11" s="13">
        <f>VLOOKUP(A:A,[3]TDSheet!$A:$D,4,0)</f>
        <v>902</v>
      </c>
      <c r="AI11" s="13" t="str">
        <f>VLOOKUP(A:A,[1]TDSheet!$A:$AI,35,0)</f>
        <v>оконч</v>
      </c>
      <c r="AJ11" s="13">
        <f t="shared" si="14"/>
        <v>495</v>
      </c>
      <c r="AK11" s="13"/>
      <c r="AL11" s="13"/>
    </row>
    <row r="12" spans="1:38" s="1" customFormat="1" ht="11.1" customHeight="1" outlineLevel="1" x14ac:dyDescent="0.2">
      <c r="A12" s="7" t="s">
        <v>15</v>
      </c>
      <c r="B12" s="7" t="s">
        <v>12</v>
      </c>
      <c r="C12" s="8">
        <v>1543</v>
      </c>
      <c r="D12" s="8">
        <v>5043</v>
      </c>
      <c r="E12" s="8">
        <v>4848</v>
      </c>
      <c r="F12" s="8">
        <v>1630</v>
      </c>
      <c r="G12" s="1" t="str">
        <f>VLOOKUP(A:A,[1]TDSheet!$A:$G,7,0)</f>
        <v>оконч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4991</v>
      </c>
      <c r="K12" s="13">
        <f t="shared" si="10"/>
        <v>-143</v>
      </c>
      <c r="L12" s="13">
        <f>VLOOKUP(A:A,[1]TDSheet!$A:$M,13,0)</f>
        <v>900</v>
      </c>
      <c r="M12" s="13">
        <f>VLOOKUP(A:A,[1]TDSheet!$A:$N,14,0)</f>
        <v>1000</v>
      </c>
      <c r="N12" s="13">
        <f>VLOOKUP(A:A,[1]TDSheet!$A:$V,22,0)</f>
        <v>300</v>
      </c>
      <c r="O12" s="13">
        <f>VLOOKUP(A:A,[1]TDSheet!$A:$X,24,0)</f>
        <v>1100</v>
      </c>
      <c r="P12" s="13"/>
      <c r="Q12" s="13"/>
      <c r="R12" s="13"/>
      <c r="S12" s="13"/>
      <c r="T12" s="13"/>
      <c r="U12" s="13"/>
      <c r="V12" s="13"/>
      <c r="W12" s="13">
        <f t="shared" si="11"/>
        <v>831.6</v>
      </c>
      <c r="X12" s="15">
        <v>900</v>
      </c>
      <c r="Y12" s="16">
        <f t="shared" si="12"/>
        <v>7.0105820105820102</v>
      </c>
      <c r="Z12" s="13">
        <f t="shared" si="13"/>
        <v>1.9600769600769601</v>
      </c>
      <c r="AA12" s="13"/>
      <c r="AB12" s="13"/>
      <c r="AC12" s="13"/>
      <c r="AD12" s="13">
        <f>VLOOKUP(A:A,[1]TDSheet!$A:$AD,30,0)</f>
        <v>690</v>
      </c>
      <c r="AE12" s="13">
        <f>VLOOKUP(A:A,[1]TDSheet!$A:$AE,31,0)</f>
        <v>1060.5</v>
      </c>
      <c r="AF12" s="13">
        <f>VLOOKUP(A:A,[1]TDSheet!$A:$AF,32,0)</f>
        <v>803.2</v>
      </c>
      <c r="AG12" s="13">
        <f>VLOOKUP(A:A,[1]TDSheet!$A:$AG,33,0)</f>
        <v>815.8</v>
      </c>
      <c r="AH12" s="13">
        <f>VLOOKUP(A:A,[3]TDSheet!$A:$D,4,0)</f>
        <v>811</v>
      </c>
      <c r="AI12" s="13">
        <f>VLOOKUP(A:A,[1]TDSheet!$A:$AI,35,0)</f>
        <v>0</v>
      </c>
      <c r="AJ12" s="13">
        <f t="shared" si="14"/>
        <v>405</v>
      </c>
      <c r="AK12" s="13"/>
      <c r="AL12" s="13"/>
    </row>
    <row r="13" spans="1:38" s="1" customFormat="1" ht="11.1" customHeight="1" outlineLevel="1" x14ac:dyDescent="0.2">
      <c r="A13" s="7" t="s">
        <v>16</v>
      </c>
      <c r="B13" s="7" t="s">
        <v>12</v>
      </c>
      <c r="C13" s="8">
        <v>14</v>
      </c>
      <c r="D13" s="8">
        <v>32</v>
      </c>
      <c r="E13" s="8">
        <v>32</v>
      </c>
      <c r="F13" s="8">
        <v>12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68</v>
      </c>
      <c r="K13" s="13">
        <f t="shared" si="10"/>
        <v>-36</v>
      </c>
      <c r="L13" s="13">
        <f>VLOOKUP(A:A,[1]TDSheet!$A:$M,13,0)</f>
        <v>20</v>
      </c>
      <c r="M13" s="13">
        <f>VLOOKUP(A:A,[1]TDSheet!$A:$N,14,0)</f>
        <v>10</v>
      </c>
      <c r="N13" s="13">
        <f>VLOOKUP(A:A,[1]TDSheet!$A:$V,22,0)</f>
        <v>0</v>
      </c>
      <c r="O13" s="13">
        <f>VLOOKUP(A:A,[1]TDSheet!$A:$X,24,0)</f>
        <v>10</v>
      </c>
      <c r="P13" s="13"/>
      <c r="Q13" s="13"/>
      <c r="R13" s="13"/>
      <c r="S13" s="13"/>
      <c r="T13" s="13"/>
      <c r="U13" s="13"/>
      <c r="V13" s="13"/>
      <c r="W13" s="13">
        <f t="shared" si="11"/>
        <v>6.4</v>
      </c>
      <c r="X13" s="15"/>
      <c r="Y13" s="16">
        <f t="shared" si="12"/>
        <v>8.125</v>
      </c>
      <c r="Z13" s="13">
        <f t="shared" si="13"/>
        <v>1.875</v>
      </c>
      <c r="AA13" s="13"/>
      <c r="AB13" s="13"/>
      <c r="AC13" s="13"/>
      <c r="AD13" s="13">
        <f>VLOOKUP(A:A,[1]TDSheet!$A:$AD,30,0)</f>
        <v>0</v>
      </c>
      <c r="AE13" s="13">
        <f>VLOOKUP(A:A,[1]TDSheet!$A:$AE,31,0)</f>
        <v>9.75</v>
      </c>
      <c r="AF13" s="13">
        <f>VLOOKUP(A:A,[1]TDSheet!$A:$AF,32,0)</f>
        <v>6.6</v>
      </c>
      <c r="AG13" s="13">
        <f>VLOOKUP(A:A,[1]TDSheet!$A:$AG,33,0)</f>
        <v>7.4</v>
      </c>
      <c r="AH13" s="13">
        <f>VLOOKUP(A:A,[3]TDSheet!$A:$D,4,0)</f>
        <v>15</v>
      </c>
      <c r="AI13" s="13">
        <f>VLOOKUP(A:A,[1]TDSheet!$A:$AI,35,0)</f>
        <v>0</v>
      </c>
      <c r="AJ13" s="13">
        <f t="shared" si="14"/>
        <v>0</v>
      </c>
      <c r="AK13" s="13"/>
      <c r="AL13" s="13"/>
    </row>
    <row r="14" spans="1:38" s="1" customFormat="1" ht="21.95" customHeight="1" outlineLevel="1" x14ac:dyDescent="0.2">
      <c r="A14" s="7" t="s">
        <v>17</v>
      </c>
      <c r="B14" s="7" t="s">
        <v>12</v>
      </c>
      <c r="C14" s="8">
        <v>143</v>
      </c>
      <c r="D14" s="8">
        <v>381</v>
      </c>
      <c r="E14" s="8">
        <v>265</v>
      </c>
      <c r="F14" s="8">
        <v>247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300</v>
      </c>
      <c r="K14" s="13">
        <f t="shared" si="10"/>
        <v>-35</v>
      </c>
      <c r="L14" s="13">
        <f>VLOOKUP(A:A,[1]TDSheet!$A:$M,13,0)</f>
        <v>0</v>
      </c>
      <c r="M14" s="13">
        <f>VLOOKUP(A:A,[1]TDSheet!$A:$N,14,0)</f>
        <v>200</v>
      </c>
      <c r="N14" s="13">
        <f>VLOOKUP(A:A,[1]TDSheet!$A:$V,22,0)</f>
        <v>0</v>
      </c>
      <c r="O14" s="13">
        <f>VLOOKUP(A:A,[1]TDSheet!$A:$X,24,0)</f>
        <v>0</v>
      </c>
      <c r="P14" s="13"/>
      <c r="Q14" s="13"/>
      <c r="R14" s="13"/>
      <c r="S14" s="13"/>
      <c r="T14" s="13"/>
      <c r="U14" s="13"/>
      <c r="V14" s="13"/>
      <c r="W14" s="13">
        <f t="shared" si="11"/>
        <v>53</v>
      </c>
      <c r="X14" s="15"/>
      <c r="Y14" s="16">
        <f t="shared" si="12"/>
        <v>8.433962264150944</v>
      </c>
      <c r="Z14" s="13">
        <f t="shared" si="13"/>
        <v>4.6603773584905657</v>
      </c>
      <c r="AA14" s="13"/>
      <c r="AB14" s="13"/>
      <c r="AC14" s="13"/>
      <c r="AD14" s="13">
        <f>VLOOKUP(A:A,[1]TDSheet!$A:$AD,30,0)</f>
        <v>0</v>
      </c>
      <c r="AE14" s="13">
        <f>VLOOKUP(A:A,[1]TDSheet!$A:$AE,31,0)</f>
        <v>52.5</v>
      </c>
      <c r="AF14" s="13">
        <f>VLOOKUP(A:A,[1]TDSheet!$A:$AF,32,0)</f>
        <v>56.2</v>
      </c>
      <c r="AG14" s="13">
        <f>VLOOKUP(A:A,[1]TDSheet!$A:$AG,33,0)</f>
        <v>48.4</v>
      </c>
      <c r="AH14" s="13">
        <f>VLOOKUP(A:A,[3]TDSheet!$A:$D,4,0)</f>
        <v>70</v>
      </c>
      <c r="AI14" s="13" t="str">
        <f>VLOOKUP(A:A,[1]TDSheet!$A:$AI,35,0)</f>
        <v>склад</v>
      </c>
      <c r="AJ14" s="13">
        <f t="shared" si="14"/>
        <v>0</v>
      </c>
      <c r="AK14" s="13"/>
      <c r="AL14" s="13"/>
    </row>
    <row r="15" spans="1:38" s="1" customFormat="1" ht="11.1" customHeight="1" outlineLevel="1" x14ac:dyDescent="0.2">
      <c r="A15" s="7" t="s">
        <v>18</v>
      </c>
      <c r="B15" s="7" t="s">
        <v>12</v>
      </c>
      <c r="C15" s="8">
        <v>136</v>
      </c>
      <c r="D15" s="8">
        <v>532</v>
      </c>
      <c r="E15" s="8">
        <v>148</v>
      </c>
      <c r="F15" s="8">
        <v>53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440</v>
      </c>
      <c r="K15" s="13">
        <f t="shared" si="10"/>
        <v>-292</v>
      </c>
      <c r="L15" s="13">
        <f>VLOOKUP(A:A,[1]TDSheet!$A:$M,13,0)</f>
        <v>120</v>
      </c>
      <c r="M15" s="13">
        <f>VLOOKUP(A:A,[1]TDSheet!$A:$N,14,0)</f>
        <v>70</v>
      </c>
      <c r="N15" s="13">
        <f>VLOOKUP(A:A,[1]TDSheet!$A:$V,22,0)</f>
        <v>50</v>
      </c>
      <c r="O15" s="13">
        <f>VLOOKUP(A:A,[1]TDSheet!$A:$X,24,0)</f>
        <v>70</v>
      </c>
      <c r="P15" s="13"/>
      <c r="Q15" s="13"/>
      <c r="R15" s="13"/>
      <c r="S15" s="13"/>
      <c r="T15" s="13"/>
      <c r="U15" s="13"/>
      <c r="V15" s="13"/>
      <c r="W15" s="13">
        <f t="shared" si="11"/>
        <v>29.6</v>
      </c>
      <c r="X15" s="15"/>
      <c r="Y15" s="16">
        <f t="shared" si="12"/>
        <v>12.263513513513512</v>
      </c>
      <c r="Z15" s="13">
        <f t="shared" si="13"/>
        <v>1.7905405405405403</v>
      </c>
      <c r="AA15" s="13"/>
      <c r="AB15" s="13"/>
      <c r="AC15" s="13"/>
      <c r="AD15" s="13">
        <f>VLOOKUP(A:A,[1]TDSheet!$A:$AD,30,0)</f>
        <v>0</v>
      </c>
      <c r="AE15" s="13">
        <f>VLOOKUP(A:A,[1]TDSheet!$A:$AE,31,0)</f>
        <v>51.25</v>
      </c>
      <c r="AF15" s="13">
        <f>VLOOKUP(A:A,[1]TDSheet!$A:$AF,32,0)</f>
        <v>50.6</v>
      </c>
      <c r="AG15" s="13">
        <f>VLOOKUP(A:A,[1]TDSheet!$A:$AG,33,0)</f>
        <v>48.6</v>
      </c>
      <c r="AH15" s="13">
        <f>VLOOKUP(A:A,[3]TDSheet!$A:$D,4,0)</f>
        <v>34</v>
      </c>
      <c r="AI15" s="13">
        <f>VLOOKUP(A:A,[1]TDSheet!$A:$AI,35,0)</f>
        <v>0</v>
      </c>
      <c r="AJ15" s="13">
        <f t="shared" si="14"/>
        <v>0</v>
      </c>
      <c r="AK15" s="13"/>
      <c r="AL15" s="13"/>
    </row>
    <row r="16" spans="1:38" s="1" customFormat="1" ht="11.1" customHeight="1" outlineLevel="1" x14ac:dyDescent="0.2">
      <c r="A16" s="7" t="s">
        <v>19</v>
      </c>
      <c r="B16" s="7" t="s">
        <v>12</v>
      </c>
      <c r="C16" s="8">
        <v>928</v>
      </c>
      <c r="D16" s="8">
        <v>1383</v>
      </c>
      <c r="E16" s="8">
        <v>1580</v>
      </c>
      <c r="F16" s="8">
        <v>685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3">
        <f>VLOOKUP(A:A,[2]TDSheet!$A:$F,6,0)</f>
        <v>1664</v>
      </c>
      <c r="K16" s="13">
        <f t="shared" si="10"/>
        <v>-84</v>
      </c>
      <c r="L16" s="13">
        <f>VLOOKUP(A:A,[1]TDSheet!$A:$M,13,0)</f>
        <v>0</v>
      </c>
      <c r="M16" s="13">
        <f>VLOOKUP(A:A,[1]TDSheet!$A:$N,14,0)</f>
        <v>1200</v>
      </c>
      <c r="N16" s="13">
        <f>VLOOKUP(A:A,[1]TDSheet!$A:$V,22,0)</f>
        <v>0</v>
      </c>
      <c r="O16" s="13">
        <f>VLOOKUP(A:A,[1]TDSheet!$A:$X,24,0)</f>
        <v>0</v>
      </c>
      <c r="P16" s="13"/>
      <c r="Q16" s="13"/>
      <c r="R16" s="13"/>
      <c r="S16" s="13"/>
      <c r="T16" s="13"/>
      <c r="U16" s="13"/>
      <c r="V16" s="13"/>
      <c r="W16" s="13">
        <f t="shared" si="11"/>
        <v>316</v>
      </c>
      <c r="X16" s="15">
        <v>300</v>
      </c>
      <c r="Y16" s="16">
        <f t="shared" si="12"/>
        <v>6.9145569620253164</v>
      </c>
      <c r="Z16" s="13">
        <f t="shared" si="13"/>
        <v>2.1677215189873418</v>
      </c>
      <c r="AA16" s="13"/>
      <c r="AB16" s="13"/>
      <c r="AC16" s="13"/>
      <c r="AD16" s="13">
        <f>VLOOKUP(A:A,[1]TDSheet!$A:$AD,30,0)</f>
        <v>0</v>
      </c>
      <c r="AE16" s="13">
        <f>VLOOKUP(A:A,[1]TDSheet!$A:$AE,31,0)</f>
        <v>263.75</v>
      </c>
      <c r="AF16" s="13">
        <f>VLOOKUP(A:A,[1]TDSheet!$A:$AF,32,0)</f>
        <v>265.2</v>
      </c>
      <c r="AG16" s="13">
        <f>VLOOKUP(A:A,[1]TDSheet!$A:$AG,33,0)</f>
        <v>240.8</v>
      </c>
      <c r="AH16" s="13">
        <f>VLOOKUP(A:A,[3]TDSheet!$A:$D,4,0)</f>
        <v>422</v>
      </c>
      <c r="AI16" s="13">
        <f>VLOOKUP(A:A,[1]TDSheet!$A:$AI,35,0)</f>
        <v>0</v>
      </c>
      <c r="AJ16" s="13">
        <f t="shared" si="14"/>
        <v>51.000000000000007</v>
      </c>
      <c r="AK16" s="13"/>
      <c r="AL16" s="13"/>
    </row>
    <row r="17" spans="1:38" s="1" customFormat="1" ht="21.95" customHeight="1" outlineLevel="1" x14ac:dyDescent="0.2">
      <c r="A17" s="7" t="s">
        <v>20</v>
      </c>
      <c r="B17" s="7" t="s">
        <v>12</v>
      </c>
      <c r="C17" s="8">
        <v>395</v>
      </c>
      <c r="D17" s="8">
        <v>275</v>
      </c>
      <c r="E17" s="8">
        <v>354</v>
      </c>
      <c r="F17" s="8">
        <v>308</v>
      </c>
      <c r="G17" s="1">
        <f>VLOOKUP(A:A,[1]TDSheet!$A:$G,7,0)</f>
        <v>0</v>
      </c>
      <c r="H17" s="1">
        <f>VLOOKUP(A:A,[1]TDSheet!$A:$H,8,0)</f>
        <v>0.35</v>
      </c>
      <c r="I17" s="1">
        <f>VLOOKUP(A:A,[1]TDSheet!$A:$I,9,0)</f>
        <v>45</v>
      </c>
      <c r="J17" s="13">
        <f>VLOOKUP(A:A,[2]TDSheet!$A:$F,6,0)</f>
        <v>388</v>
      </c>
      <c r="K17" s="13">
        <f t="shared" si="10"/>
        <v>-34</v>
      </c>
      <c r="L17" s="13">
        <f>VLOOKUP(A:A,[1]TDSheet!$A:$M,13,0)</f>
        <v>100</v>
      </c>
      <c r="M17" s="13">
        <f>VLOOKUP(A:A,[1]TDSheet!$A:$N,14,0)</f>
        <v>120</v>
      </c>
      <c r="N17" s="13">
        <f>VLOOKUP(A:A,[1]TDSheet!$A:$V,22,0)</f>
        <v>50</v>
      </c>
      <c r="O17" s="13">
        <f>VLOOKUP(A:A,[1]TDSheet!$A:$X,24,0)</f>
        <v>60</v>
      </c>
      <c r="P17" s="13"/>
      <c r="Q17" s="13"/>
      <c r="R17" s="13"/>
      <c r="S17" s="13"/>
      <c r="T17" s="13"/>
      <c r="U17" s="13"/>
      <c r="V17" s="13"/>
      <c r="W17" s="13">
        <f t="shared" si="11"/>
        <v>70.8</v>
      </c>
      <c r="X17" s="15"/>
      <c r="Y17" s="16">
        <f t="shared" si="12"/>
        <v>9.0112994350282491</v>
      </c>
      <c r="Z17" s="13">
        <f t="shared" si="13"/>
        <v>4.3502824858757068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97.75</v>
      </c>
      <c r="AF17" s="13">
        <f>VLOOKUP(A:A,[1]TDSheet!$A:$AF,32,0)</f>
        <v>81.599999999999994</v>
      </c>
      <c r="AG17" s="13">
        <f>VLOOKUP(A:A,[1]TDSheet!$A:$AG,33,0)</f>
        <v>81.2</v>
      </c>
      <c r="AH17" s="13">
        <f>VLOOKUP(A:A,[3]TDSheet!$A:$D,4,0)</f>
        <v>26</v>
      </c>
      <c r="AI17" s="13" t="str">
        <f>VLOOKUP(A:A,[1]TDSheet!$A:$AI,35,0)</f>
        <v>продиюнь</v>
      </c>
      <c r="AJ17" s="13">
        <f t="shared" si="14"/>
        <v>0</v>
      </c>
      <c r="AK17" s="13"/>
      <c r="AL17" s="13"/>
    </row>
    <row r="18" spans="1:38" s="1" customFormat="1" ht="21.95" customHeight="1" outlineLevel="1" x14ac:dyDescent="0.2">
      <c r="A18" s="7" t="s">
        <v>21</v>
      </c>
      <c r="B18" s="7" t="s">
        <v>12</v>
      </c>
      <c r="C18" s="8">
        <v>26</v>
      </c>
      <c r="D18" s="8">
        <v>447</v>
      </c>
      <c r="E18" s="8">
        <v>333</v>
      </c>
      <c r="F18" s="8">
        <v>138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369</v>
      </c>
      <c r="K18" s="13">
        <f t="shared" si="10"/>
        <v>-36</v>
      </c>
      <c r="L18" s="13">
        <f>VLOOKUP(A:A,[1]TDSheet!$A:$M,13,0)</f>
        <v>0</v>
      </c>
      <c r="M18" s="13">
        <f>VLOOKUP(A:A,[1]TDSheet!$A:$N,14,0)</f>
        <v>20</v>
      </c>
      <c r="N18" s="13">
        <f>VLOOKUP(A:A,[1]TDSheet!$A:$V,22,0)</f>
        <v>0</v>
      </c>
      <c r="O18" s="13">
        <f>VLOOKUP(A:A,[1]TDSheet!$A:$X,24,0)</f>
        <v>20</v>
      </c>
      <c r="P18" s="13"/>
      <c r="Q18" s="13"/>
      <c r="R18" s="13"/>
      <c r="S18" s="13"/>
      <c r="T18" s="13"/>
      <c r="U18" s="13"/>
      <c r="V18" s="13"/>
      <c r="W18" s="13">
        <f t="shared" si="11"/>
        <v>22.2</v>
      </c>
      <c r="X18" s="15"/>
      <c r="Y18" s="16">
        <f t="shared" si="12"/>
        <v>8.0180180180180187</v>
      </c>
      <c r="Z18" s="13">
        <f t="shared" si="13"/>
        <v>6.2162162162162167</v>
      </c>
      <c r="AA18" s="13"/>
      <c r="AB18" s="13"/>
      <c r="AC18" s="13"/>
      <c r="AD18" s="13">
        <f>VLOOKUP(A:A,[1]TDSheet!$A:$AD,30,0)</f>
        <v>222</v>
      </c>
      <c r="AE18" s="13">
        <f>VLOOKUP(A:A,[1]TDSheet!$A:$AE,31,0)</f>
        <v>22.25</v>
      </c>
      <c r="AF18" s="13">
        <f>VLOOKUP(A:A,[1]TDSheet!$A:$AF,32,0)</f>
        <v>22.2</v>
      </c>
      <c r="AG18" s="13">
        <f>VLOOKUP(A:A,[1]TDSheet!$A:$AG,33,0)</f>
        <v>26.4</v>
      </c>
      <c r="AH18" s="13">
        <f>VLOOKUP(A:A,[3]TDSheet!$A:$D,4,0)</f>
        <v>20</v>
      </c>
      <c r="AI18" s="13">
        <f>VLOOKUP(A:A,[1]TDSheet!$A:$AI,35,0)</f>
        <v>0</v>
      </c>
      <c r="AJ18" s="13">
        <f t="shared" si="14"/>
        <v>0</v>
      </c>
      <c r="AK18" s="13"/>
      <c r="AL18" s="13"/>
    </row>
    <row r="19" spans="1:38" s="1" customFormat="1" ht="21.95" customHeight="1" outlineLevel="1" x14ac:dyDescent="0.2">
      <c r="A19" s="7" t="s">
        <v>22</v>
      </c>
      <c r="B19" s="7" t="s">
        <v>12</v>
      </c>
      <c r="C19" s="8">
        <v>85</v>
      </c>
      <c r="D19" s="8">
        <v>286</v>
      </c>
      <c r="E19" s="8">
        <v>292</v>
      </c>
      <c r="F19" s="8">
        <v>62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535</v>
      </c>
      <c r="K19" s="13">
        <f t="shared" si="10"/>
        <v>-243</v>
      </c>
      <c r="L19" s="13">
        <f>VLOOKUP(A:A,[1]TDSheet!$A:$M,13,0)</f>
        <v>80</v>
      </c>
      <c r="M19" s="13">
        <f>VLOOKUP(A:A,[1]TDSheet!$A:$N,14,0)</f>
        <v>80</v>
      </c>
      <c r="N19" s="13">
        <f>VLOOKUP(A:A,[1]TDSheet!$A:$V,22,0)</f>
        <v>100</v>
      </c>
      <c r="O19" s="13">
        <f>VLOOKUP(A:A,[1]TDSheet!$A:$X,24,0)</f>
        <v>120</v>
      </c>
      <c r="P19" s="13"/>
      <c r="Q19" s="13"/>
      <c r="R19" s="13"/>
      <c r="S19" s="13"/>
      <c r="T19" s="13"/>
      <c r="U19" s="13"/>
      <c r="V19" s="13"/>
      <c r="W19" s="13">
        <f t="shared" si="11"/>
        <v>56</v>
      </c>
      <c r="X19" s="15">
        <v>120</v>
      </c>
      <c r="Y19" s="16">
        <f t="shared" si="12"/>
        <v>10.035714285714286</v>
      </c>
      <c r="Z19" s="13">
        <f t="shared" si="13"/>
        <v>1.1071428571428572</v>
      </c>
      <c r="AA19" s="13"/>
      <c r="AB19" s="13"/>
      <c r="AC19" s="13"/>
      <c r="AD19" s="13">
        <f>VLOOKUP(A:A,[1]TDSheet!$A:$AD,30,0)</f>
        <v>12</v>
      </c>
      <c r="AE19" s="13">
        <f>VLOOKUP(A:A,[1]TDSheet!$A:$AE,31,0)</f>
        <v>25.5</v>
      </c>
      <c r="AF19" s="13">
        <f>VLOOKUP(A:A,[1]TDSheet!$A:$AF,32,0)</f>
        <v>21.8</v>
      </c>
      <c r="AG19" s="13">
        <f>VLOOKUP(A:A,[1]TDSheet!$A:$AG,33,0)</f>
        <v>25.8</v>
      </c>
      <c r="AH19" s="13">
        <f>VLOOKUP(A:A,[3]TDSheet!$A:$D,4,0)</f>
        <v>77</v>
      </c>
      <c r="AI19" s="13" t="str">
        <f>VLOOKUP(A:A,[1]TDSheet!$A:$AI,35,0)</f>
        <v>акц3сети</v>
      </c>
      <c r="AJ19" s="13">
        <f t="shared" si="14"/>
        <v>42</v>
      </c>
      <c r="AK19" s="13"/>
      <c r="AL19" s="13"/>
    </row>
    <row r="20" spans="1:38" s="1" customFormat="1" ht="21.95" customHeight="1" outlineLevel="1" x14ac:dyDescent="0.2">
      <c r="A20" s="7" t="s">
        <v>23</v>
      </c>
      <c r="B20" s="7" t="s">
        <v>12</v>
      </c>
      <c r="C20" s="8">
        <v>415</v>
      </c>
      <c r="D20" s="8">
        <v>439</v>
      </c>
      <c r="E20" s="8">
        <v>443</v>
      </c>
      <c r="F20" s="8">
        <v>400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471</v>
      </c>
      <c r="K20" s="13">
        <f t="shared" si="10"/>
        <v>-28</v>
      </c>
      <c r="L20" s="13">
        <f>VLOOKUP(A:A,[1]TDSheet!$A:$M,13,0)</f>
        <v>120</v>
      </c>
      <c r="M20" s="13">
        <f>VLOOKUP(A:A,[1]TDSheet!$A:$N,14,0)</f>
        <v>120</v>
      </c>
      <c r="N20" s="13">
        <f>VLOOKUP(A:A,[1]TDSheet!$A:$V,22,0)</f>
        <v>50</v>
      </c>
      <c r="O20" s="13">
        <f>VLOOKUP(A:A,[1]TDSheet!$A:$X,24,0)</f>
        <v>80</v>
      </c>
      <c r="P20" s="13"/>
      <c r="Q20" s="13"/>
      <c r="R20" s="13"/>
      <c r="S20" s="13"/>
      <c r="T20" s="13"/>
      <c r="U20" s="13"/>
      <c r="V20" s="13"/>
      <c r="W20" s="13">
        <f t="shared" si="11"/>
        <v>88.6</v>
      </c>
      <c r="X20" s="15"/>
      <c r="Y20" s="16">
        <f t="shared" si="12"/>
        <v>8.6907449209932288</v>
      </c>
      <c r="Z20" s="13">
        <f t="shared" si="13"/>
        <v>4.5146726862302486</v>
      </c>
      <c r="AA20" s="13"/>
      <c r="AB20" s="13"/>
      <c r="AC20" s="13"/>
      <c r="AD20" s="13">
        <f>VLOOKUP(A:A,[1]TDSheet!$A:$AD,30,0)</f>
        <v>0</v>
      </c>
      <c r="AE20" s="13">
        <f>VLOOKUP(A:A,[1]TDSheet!$A:$AE,31,0)</f>
        <v>103.25</v>
      </c>
      <c r="AF20" s="13">
        <f>VLOOKUP(A:A,[1]TDSheet!$A:$AF,32,0)</f>
        <v>105.8</v>
      </c>
      <c r="AG20" s="13">
        <f>VLOOKUP(A:A,[1]TDSheet!$A:$AG,33,0)</f>
        <v>98.8</v>
      </c>
      <c r="AH20" s="13">
        <f>VLOOKUP(A:A,[3]TDSheet!$A:$D,4,0)</f>
        <v>47</v>
      </c>
      <c r="AI20" s="13" t="str">
        <f>VLOOKUP(A:A,[1]TDSheet!$A:$AI,35,0)</f>
        <v>продиюнь</v>
      </c>
      <c r="AJ20" s="13">
        <f t="shared" si="14"/>
        <v>0</v>
      </c>
      <c r="AK20" s="13"/>
      <c r="AL20" s="13"/>
    </row>
    <row r="21" spans="1:38" s="1" customFormat="1" ht="11.1" customHeight="1" outlineLevel="1" x14ac:dyDescent="0.2">
      <c r="A21" s="7" t="s">
        <v>24</v>
      </c>
      <c r="B21" s="7" t="s">
        <v>8</v>
      </c>
      <c r="C21" s="8">
        <v>197.637</v>
      </c>
      <c r="D21" s="8">
        <v>600.48400000000004</v>
      </c>
      <c r="E21" s="8">
        <v>520.54499999999996</v>
      </c>
      <c r="F21" s="8">
        <v>264.76400000000001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3">
        <f>VLOOKUP(A:A,[2]TDSheet!$A:$F,6,0)</f>
        <v>520.274</v>
      </c>
      <c r="K21" s="13">
        <f t="shared" si="10"/>
        <v>0.27099999999995816</v>
      </c>
      <c r="L21" s="13">
        <f>VLOOKUP(A:A,[1]TDSheet!$A:$M,13,0)</f>
        <v>100</v>
      </c>
      <c r="M21" s="13">
        <f>VLOOKUP(A:A,[1]TDSheet!$A:$N,14,0)</f>
        <v>120</v>
      </c>
      <c r="N21" s="13">
        <f>VLOOKUP(A:A,[1]TDSheet!$A:$V,22,0)</f>
        <v>0</v>
      </c>
      <c r="O21" s="13">
        <f>VLOOKUP(A:A,[1]TDSheet!$A:$X,24,0)</f>
        <v>120</v>
      </c>
      <c r="P21" s="13"/>
      <c r="Q21" s="13"/>
      <c r="R21" s="13"/>
      <c r="S21" s="13"/>
      <c r="T21" s="13"/>
      <c r="U21" s="13"/>
      <c r="V21" s="13"/>
      <c r="W21" s="13">
        <f t="shared" si="11"/>
        <v>104.10899999999999</v>
      </c>
      <c r="X21" s="15">
        <v>110</v>
      </c>
      <c r="Y21" s="16">
        <f t="shared" si="12"/>
        <v>6.8655351602647228</v>
      </c>
      <c r="Z21" s="13">
        <f t="shared" si="13"/>
        <v>2.5431422835681836</v>
      </c>
      <c r="AA21" s="13"/>
      <c r="AB21" s="13"/>
      <c r="AC21" s="13"/>
      <c r="AD21" s="13">
        <f>VLOOKUP(A:A,[1]TDSheet!$A:$AD,30,0)</f>
        <v>0</v>
      </c>
      <c r="AE21" s="13">
        <f>VLOOKUP(A:A,[1]TDSheet!$A:$AE,31,0)</f>
        <v>110.399</v>
      </c>
      <c r="AF21" s="13">
        <f>VLOOKUP(A:A,[1]TDSheet!$A:$AF,32,0)</f>
        <v>95.92</v>
      </c>
      <c r="AG21" s="13">
        <f>VLOOKUP(A:A,[1]TDSheet!$A:$AG,33,0)</f>
        <v>105.23679999999999</v>
      </c>
      <c r="AH21" s="13">
        <f>VLOOKUP(A:A,[3]TDSheet!$A:$D,4,0)</f>
        <v>86.900999999999996</v>
      </c>
      <c r="AI21" s="13">
        <f>VLOOKUP(A:A,[1]TDSheet!$A:$AI,35,0)</f>
        <v>0</v>
      </c>
      <c r="AJ21" s="13">
        <f t="shared" si="14"/>
        <v>110</v>
      </c>
      <c r="AK21" s="13"/>
      <c r="AL21" s="13"/>
    </row>
    <row r="22" spans="1:38" s="1" customFormat="1" ht="11.1" customHeight="1" outlineLevel="1" x14ac:dyDescent="0.2">
      <c r="A22" s="7" t="s">
        <v>25</v>
      </c>
      <c r="B22" s="7" t="s">
        <v>8</v>
      </c>
      <c r="C22" s="8">
        <v>3043.7020000000002</v>
      </c>
      <c r="D22" s="8">
        <v>5348.6229999999996</v>
      </c>
      <c r="E22" s="8">
        <v>5520.2089999999998</v>
      </c>
      <c r="F22" s="8">
        <v>2721.422</v>
      </c>
      <c r="G22" s="1" t="str">
        <f>VLOOKUP(A:A,[1]TDSheet!$A:$G,7,0)</f>
        <v>ткмай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5646.7449999999999</v>
      </c>
      <c r="K22" s="13">
        <f t="shared" si="10"/>
        <v>-126.53600000000006</v>
      </c>
      <c r="L22" s="13">
        <f>VLOOKUP(A:A,[1]TDSheet!$A:$M,13,0)</f>
        <v>1200</v>
      </c>
      <c r="M22" s="13">
        <f>VLOOKUP(A:A,[1]TDSheet!$A:$N,14,0)</f>
        <v>1500</v>
      </c>
      <c r="N22" s="13">
        <f>VLOOKUP(A:A,[1]TDSheet!$A:$V,22,0)</f>
        <v>0</v>
      </c>
      <c r="O22" s="13">
        <f>VLOOKUP(A:A,[1]TDSheet!$A:$X,24,0)</f>
        <v>1400</v>
      </c>
      <c r="P22" s="13"/>
      <c r="Q22" s="13"/>
      <c r="R22" s="13"/>
      <c r="S22" s="13"/>
      <c r="T22" s="13"/>
      <c r="U22" s="13"/>
      <c r="V22" s="13"/>
      <c r="W22" s="13">
        <f t="shared" si="11"/>
        <v>1104.0418</v>
      </c>
      <c r="X22" s="15">
        <v>900</v>
      </c>
      <c r="Y22" s="16">
        <f t="shared" si="12"/>
        <v>6.9937768660570647</v>
      </c>
      <c r="Z22" s="13">
        <f t="shared" si="13"/>
        <v>2.4649628302116824</v>
      </c>
      <c r="AA22" s="13"/>
      <c r="AB22" s="13"/>
      <c r="AC22" s="13"/>
      <c r="AD22" s="13">
        <f>VLOOKUP(A:A,[1]TDSheet!$A:$AD,30,0)</f>
        <v>0</v>
      </c>
      <c r="AE22" s="13">
        <f>VLOOKUP(A:A,[1]TDSheet!$A:$AE,31,0)</f>
        <v>1165.24125</v>
      </c>
      <c r="AF22" s="13">
        <f>VLOOKUP(A:A,[1]TDSheet!$A:$AF,32,0)</f>
        <v>1172.2646</v>
      </c>
      <c r="AG22" s="13">
        <f>VLOOKUP(A:A,[1]TDSheet!$A:$AG,33,0)</f>
        <v>1106.5434</v>
      </c>
      <c r="AH22" s="13">
        <f>VLOOKUP(A:A,[3]TDSheet!$A:$D,4,0)</f>
        <v>763.678</v>
      </c>
      <c r="AI22" s="13" t="str">
        <f>VLOOKUP(A:A,[1]TDSheet!$A:$AI,35,0)</f>
        <v>оконч</v>
      </c>
      <c r="AJ22" s="13">
        <f t="shared" si="14"/>
        <v>900</v>
      </c>
      <c r="AK22" s="13"/>
      <c r="AL22" s="13"/>
    </row>
    <row r="23" spans="1:38" s="1" customFormat="1" ht="11.1" customHeight="1" outlineLevel="1" x14ac:dyDescent="0.2">
      <c r="A23" s="7" t="s">
        <v>26</v>
      </c>
      <c r="B23" s="7" t="s">
        <v>8</v>
      </c>
      <c r="C23" s="8">
        <v>276.14699999999999</v>
      </c>
      <c r="D23" s="8">
        <v>258.48099999999999</v>
      </c>
      <c r="E23" s="8">
        <v>417.839</v>
      </c>
      <c r="F23" s="8">
        <v>92.015000000000001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459.53199999999998</v>
      </c>
      <c r="K23" s="13">
        <f t="shared" si="10"/>
        <v>-41.692999999999984</v>
      </c>
      <c r="L23" s="13">
        <f>VLOOKUP(A:A,[1]TDSheet!$A:$M,13,0)</f>
        <v>220</v>
      </c>
      <c r="M23" s="13">
        <f>VLOOKUP(A:A,[1]TDSheet!$A:$N,14,0)</f>
        <v>120</v>
      </c>
      <c r="N23" s="13">
        <f>VLOOKUP(A:A,[1]TDSheet!$A:$V,22,0)</f>
        <v>0</v>
      </c>
      <c r="O23" s="13">
        <f>VLOOKUP(A:A,[1]TDSheet!$A:$X,24,0)</f>
        <v>120</v>
      </c>
      <c r="P23" s="13"/>
      <c r="Q23" s="13"/>
      <c r="R23" s="13"/>
      <c r="S23" s="13"/>
      <c r="T23" s="13"/>
      <c r="U23" s="13"/>
      <c r="V23" s="13"/>
      <c r="W23" s="13">
        <f t="shared" si="11"/>
        <v>83.567800000000005</v>
      </c>
      <c r="X23" s="15">
        <v>50</v>
      </c>
      <c r="Y23" s="16">
        <f t="shared" si="12"/>
        <v>7.2039110757971363</v>
      </c>
      <c r="Z23" s="13">
        <f t="shared" si="13"/>
        <v>1.1010819956969071</v>
      </c>
      <c r="AA23" s="13"/>
      <c r="AB23" s="13"/>
      <c r="AC23" s="13"/>
      <c r="AD23" s="13">
        <f>VLOOKUP(A:A,[1]TDSheet!$A:$AD,30,0)</f>
        <v>0</v>
      </c>
      <c r="AE23" s="13">
        <f>VLOOKUP(A:A,[1]TDSheet!$A:$AE,31,0)</f>
        <v>84.777500000000003</v>
      </c>
      <c r="AF23" s="13">
        <f>VLOOKUP(A:A,[1]TDSheet!$A:$AF,32,0)</f>
        <v>86.724999999999994</v>
      </c>
      <c r="AG23" s="13">
        <f>VLOOKUP(A:A,[1]TDSheet!$A:$AG,33,0)</f>
        <v>88.090999999999994</v>
      </c>
      <c r="AH23" s="13">
        <f>VLOOKUP(A:A,[3]TDSheet!$A:$D,4,0)</f>
        <v>72.953999999999994</v>
      </c>
      <c r="AI23" s="13">
        <f>VLOOKUP(A:A,[1]TDSheet!$A:$AI,35,0)</f>
        <v>0</v>
      </c>
      <c r="AJ23" s="13">
        <f t="shared" si="14"/>
        <v>50</v>
      </c>
      <c r="AK23" s="13"/>
      <c r="AL23" s="13"/>
    </row>
    <row r="24" spans="1:38" s="1" customFormat="1" ht="11.1" customHeight="1" outlineLevel="1" x14ac:dyDescent="0.2">
      <c r="A24" s="7" t="s">
        <v>27</v>
      </c>
      <c r="B24" s="7" t="s">
        <v>8</v>
      </c>
      <c r="C24" s="8">
        <v>409.86</v>
      </c>
      <c r="D24" s="8">
        <v>1059.393</v>
      </c>
      <c r="E24" s="8">
        <v>1002.912</v>
      </c>
      <c r="F24" s="8">
        <v>448.72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60</v>
      </c>
      <c r="J24" s="13">
        <f>VLOOKUP(A:A,[2]TDSheet!$A:$F,6,0)</f>
        <v>1003.514</v>
      </c>
      <c r="K24" s="13">
        <f t="shared" si="10"/>
        <v>-0.60199999999997544</v>
      </c>
      <c r="L24" s="13">
        <f>VLOOKUP(A:A,[1]TDSheet!$A:$M,13,0)</f>
        <v>220</v>
      </c>
      <c r="M24" s="13">
        <f>VLOOKUP(A:A,[1]TDSheet!$A:$N,14,0)</f>
        <v>250</v>
      </c>
      <c r="N24" s="13">
        <f>VLOOKUP(A:A,[1]TDSheet!$A:$V,22,0)</f>
        <v>60</v>
      </c>
      <c r="O24" s="13">
        <f>VLOOKUP(A:A,[1]TDSheet!$A:$X,24,0)</f>
        <v>250</v>
      </c>
      <c r="P24" s="13"/>
      <c r="Q24" s="13"/>
      <c r="R24" s="13"/>
      <c r="S24" s="13"/>
      <c r="T24" s="13"/>
      <c r="U24" s="13"/>
      <c r="V24" s="13"/>
      <c r="W24" s="13">
        <f t="shared" si="11"/>
        <v>200.58240000000001</v>
      </c>
      <c r="X24" s="15">
        <v>160</v>
      </c>
      <c r="Y24" s="16">
        <f t="shared" si="12"/>
        <v>6.9234389457898597</v>
      </c>
      <c r="Z24" s="13">
        <f t="shared" si="13"/>
        <v>2.2370856067132512</v>
      </c>
      <c r="AA24" s="13"/>
      <c r="AB24" s="13"/>
      <c r="AC24" s="13"/>
      <c r="AD24" s="13">
        <f>VLOOKUP(A:A,[1]TDSheet!$A:$AD,30,0)</f>
        <v>0</v>
      </c>
      <c r="AE24" s="13">
        <f>VLOOKUP(A:A,[1]TDSheet!$A:$AE,31,0)</f>
        <v>235.38575</v>
      </c>
      <c r="AF24" s="13">
        <f>VLOOKUP(A:A,[1]TDSheet!$A:$AF,32,0)</f>
        <v>199.35239999999999</v>
      </c>
      <c r="AG24" s="13">
        <f>VLOOKUP(A:A,[1]TDSheet!$A:$AG,33,0)</f>
        <v>201.0772</v>
      </c>
      <c r="AH24" s="13">
        <f>VLOOKUP(A:A,[3]TDSheet!$A:$D,4,0)</f>
        <v>173.59</v>
      </c>
      <c r="AI24" s="13">
        <f>VLOOKUP(A:A,[1]TDSheet!$A:$AI,35,0)</f>
        <v>0</v>
      </c>
      <c r="AJ24" s="13">
        <f t="shared" si="14"/>
        <v>160</v>
      </c>
      <c r="AK24" s="13"/>
      <c r="AL24" s="13"/>
    </row>
    <row r="25" spans="1:38" s="1" customFormat="1" ht="11.1" customHeight="1" outlineLevel="1" x14ac:dyDescent="0.2">
      <c r="A25" s="7" t="s">
        <v>28</v>
      </c>
      <c r="B25" s="7" t="s">
        <v>8</v>
      </c>
      <c r="C25" s="8">
        <v>248.17099999999999</v>
      </c>
      <c r="D25" s="8">
        <v>661.83900000000006</v>
      </c>
      <c r="E25" s="8">
        <v>587.72299999999996</v>
      </c>
      <c r="F25" s="8">
        <v>300.06400000000002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3">
        <f>VLOOKUP(A:A,[2]TDSheet!$A:$F,6,0)</f>
        <v>604.553</v>
      </c>
      <c r="K25" s="13">
        <f t="shared" si="10"/>
        <v>-16.830000000000041</v>
      </c>
      <c r="L25" s="13">
        <f>VLOOKUP(A:A,[1]TDSheet!$A:$M,13,0)</f>
        <v>50</v>
      </c>
      <c r="M25" s="13">
        <f>VLOOKUP(A:A,[1]TDSheet!$A:$N,14,0)</f>
        <v>120</v>
      </c>
      <c r="N25" s="13">
        <f>VLOOKUP(A:A,[1]TDSheet!$A:$V,22,0)</f>
        <v>40</v>
      </c>
      <c r="O25" s="13">
        <f>VLOOKUP(A:A,[1]TDSheet!$A:$X,24,0)</f>
        <v>150</v>
      </c>
      <c r="P25" s="13"/>
      <c r="Q25" s="13"/>
      <c r="R25" s="13"/>
      <c r="S25" s="13"/>
      <c r="T25" s="13"/>
      <c r="U25" s="13"/>
      <c r="V25" s="13"/>
      <c r="W25" s="13">
        <f t="shared" si="11"/>
        <v>117.54459999999999</v>
      </c>
      <c r="X25" s="15">
        <v>150</v>
      </c>
      <c r="Y25" s="16">
        <f t="shared" si="12"/>
        <v>6.8915458472783957</v>
      </c>
      <c r="Z25" s="13">
        <f t="shared" si="13"/>
        <v>2.5527672049587991</v>
      </c>
      <c r="AA25" s="13"/>
      <c r="AB25" s="13"/>
      <c r="AC25" s="13"/>
      <c r="AD25" s="13">
        <f>VLOOKUP(A:A,[1]TDSheet!$A:$AD,30,0)</f>
        <v>0</v>
      </c>
      <c r="AE25" s="13">
        <f>VLOOKUP(A:A,[1]TDSheet!$A:$AE,31,0)</f>
        <v>135.01349999999999</v>
      </c>
      <c r="AF25" s="13">
        <f>VLOOKUP(A:A,[1]TDSheet!$A:$AF,32,0)</f>
        <v>116.07039999999999</v>
      </c>
      <c r="AG25" s="13">
        <f>VLOOKUP(A:A,[1]TDSheet!$A:$AG,33,0)</f>
        <v>111.35299999999999</v>
      </c>
      <c r="AH25" s="13">
        <f>VLOOKUP(A:A,[3]TDSheet!$A:$D,4,0)</f>
        <v>130.55799999999999</v>
      </c>
      <c r="AI25" s="13">
        <f>VLOOKUP(A:A,[1]TDSheet!$A:$AI,35,0)</f>
        <v>0</v>
      </c>
      <c r="AJ25" s="13">
        <f t="shared" si="14"/>
        <v>150</v>
      </c>
      <c r="AK25" s="13"/>
      <c r="AL25" s="13"/>
    </row>
    <row r="26" spans="1:38" s="1" customFormat="1" ht="11.1" customHeight="1" outlineLevel="1" x14ac:dyDescent="0.2">
      <c r="A26" s="7" t="s">
        <v>29</v>
      </c>
      <c r="B26" s="7" t="s">
        <v>8</v>
      </c>
      <c r="C26" s="8">
        <v>15.353</v>
      </c>
      <c r="D26" s="8">
        <v>258.87099999999998</v>
      </c>
      <c r="E26" s="8">
        <v>186.148</v>
      </c>
      <c r="F26" s="8">
        <v>78.460999999999999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3">
        <f>VLOOKUP(A:A,[2]TDSheet!$A:$F,6,0)</f>
        <v>235.517</v>
      </c>
      <c r="K26" s="13">
        <f t="shared" si="10"/>
        <v>-49.369</v>
      </c>
      <c r="L26" s="13">
        <f>VLOOKUP(A:A,[1]TDSheet!$A:$M,13,0)</f>
        <v>20</v>
      </c>
      <c r="M26" s="13">
        <f>VLOOKUP(A:A,[1]TDSheet!$A:$N,14,0)</f>
        <v>30</v>
      </c>
      <c r="N26" s="13">
        <f>VLOOKUP(A:A,[1]TDSheet!$A:$V,22,0)</f>
        <v>30</v>
      </c>
      <c r="O26" s="13">
        <f>VLOOKUP(A:A,[1]TDSheet!$A:$X,24,0)</f>
        <v>50</v>
      </c>
      <c r="P26" s="13"/>
      <c r="Q26" s="13"/>
      <c r="R26" s="13"/>
      <c r="S26" s="13"/>
      <c r="T26" s="13"/>
      <c r="U26" s="13"/>
      <c r="V26" s="13"/>
      <c r="W26" s="13">
        <f t="shared" si="11"/>
        <v>37.229599999999998</v>
      </c>
      <c r="X26" s="15">
        <v>50</v>
      </c>
      <c r="Y26" s="16">
        <f t="shared" si="12"/>
        <v>6.9423523218084542</v>
      </c>
      <c r="Z26" s="13">
        <f t="shared" si="13"/>
        <v>2.1074897393471863</v>
      </c>
      <c r="AA26" s="13"/>
      <c r="AB26" s="13"/>
      <c r="AC26" s="13"/>
      <c r="AD26" s="13">
        <f>VLOOKUP(A:A,[1]TDSheet!$A:$AD,30,0)</f>
        <v>0</v>
      </c>
      <c r="AE26" s="13">
        <f>VLOOKUP(A:A,[1]TDSheet!$A:$AE,31,0)</f>
        <v>34.41375</v>
      </c>
      <c r="AF26" s="13">
        <f>VLOOKUP(A:A,[1]TDSheet!$A:$AF,32,0)</f>
        <v>25.740600000000001</v>
      </c>
      <c r="AG26" s="13">
        <f>VLOOKUP(A:A,[1]TDSheet!$A:$AG,33,0)</f>
        <v>33.052599999999998</v>
      </c>
      <c r="AH26" s="13">
        <f>VLOOKUP(A:A,[3]TDSheet!$A:$D,4,0)</f>
        <v>48.106999999999999</v>
      </c>
      <c r="AI26" s="13">
        <f>VLOOKUP(A:A,[1]TDSheet!$A:$AI,35,0)</f>
        <v>0</v>
      </c>
      <c r="AJ26" s="13">
        <f t="shared" si="14"/>
        <v>50</v>
      </c>
      <c r="AK26" s="13"/>
      <c r="AL26" s="13"/>
    </row>
    <row r="27" spans="1:38" s="1" customFormat="1" ht="21.95" customHeight="1" outlineLevel="1" x14ac:dyDescent="0.2">
      <c r="A27" s="7" t="s">
        <v>30</v>
      </c>
      <c r="B27" s="7" t="s">
        <v>8</v>
      </c>
      <c r="C27" s="8">
        <v>84.28</v>
      </c>
      <c r="D27" s="8">
        <v>192.864</v>
      </c>
      <c r="E27" s="8">
        <v>198.57400000000001</v>
      </c>
      <c r="F27" s="8">
        <v>72.319999999999993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3">
        <f>VLOOKUP(A:A,[2]TDSheet!$A:$F,6,0)</f>
        <v>217.84</v>
      </c>
      <c r="K27" s="13">
        <f t="shared" si="10"/>
        <v>-19.265999999999991</v>
      </c>
      <c r="L27" s="13">
        <f>VLOOKUP(A:A,[1]TDSheet!$A:$M,13,0)</f>
        <v>80</v>
      </c>
      <c r="M27" s="13">
        <f>VLOOKUP(A:A,[1]TDSheet!$A:$N,14,0)</f>
        <v>50</v>
      </c>
      <c r="N27" s="13">
        <f>VLOOKUP(A:A,[1]TDSheet!$A:$V,22,0)</f>
        <v>0</v>
      </c>
      <c r="O27" s="13">
        <f>VLOOKUP(A:A,[1]TDSheet!$A:$X,24,0)</f>
        <v>50</v>
      </c>
      <c r="P27" s="13"/>
      <c r="Q27" s="13"/>
      <c r="R27" s="13"/>
      <c r="S27" s="13"/>
      <c r="T27" s="13"/>
      <c r="U27" s="13"/>
      <c r="V27" s="13"/>
      <c r="W27" s="13">
        <f t="shared" si="11"/>
        <v>39.714800000000004</v>
      </c>
      <c r="X27" s="15">
        <v>30</v>
      </c>
      <c r="Y27" s="16">
        <f t="shared" si="12"/>
        <v>7.1086849235045868</v>
      </c>
      <c r="Z27" s="13">
        <f t="shared" si="13"/>
        <v>1.8209836131618435</v>
      </c>
      <c r="AA27" s="13"/>
      <c r="AB27" s="13"/>
      <c r="AC27" s="13"/>
      <c r="AD27" s="13">
        <f>VLOOKUP(A:A,[1]TDSheet!$A:$AD,30,0)</f>
        <v>0</v>
      </c>
      <c r="AE27" s="13">
        <f>VLOOKUP(A:A,[1]TDSheet!$A:$AE,31,0)</f>
        <v>42.831000000000003</v>
      </c>
      <c r="AF27" s="13">
        <f>VLOOKUP(A:A,[1]TDSheet!$A:$AF,32,0)</f>
        <v>39.126199999999997</v>
      </c>
      <c r="AG27" s="13">
        <f>VLOOKUP(A:A,[1]TDSheet!$A:$AG,33,0)</f>
        <v>40.398200000000003</v>
      </c>
      <c r="AH27" s="13">
        <f>VLOOKUP(A:A,[3]TDSheet!$A:$D,4,0)</f>
        <v>38.892000000000003</v>
      </c>
      <c r="AI27" s="13">
        <f>VLOOKUP(A:A,[1]TDSheet!$A:$AI,35,0)</f>
        <v>0</v>
      </c>
      <c r="AJ27" s="13">
        <f t="shared" si="14"/>
        <v>30</v>
      </c>
      <c r="AK27" s="13"/>
      <c r="AL27" s="13"/>
    </row>
    <row r="28" spans="1:38" s="1" customFormat="1" ht="11.1" customHeight="1" outlineLevel="1" x14ac:dyDescent="0.2">
      <c r="A28" s="7" t="s">
        <v>31</v>
      </c>
      <c r="B28" s="7" t="s">
        <v>8</v>
      </c>
      <c r="C28" s="8">
        <v>214.72300000000001</v>
      </c>
      <c r="D28" s="8">
        <v>480.58600000000001</v>
      </c>
      <c r="E28" s="8">
        <v>562.16</v>
      </c>
      <c r="F28" s="8">
        <v>118.149</v>
      </c>
      <c r="G28" s="1" t="str">
        <f>VLOOKUP(A:A,[1]TDSheet!$A:$G,7,0)</f>
        <v>ткмай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563.78399999999999</v>
      </c>
      <c r="K28" s="13">
        <f t="shared" si="10"/>
        <v>-1.6240000000000236</v>
      </c>
      <c r="L28" s="13">
        <f>VLOOKUP(A:A,[1]TDSheet!$A:$M,13,0)</f>
        <v>260</v>
      </c>
      <c r="M28" s="13">
        <f>VLOOKUP(A:A,[1]TDSheet!$A:$N,14,0)</f>
        <v>140</v>
      </c>
      <c r="N28" s="13">
        <f>VLOOKUP(A:A,[1]TDSheet!$A:$V,22,0)</f>
        <v>0</v>
      </c>
      <c r="O28" s="13">
        <f>VLOOKUP(A:A,[1]TDSheet!$A:$X,24,0)</f>
        <v>50</v>
      </c>
      <c r="P28" s="13"/>
      <c r="Q28" s="13"/>
      <c r="R28" s="13"/>
      <c r="S28" s="13"/>
      <c r="T28" s="13"/>
      <c r="U28" s="13"/>
      <c r="V28" s="13"/>
      <c r="W28" s="13">
        <f t="shared" si="11"/>
        <v>112.43199999999999</v>
      </c>
      <c r="X28" s="15">
        <v>160</v>
      </c>
      <c r="Y28" s="16">
        <f t="shared" si="12"/>
        <v>6.4763501494236522</v>
      </c>
      <c r="Z28" s="13">
        <f t="shared" si="13"/>
        <v>1.0508485128788958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118.72150000000001</v>
      </c>
      <c r="AF28" s="13">
        <f>VLOOKUP(A:A,[1]TDSheet!$A:$AF,32,0)</f>
        <v>94.692399999999992</v>
      </c>
      <c r="AG28" s="13">
        <f>VLOOKUP(A:A,[1]TDSheet!$A:$AG,33,0)</f>
        <v>110.39079999999998</v>
      </c>
      <c r="AH28" s="13">
        <f>VLOOKUP(A:A,[3]TDSheet!$A:$D,4,0)</f>
        <v>141.83099999999999</v>
      </c>
      <c r="AI28" s="13" t="str">
        <f>VLOOKUP(A:A,[1]TDSheet!$A:$AI,35,0)</f>
        <v>увел</v>
      </c>
      <c r="AJ28" s="13">
        <f t="shared" si="14"/>
        <v>160</v>
      </c>
      <c r="AK28" s="13"/>
      <c r="AL28" s="13"/>
    </row>
    <row r="29" spans="1:38" s="1" customFormat="1" ht="11.1" customHeight="1" outlineLevel="1" x14ac:dyDescent="0.2">
      <c r="A29" s="7" t="s">
        <v>32</v>
      </c>
      <c r="B29" s="7" t="s">
        <v>8</v>
      </c>
      <c r="C29" s="8">
        <v>63.645000000000003</v>
      </c>
      <c r="D29" s="8">
        <v>366.00200000000001</v>
      </c>
      <c r="E29" s="8">
        <v>114.45099999999999</v>
      </c>
      <c r="F29" s="8">
        <v>48.54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30</v>
      </c>
      <c r="J29" s="13">
        <f>VLOOKUP(A:A,[2]TDSheet!$A:$F,6,0)</f>
        <v>146.036</v>
      </c>
      <c r="K29" s="13">
        <f t="shared" si="10"/>
        <v>-31.585000000000008</v>
      </c>
      <c r="L29" s="13">
        <f>VLOOKUP(A:A,[1]TDSheet!$A:$M,13,0)</f>
        <v>30</v>
      </c>
      <c r="M29" s="13">
        <f>VLOOKUP(A:A,[1]TDSheet!$A:$N,14,0)</f>
        <v>30</v>
      </c>
      <c r="N29" s="13">
        <f>VLOOKUP(A:A,[1]TDSheet!$A:$V,22,0)</f>
        <v>20</v>
      </c>
      <c r="O29" s="13">
        <f>VLOOKUP(A:A,[1]TDSheet!$A:$X,24,0)</f>
        <v>30</v>
      </c>
      <c r="P29" s="13"/>
      <c r="Q29" s="13"/>
      <c r="R29" s="13"/>
      <c r="S29" s="13"/>
      <c r="T29" s="13"/>
      <c r="U29" s="13"/>
      <c r="V29" s="13"/>
      <c r="W29" s="13">
        <f t="shared" si="11"/>
        <v>22.8902</v>
      </c>
      <c r="X29" s="15"/>
      <c r="Y29" s="16">
        <f t="shared" si="12"/>
        <v>6.9261081161370361</v>
      </c>
      <c r="Z29" s="13">
        <f t="shared" si="13"/>
        <v>2.1205581427859959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24.7455</v>
      </c>
      <c r="AF29" s="13">
        <f>VLOOKUP(A:A,[1]TDSheet!$A:$AF,32,0)</f>
        <v>25.220599999999997</v>
      </c>
      <c r="AG29" s="13">
        <f>VLOOKUP(A:A,[1]TDSheet!$A:$AG,33,0)</f>
        <v>23.863800000000001</v>
      </c>
      <c r="AH29" s="13">
        <f>VLOOKUP(A:A,[3]TDSheet!$A:$D,4,0)</f>
        <v>22.722999999999999</v>
      </c>
      <c r="AI29" s="13">
        <f>VLOOKUP(A:A,[1]TDSheet!$A:$AI,35,0)</f>
        <v>0</v>
      </c>
      <c r="AJ29" s="13">
        <f t="shared" si="14"/>
        <v>0</v>
      </c>
      <c r="AK29" s="13"/>
      <c r="AL29" s="13"/>
    </row>
    <row r="30" spans="1:38" s="1" customFormat="1" ht="11.1" customHeight="1" outlineLevel="1" x14ac:dyDescent="0.2">
      <c r="A30" s="7" t="s">
        <v>33</v>
      </c>
      <c r="B30" s="7" t="s">
        <v>8</v>
      </c>
      <c r="C30" s="8">
        <v>63.994</v>
      </c>
      <c r="D30" s="8">
        <v>607.52800000000002</v>
      </c>
      <c r="E30" s="8">
        <v>141.20400000000001</v>
      </c>
      <c r="F30" s="8">
        <v>33.789000000000001</v>
      </c>
      <c r="G30" s="1" t="str">
        <f>VLOOKUP(A:A,[1]TDSheet!$A:$G,7,0)</f>
        <v>н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216.208</v>
      </c>
      <c r="K30" s="13">
        <f t="shared" si="10"/>
        <v>-75.003999999999991</v>
      </c>
      <c r="L30" s="13">
        <f>VLOOKUP(A:A,[1]TDSheet!$A:$M,13,0)</f>
        <v>90</v>
      </c>
      <c r="M30" s="13">
        <f>VLOOKUP(A:A,[1]TDSheet!$A:$N,14,0)</f>
        <v>80</v>
      </c>
      <c r="N30" s="13">
        <f>VLOOKUP(A:A,[1]TDSheet!$A:$V,22,0)</f>
        <v>0</v>
      </c>
      <c r="O30" s="13">
        <f>VLOOKUP(A:A,[1]TDSheet!$A:$X,24,0)</f>
        <v>20</v>
      </c>
      <c r="P30" s="13"/>
      <c r="Q30" s="13"/>
      <c r="R30" s="13"/>
      <c r="S30" s="13"/>
      <c r="T30" s="13"/>
      <c r="U30" s="13"/>
      <c r="V30" s="13"/>
      <c r="W30" s="13">
        <f t="shared" si="11"/>
        <v>28.2408</v>
      </c>
      <c r="X30" s="15"/>
      <c r="Y30" s="16">
        <f t="shared" si="12"/>
        <v>7.9243151752075009</v>
      </c>
      <c r="Z30" s="13">
        <f t="shared" si="13"/>
        <v>1.1964604402141583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37.1175</v>
      </c>
      <c r="AF30" s="13">
        <f>VLOOKUP(A:A,[1]TDSheet!$A:$AF,32,0)</f>
        <v>30.055200000000003</v>
      </c>
      <c r="AG30" s="13">
        <f>VLOOKUP(A:A,[1]TDSheet!$A:$AG,33,0)</f>
        <v>41.609400000000001</v>
      </c>
      <c r="AH30" s="13">
        <f>VLOOKUP(A:A,[3]TDSheet!$A:$D,4,0)</f>
        <v>44.021000000000001</v>
      </c>
      <c r="AI30" s="13">
        <f>VLOOKUP(A:A,[1]TDSheet!$A:$AI,35,0)</f>
        <v>0</v>
      </c>
      <c r="AJ30" s="13">
        <f t="shared" si="14"/>
        <v>0</v>
      </c>
      <c r="AK30" s="13"/>
      <c r="AL30" s="13"/>
    </row>
    <row r="31" spans="1:38" s="1" customFormat="1" ht="11.1" customHeight="1" outlineLevel="1" x14ac:dyDescent="0.2">
      <c r="A31" s="7" t="s">
        <v>34</v>
      </c>
      <c r="B31" s="7" t="s">
        <v>8</v>
      </c>
      <c r="C31" s="8">
        <v>399.53199999999998</v>
      </c>
      <c r="D31" s="8">
        <v>2153.4050000000002</v>
      </c>
      <c r="E31" s="8">
        <v>2052.498</v>
      </c>
      <c r="F31" s="8">
        <v>447.61700000000002</v>
      </c>
      <c r="G31" s="1" t="str">
        <f>VLOOKUP(A:A,[1]TDSheet!$A:$G,7,0)</f>
        <v>ткмай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2122.4499999999998</v>
      </c>
      <c r="K31" s="13">
        <f t="shared" si="10"/>
        <v>-69.951999999999771</v>
      </c>
      <c r="L31" s="13">
        <f>VLOOKUP(A:A,[1]TDSheet!$A:$M,13,0)</f>
        <v>650</v>
      </c>
      <c r="M31" s="13">
        <f>VLOOKUP(A:A,[1]TDSheet!$A:$N,14,0)</f>
        <v>550</v>
      </c>
      <c r="N31" s="13">
        <f>VLOOKUP(A:A,[1]TDSheet!$A:$V,22,0)</f>
        <v>350</v>
      </c>
      <c r="O31" s="13">
        <f>VLOOKUP(A:A,[1]TDSheet!$A:$X,24,0)</f>
        <v>450</v>
      </c>
      <c r="P31" s="13"/>
      <c r="Q31" s="13"/>
      <c r="R31" s="13"/>
      <c r="S31" s="13"/>
      <c r="T31" s="13"/>
      <c r="U31" s="13"/>
      <c r="V31" s="13"/>
      <c r="W31" s="13">
        <f t="shared" si="11"/>
        <v>410.49959999999999</v>
      </c>
      <c r="X31" s="15">
        <v>350</v>
      </c>
      <c r="Y31" s="16">
        <f t="shared" si="12"/>
        <v>6.8151515860185983</v>
      </c>
      <c r="Z31" s="13">
        <f t="shared" si="13"/>
        <v>1.0904200637467125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399.46249999999998</v>
      </c>
      <c r="AF31" s="13">
        <f>VLOOKUP(A:A,[1]TDSheet!$A:$AF,32,0)</f>
        <v>372.57080000000002</v>
      </c>
      <c r="AG31" s="13">
        <f>VLOOKUP(A:A,[1]TDSheet!$A:$AG,33,0)</f>
        <v>457.23540000000003</v>
      </c>
      <c r="AH31" s="13">
        <f>VLOOKUP(A:A,[3]TDSheet!$A:$D,4,0)</f>
        <v>275.10899999999998</v>
      </c>
      <c r="AI31" s="13" t="str">
        <f>VLOOKUP(A:A,[1]TDSheet!$A:$AI,35,0)</f>
        <v>оконч</v>
      </c>
      <c r="AJ31" s="13">
        <f t="shared" si="14"/>
        <v>350</v>
      </c>
      <c r="AK31" s="13"/>
      <c r="AL31" s="13"/>
    </row>
    <row r="32" spans="1:38" s="1" customFormat="1" ht="21.95" customHeight="1" outlineLevel="1" x14ac:dyDescent="0.2">
      <c r="A32" s="7" t="s">
        <v>35</v>
      </c>
      <c r="B32" s="7" t="s">
        <v>8</v>
      </c>
      <c r="C32" s="8">
        <v>73.132000000000005</v>
      </c>
      <c r="D32" s="8">
        <v>0.47</v>
      </c>
      <c r="E32" s="8">
        <v>75.081999999999994</v>
      </c>
      <c r="F32" s="8">
        <v>-1.95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40</v>
      </c>
      <c r="J32" s="13">
        <f>VLOOKUP(A:A,[2]TDSheet!$A:$F,6,0)</f>
        <v>78.561999999999998</v>
      </c>
      <c r="K32" s="13">
        <f t="shared" si="10"/>
        <v>-3.480000000000004</v>
      </c>
      <c r="L32" s="13">
        <f>VLOOKUP(A:A,[1]TDSheet!$A:$M,13,0)</f>
        <v>90</v>
      </c>
      <c r="M32" s="13">
        <f>VLOOKUP(A:A,[1]TDSheet!$A:$N,14,0)</f>
        <v>40</v>
      </c>
      <c r="N32" s="13">
        <f>VLOOKUP(A:A,[1]TDSheet!$A:$V,22,0)</f>
        <v>0</v>
      </c>
      <c r="O32" s="13">
        <f>VLOOKUP(A:A,[1]TDSheet!$A:$X,24,0)</f>
        <v>10</v>
      </c>
      <c r="P32" s="13"/>
      <c r="Q32" s="13"/>
      <c r="R32" s="13"/>
      <c r="S32" s="13"/>
      <c r="T32" s="13"/>
      <c r="U32" s="13"/>
      <c r="V32" s="13"/>
      <c r="W32" s="13">
        <f t="shared" si="11"/>
        <v>15.016399999999999</v>
      </c>
      <c r="X32" s="15"/>
      <c r="Y32" s="16">
        <f t="shared" si="12"/>
        <v>9.1932820116672449</v>
      </c>
      <c r="Z32" s="13">
        <f t="shared" si="13"/>
        <v>-0.1298580218960603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18.716249999999999</v>
      </c>
      <c r="AF32" s="13">
        <f>VLOOKUP(A:A,[1]TDSheet!$A:$AF,32,0)</f>
        <v>16.5702</v>
      </c>
      <c r="AG32" s="13">
        <f>VLOOKUP(A:A,[1]TDSheet!$A:$AG,33,0)</f>
        <v>21.1676</v>
      </c>
      <c r="AH32" s="13">
        <f>VLOOKUP(A:A,[3]TDSheet!$A:$D,4,0)</f>
        <v>15.013999999999999</v>
      </c>
      <c r="AI32" s="13" t="str">
        <f>VLOOKUP(A:A,[1]TDSheet!$A:$AI,35,0)</f>
        <v>склад</v>
      </c>
      <c r="AJ32" s="13">
        <f t="shared" si="14"/>
        <v>0</v>
      </c>
      <c r="AK32" s="13"/>
      <c r="AL32" s="13"/>
    </row>
    <row r="33" spans="1:38" s="1" customFormat="1" ht="11.1" customHeight="1" outlineLevel="1" x14ac:dyDescent="0.2">
      <c r="A33" s="7" t="s">
        <v>36</v>
      </c>
      <c r="B33" s="7" t="s">
        <v>8</v>
      </c>
      <c r="C33" s="8">
        <v>101.913</v>
      </c>
      <c r="D33" s="8">
        <v>193.28700000000001</v>
      </c>
      <c r="E33" s="8">
        <v>161.292</v>
      </c>
      <c r="F33" s="8">
        <v>131.83500000000001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35</v>
      </c>
      <c r="J33" s="13">
        <f>VLOOKUP(A:A,[2]TDSheet!$A:$F,6,0)</f>
        <v>165.26400000000001</v>
      </c>
      <c r="K33" s="13">
        <f t="shared" si="10"/>
        <v>-3.9720000000000084</v>
      </c>
      <c r="L33" s="13">
        <f>VLOOKUP(A:A,[1]TDSheet!$A:$M,13,0)</f>
        <v>20</v>
      </c>
      <c r="M33" s="13">
        <f>VLOOKUP(A:A,[1]TDSheet!$A:$N,14,0)</f>
        <v>40</v>
      </c>
      <c r="N33" s="13">
        <f>VLOOKUP(A:A,[1]TDSheet!$A:$V,22,0)</f>
        <v>0</v>
      </c>
      <c r="O33" s="13">
        <f>VLOOKUP(A:A,[1]TDSheet!$A:$X,24,0)</f>
        <v>0</v>
      </c>
      <c r="P33" s="13"/>
      <c r="Q33" s="13"/>
      <c r="R33" s="13"/>
      <c r="S33" s="13"/>
      <c r="T33" s="13"/>
      <c r="U33" s="13"/>
      <c r="V33" s="13"/>
      <c r="W33" s="13">
        <f t="shared" si="11"/>
        <v>32.258400000000002</v>
      </c>
      <c r="X33" s="15">
        <v>40</v>
      </c>
      <c r="Y33" s="16">
        <f t="shared" si="12"/>
        <v>7.1868102571733257</v>
      </c>
      <c r="Z33" s="13">
        <f t="shared" si="13"/>
        <v>4.0868424968380328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24.4315</v>
      </c>
      <c r="AF33" s="13">
        <f>VLOOKUP(A:A,[1]TDSheet!$A:$AF,32,0)</f>
        <v>35.6496</v>
      </c>
      <c r="AG33" s="13">
        <f>VLOOKUP(A:A,[1]TDSheet!$A:$AG,33,0)</f>
        <v>35.988199999999999</v>
      </c>
      <c r="AH33" s="13">
        <f>VLOOKUP(A:A,[3]TDSheet!$A:$D,4,0)</f>
        <v>45.588000000000001</v>
      </c>
      <c r="AI33" s="13">
        <f>VLOOKUP(A:A,[1]TDSheet!$A:$AI,35,0)</f>
        <v>0</v>
      </c>
      <c r="AJ33" s="13">
        <f t="shared" si="14"/>
        <v>40</v>
      </c>
      <c r="AK33" s="13"/>
      <c r="AL33" s="13"/>
    </row>
    <row r="34" spans="1:38" s="1" customFormat="1" ht="11.1" customHeight="1" outlineLevel="1" x14ac:dyDescent="0.2">
      <c r="A34" s="7" t="s">
        <v>37</v>
      </c>
      <c r="B34" s="7" t="s">
        <v>8</v>
      </c>
      <c r="C34" s="8">
        <v>19.164999999999999</v>
      </c>
      <c r="D34" s="8">
        <v>155.49600000000001</v>
      </c>
      <c r="E34" s="8">
        <v>128.16</v>
      </c>
      <c r="F34" s="8">
        <v>45.121000000000002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3">
        <f>VLOOKUP(A:A,[2]TDSheet!$A:$F,6,0)</f>
        <v>133.10300000000001</v>
      </c>
      <c r="K34" s="13">
        <f t="shared" si="10"/>
        <v>-4.9430000000000121</v>
      </c>
      <c r="L34" s="13">
        <f>VLOOKUP(A:A,[1]TDSheet!$A:$M,13,0)</f>
        <v>30</v>
      </c>
      <c r="M34" s="13">
        <f>VLOOKUP(A:A,[1]TDSheet!$A:$N,14,0)</f>
        <v>20</v>
      </c>
      <c r="N34" s="13">
        <f>VLOOKUP(A:A,[1]TDSheet!$A:$V,22,0)</f>
        <v>10</v>
      </c>
      <c r="O34" s="13">
        <f>VLOOKUP(A:A,[1]TDSheet!$A:$X,24,0)</f>
        <v>20</v>
      </c>
      <c r="P34" s="13"/>
      <c r="Q34" s="13"/>
      <c r="R34" s="13"/>
      <c r="S34" s="13"/>
      <c r="T34" s="13"/>
      <c r="U34" s="13"/>
      <c r="V34" s="13"/>
      <c r="W34" s="13">
        <f t="shared" si="11"/>
        <v>25.631999999999998</v>
      </c>
      <c r="X34" s="15">
        <v>30</v>
      </c>
      <c r="Y34" s="16">
        <f t="shared" si="12"/>
        <v>6.0518492509363302</v>
      </c>
      <c r="Z34" s="13">
        <f t="shared" si="13"/>
        <v>1.760338639200999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21.9375</v>
      </c>
      <c r="AF34" s="13">
        <f>VLOOKUP(A:A,[1]TDSheet!$A:$AF,32,0)</f>
        <v>20.391399999999997</v>
      </c>
      <c r="AG34" s="13">
        <f>VLOOKUP(A:A,[1]TDSheet!$A:$AG,33,0)</f>
        <v>24.079599999999999</v>
      </c>
      <c r="AH34" s="13">
        <f>VLOOKUP(A:A,[3]TDSheet!$A:$D,4,0)</f>
        <v>29.018000000000001</v>
      </c>
      <c r="AI34" s="13" t="str">
        <f>VLOOKUP(A:A,[1]TDSheet!$A:$AI,35,0)</f>
        <v>склад</v>
      </c>
      <c r="AJ34" s="13">
        <f t="shared" si="14"/>
        <v>30</v>
      </c>
      <c r="AK34" s="13"/>
      <c r="AL34" s="13"/>
    </row>
    <row r="35" spans="1:38" s="1" customFormat="1" ht="11.1" customHeight="1" outlineLevel="1" x14ac:dyDescent="0.2">
      <c r="A35" s="7" t="s">
        <v>38</v>
      </c>
      <c r="B35" s="7" t="s">
        <v>8</v>
      </c>
      <c r="C35" s="8">
        <v>40.972999999999999</v>
      </c>
      <c r="D35" s="8">
        <v>10.801</v>
      </c>
      <c r="E35" s="8">
        <v>20.803999999999998</v>
      </c>
      <c r="F35" s="8">
        <v>30.97</v>
      </c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45</v>
      </c>
      <c r="J35" s="13">
        <f>VLOOKUP(A:A,[2]TDSheet!$A:$F,6,0)</f>
        <v>30.4</v>
      </c>
      <c r="K35" s="13">
        <f t="shared" si="10"/>
        <v>-9.5960000000000001</v>
      </c>
      <c r="L35" s="13">
        <f>VLOOKUP(A:A,[1]TDSheet!$A:$M,13,0)</f>
        <v>0</v>
      </c>
      <c r="M35" s="13">
        <f>VLOOKUP(A:A,[1]TDSheet!$A:$N,14,0)</f>
        <v>10</v>
      </c>
      <c r="N35" s="13">
        <f>VLOOKUP(A:A,[1]TDSheet!$A:$V,22,0)</f>
        <v>0</v>
      </c>
      <c r="O35" s="13">
        <f>VLOOKUP(A:A,[1]TDSheet!$A:$X,24,0)</f>
        <v>0</v>
      </c>
      <c r="P35" s="13"/>
      <c r="Q35" s="13"/>
      <c r="R35" s="13"/>
      <c r="S35" s="13"/>
      <c r="T35" s="13"/>
      <c r="U35" s="13"/>
      <c r="V35" s="13"/>
      <c r="W35" s="13">
        <f t="shared" si="11"/>
        <v>4.1608000000000001</v>
      </c>
      <c r="X35" s="15"/>
      <c r="Y35" s="16">
        <f t="shared" si="12"/>
        <v>9.8466641030571047</v>
      </c>
      <c r="Z35" s="13">
        <f t="shared" si="13"/>
        <v>7.4432801384349156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9.1667500000000004</v>
      </c>
      <c r="AF35" s="13">
        <f>VLOOKUP(A:A,[1]TDSheet!$A:$AF,32,0)</f>
        <v>2.3172000000000001</v>
      </c>
      <c r="AG35" s="13">
        <f>VLOOKUP(A:A,[1]TDSheet!$A:$AG,33,0)</f>
        <v>6.6772000000000009</v>
      </c>
      <c r="AH35" s="13">
        <f>VLOOKUP(A:A,[3]TDSheet!$A:$D,4,0)</f>
        <v>1.8120000000000001</v>
      </c>
      <c r="AI35" s="13" t="str">
        <f>VLOOKUP(A:A,[1]TDSheet!$A:$AI,35,0)</f>
        <v>увел</v>
      </c>
      <c r="AJ35" s="13">
        <f t="shared" si="14"/>
        <v>0</v>
      </c>
      <c r="AK35" s="13"/>
      <c r="AL35" s="13"/>
    </row>
    <row r="36" spans="1:38" s="1" customFormat="1" ht="11.1" customHeight="1" outlineLevel="1" x14ac:dyDescent="0.2">
      <c r="A36" s="7" t="s">
        <v>39</v>
      </c>
      <c r="B36" s="7" t="s">
        <v>8</v>
      </c>
      <c r="C36" s="8">
        <v>8.3620000000000001</v>
      </c>
      <c r="D36" s="8"/>
      <c r="E36" s="8">
        <v>3.7280000000000002</v>
      </c>
      <c r="F36" s="8">
        <v>3.72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27.100999999999999</v>
      </c>
      <c r="K36" s="13">
        <f t="shared" si="10"/>
        <v>-23.372999999999998</v>
      </c>
      <c r="L36" s="13">
        <f>VLOOKUP(A:A,[1]TDSheet!$A:$M,13,0)</f>
        <v>10</v>
      </c>
      <c r="M36" s="13">
        <f>VLOOKUP(A:A,[1]TDSheet!$A:$N,14,0)</f>
        <v>0</v>
      </c>
      <c r="N36" s="13">
        <f>VLOOKUP(A:A,[1]TDSheet!$A:$V,22,0)</f>
        <v>0</v>
      </c>
      <c r="O36" s="13">
        <f>VLOOKUP(A:A,[1]TDSheet!$A:$X,24,0)</f>
        <v>10</v>
      </c>
      <c r="P36" s="13"/>
      <c r="Q36" s="13"/>
      <c r="R36" s="13"/>
      <c r="S36" s="13"/>
      <c r="T36" s="13"/>
      <c r="U36" s="13"/>
      <c r="V36" s="13"/>
      <c r="W36" s="13">
        <f t="shared" si="11"/>
        <v>0.74560000000000004</v>
      </c>
      <c r="X36" s="15"/>
      <c r="Y36" s="16">
        <f t="shared" si="12"/>
        <v>31.81330472103004</v>
      </c>
      <c r="Z36" s="13">
        <f t="shared" si="13"/>
        <v>4.9892703862660941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2.5459999999999998</v>
      </c>
      <c r="AF36" s="13">
        <f>VLOOKUP(A:A,[1]TDSheet!$A:$AF,32,0)</f>
        <v>1.2942</v>
      </c>
      <c r="AG36" s="13">
        <f>VLOOKUP(A:A,[1]TDSheet!$A:$AG,33,0)</f>
        <v>0.37140000000000001</v>
      </c>
      <c r="AH36" s="13">
        <v>0</v>
      </c>
      <c r="AI36" s="20" t="str">
        <f>VLOOKUP(A:A,[1]TDSheet!$A:$AI,35,0)</f>
        <v>склад</v>
      </c>
      <c r="AJ36" s="13">
        <f t="shared" si="14"/>
        <v>0</v>
      </c>
      <c r="AK36" s="13"/>
      <c r="AL36" s="13"/>
    </row>
    <row r="37" spans="1:38" s="1" customFormat="1" ht="21.95" customHeight="1" outlineLevel="1" x14ac:dyDescent="0.2">
      <c r="A37" s="7" t="s">
        <v>40</v>
      </c>
      <c r="B37" s="7" t="s">
        <v>8</v>
      </c>
      <c r="C37" s="8">
        <v>16.343</v>
      </c>
      <c r="D37" s="8">
        <v>36.020000000000003</v>
      </c>
      <c r="E37" s="8">
        <v>8.1620000000000008</v>
      </c>
      <c r="F37" s="8">
        <v>41.436999999999998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21.901</v>
      </c>
      <c r="K37" s="13">
        <f t="shared" si="10"/>
        <v>-13.738999999999999</v>
      </c>
      <c r="L37" s="13">
        <f>VLOOKUP(A:A,[1]TDSheet!$A:$M,13,0)</f>
        <v>0</v>
      </c>
      <c r="M37" s="13">
        <f>VLOOKUP(A:A,[1]TDSheet!$A:$N,14,0)</f>
        <v>10</v>
      </c>
      <c r="N37" s="13">
        <f>VLOOKUP(A:A,[1]TDSheet!$A:$V,22,0)</f>
        <v>0</v>
      </c>
      <c r="O37" s="13">
        <f>VLOOKUP(A:A,[1]TDSheet!$A:$X,24,0)</f>
        <v>0</v>
      </c>
      <c r="P37" s="13"/>
      <c r="Q37" s="13"/>
      <c r="R37" s="13"/>
      <c r="S37" s="13"/>
      <c r="T37" s="13"/>
      <c r="U37" s="13"/>
      <c r="V37" s="13"/>
      <c r="W37" s="13">
        <f t="shared" si="11"/>
        <v>1.6324000000000001</v>
      </c>
      <c r="X37" s="15"/>
      <c r="Y37" s="16">
        <f t="shared" si="12"/>
        <v>31.510046557216366</v>
      </c>
      <c r="Z37" s="13">
        <f t="shared" si="13"/>
        <v>25.38409703504043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5.7889999999999997</v>
      </c>
      <c r="AF37" s="13">
        <f>VLOOKUP(A:A,[1]TDSheet!$A:$AF,32,0)</f>
        <v>0.92279999999999995</v>
      </c>
      <c r="AG37" s="13">
        <f>VLOOKUP(A:A,[1]TDSheet!$A:$AG,33,0)</f>
        <v>5.7005999999999997</v>
      </c>
      <c r="AH37" s="13">
        <f>VLOOKUP(A:A,[3]TDSheet!$A:$D,4,0)</f>
        <v>1.7290000000000001</v>
      </c>
      <c r="AI37" s="20" t="str">
        <f>VLOOKUP(A:A,[1]TDSheet!$A:$AI,35,0)</f>
        <v>увел</v>
      </c>
      <c r="AJ37" s="13">
        <f t="shared" si="14"/>
        <v>0</v>
      </c>
      <c r="AK37" s="13"/>
      <c r="AL37" s="13"/>
    </row>
    <row r="38" spans="1:38" s="1" customFormat="1" ht="11.1" customHeight="1" outlineLevel="1" x14ac:dyDescent="0.2">
      <c r="A38" s="7" t="s">
        <v>41</v>
      </c>
      <c r="B38" s="7" t="s">
        <v>12</v>
      </c>
      <c r="C38" s="8">
        <v>516</v>
      </c>
      <c r="D38" s="8">
        <v>3390</v>
      </c>
      <c r="E38" s="8">
        <v>1654</v>
      </c>
      <c r="F38" s="8">
        <v>629</v>
      </c>
      <c r="G38" s="1" t="str">
        <f>VLOOKUP(A:A,[1]TDSheet!$A:$G,7,0)</f>
        <v>отк</v>
      </c>
      <c r="H38" s="1">
        <f>VLOOKUP(A:A,[1]TDSheet!$A:$H,8,0)</f>
        <v>0.35</v>
      </c>
      <c r="I38" s="1">
        <f>VLOOKUP(A:A,[1]TDSheet!$A:$I,9,0)</f>
        <v>40</v>
      </c>
      <c r="J38" s="13">
        <f>VLOOKUP(A:A,[2]TDSheet!$A:$F,6,0)</f>
        <v>1745</v>
      </c>
      <c r="K38" s="13">
        <f t="shared" si="10"/>
        <v>-91</v>
      </c>
      <c r="L38" s="13">
        <f>VLOOKUP(A:A,[1]TDSheet!$A:$M,13,0)</f>
        <v>600</v>
      </c>
      <c r="M38" s="13">
        <f>VLOOKUP(A:A,[1]TDSheet!$A:$N,14,0)</f>
        <v>600</v>
      </c>
      <c r="N38" s="13">
        <f>VLOOKUP(A:A,[1]TDSheet!$A:$V,22,0)</f>
        <v>0</v>
      </c>
      <c r="O38" s="13">
        <f>VLOOKUP(A:A,[1]TDSheet!$A:$X,24,0)</f>
        <v>200</v>
      </c>
      <c r="P38" s="13"/>
      <c r="Q38" s="13"/>
      <c r="R38" s="13"/>
      <c r="S38" s="13"/>
      <c r="T38" s="13"/>
      <c r="U38" s="13"/>
      <c r="V38" s="13"/>
      <c r="W38" s="13">
        <f t="shared" si="11"/>
        <v>330.8</v>
      </c>
      <c r="X38" s="15">
        <v>250</v>
      </c>
      <c r="Y38" s="16">
        <f t="shared" si="12"/>
        <v>6.8893591293833127</v>
      </c>
      <c r="Z38" s="13">
        <f t="shared" si="13"/>
        <v>1.9014510278113663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299.75</v>
      </c>
      <c r="AF38" s="13">
        <f>VLOOKUP(A:A,[1]TDSheet!$A:$AF,32,0)</f>
        <v>289.39999999999998</v>
      </c>
      <c r="AG38" s="13">
        <f>VLOOKUP(A:A,[1]TDSheet!$A:$AG,33,0)</f>
        <v>399.6</v>
      </c>
      <c r="AH38" s="13">
        <f>VLOOKUP(A:A,[3]TDSheet!$A:$D,4,0)</f>
        <v>209</v>
      </c>
      <c r="AI38" s="13" t="str">
        <f>VLOOKUP(A:A,[1]TDSheet!$A:$AI,35,0)</f>
        <v>оконч</v>
      </c>
      <c r="AJ38" s="13">
        <f t="shared" si="14"/>
        <v>87.5</v>
      </c>
      <c r="AK38" s="13"/>
      <c r="AL38" s="13"/>
    </row>
    <row r="39" spans="1:38" s="1" customFormat="1" ht="11.1" customHeight="1" outlineLevel="1" x14ac:dyDescent="0.2">
      <c r="A39" s="7" t="s">
        <v>42</v>
      </c>
      <c r="B39" s="7" t="s">
        <v>12</v>
      </c>
      <c r="C39" s="8">
        <v>1183</v>
      </c>
      <c r="D39" s="8">
        <v>3883</v>
      </c>
      <c r="E39" s="8">
        <v>4010</v>
      </c>
      <c r="F39" s="8">
        <v>902</v>
      </c>
      <c r="G39" s="1">
        <f>VLOOKUP(A:A,[1]TDSheet!$A:$G,7,0)</f>
        <v>0</v>
      </c>
      <c r="H39" s="1">
        <f>VLOOKUP(A:A,[1]TDSheet!$A:$H,8,0)</f>
        <v>0.4</v>
      </c>
      <c r="I39" s="1">
        <f>VLOOKUP(A:A,[1]TDSheet!$A:$I,9,0)</f>
        <v>40</v>
      </c>
      <c r="J39" s="13">
        <f>VLOOKUP(A:A,[2]TDSheet!$A:$F,6,0)</f>
        <v>4200</v>
      </c>
      <c r="K39" s="13">
        <f t="shared" si="10"/>
        <v>-190</v>
      </c>
      <c r="L39" s="13">
        <f>VLOOKUP(A:A,[1]TDSheet!$A:$M,13,0)</f>
        <v>800</v>
      </c>
      <c r="M39" s="13">
        <f>VLOOKUP(A:A,[1]TDSheet!$A:$N,14,0)</f>
        <v>700</v>
      </c>
      <c r="N39" s="13">
        <f>VLOOKUP(A:A,[1]TDSheet!$A:$V,22,0)</f>
        <v>400</v>
      </c>
      <c r="O39" s="13">
        <f>VLOOKUP(A:A,[1]TDSheet!$A:$X,24,0)</f>
        <v>900</v>
      </c>
      <c r="P39" s="13"/>
      <c r="Q39" s="13"/>
      <c r="R39" s="13"/>
      <c r="S39" s="13"/>
      <c r="T39" s="13"/>
      <c r="U39" s="13"/>
      <c r="V39" s="13"/>
      <c r="W39" s="13">
        <f t="shared" si="11"/>
        <v>706</v>
      </c>
      <c r="X39" s="15">
        <v>1200</v>
      </c>
      <c r="Y39" s="16">
        <f t="shared" si="12"/>
        <v>6.9433427762039663</v>
      </c>
      <c r="Z39" s="13">
        <f t="shared" si="13"/>
        <v>1.2776203966005666</v>
      </c>
      <c r="AA39" s="13"/>
      <c r="AB39" s="13"/>
      <c r="AC39" s="13"/>
      <c r="AD39" s="13">
        <f>VLOOKUP(A:A,[1]TDSheet!$A:$AD,30,0)</f>
        <v>480</v>
      </c>
      <c r="AE39" s="13">
        <f>VLOOKUP(A:A,[1]TDSheet!$A:$AE,31,0)</f>
        <v>784.75</v>
      </c>
      <c r="AF39" s="13">
        <f>VLOOKUP(A:A,[1]TDSheet!$A:$AF,32,0)</f>
        <v>641.4</v>
      </c>
      <c r="AG39" s="13">
        <f>VLOOKUP(A:A,[1]TDSheet!$A:$AG,33,0)</f>
        <v>638.79999999999995</v>
      </c>
      <c r="AH39" s="13">
        <f>VLOOKUP(A:A,[3]TDSheet!$A:$D,4,0)</f>
        <v>1033</v>
      </c>
      <c r="AI39" s="13">
        <f>VLOOKUP(A:A,[1]TDSheet!$A:$AI,35,0)</f>
        <v>0</v>
      </c>
      <c r="AJ39" s="13">
        <f t="shared" si="14"/>
        <v>480</v>
      </c>
      <c r="AK39" s="13"/>
      <c r="AL39" s="13"/>
    </row>
    <row r="40" spans="1:38" s="1" customFormat="1" ht="11.1" customHeight="1" outlineLevel="1" x14ac:dyDescent="0.2">
      <c r="A40" s="7" t="s">
        <v>43</v>
      </c>
      <c r="B40" s="7" t="s">
        <v>12</v>
      </c>
      <c r="C40" s="8">
        <v>1400</v>
      </c>
      <c r="D40" s="8">
        <v>11066</v>
      </c>
      <c r="E40" s="8">
        <v>5197</v>
      </c>
      <c r="F40" s="8">
        <v>286</v>
      </c>
      <c r="G40" s="1">
        <f>VLOOKUP(A:A,[1]TDSheet!$A:$G,7,0)</f>
        <v>0</v>
      </c>
      <c r="H40" s="1">
        <f>VLOOKUP(A:A,[1]TDSheet!$A:$H,8,0)</f>
        <v>0.45</v>
      </c>
      <c r="I40" s="1">
        <f>VLOOKUP(A:A,[1]TDSheet!$A:$I,9,0)</f>
        <v>45</v>
      </c>
      <c r="J40" s="13">
        <f>VLOOKUP(A:A,[2]TDSheet!$A:$F,6,0)</f>
        <v>5982</v>
      </c>
      <c r="K40" s="13">
        <f t="shared" si="10"/>
        <v>-785</v>
      </c>
      <c r="L40" s="13">
        <f>VLOOKUP(A:A,[1]TDSheet!$A:$M,13,0)</f>
        <v>1600</v>
      </c>
      <c r="M40" s="13">
        <f>VLOOKUP(A:A,[1]TDSheet!$A:$N,14,0)</f>
        <v>1100</v>
      </c>
      <c r="N40" s="13">
        <f>VLOOKUP(A:A,[1]TDSheet!$A:$V,22,0)</f>
        <v>800</v>
      </c>
      <c r="O40" s="13">
        <f>VLOOKUP(A:A,[1]TDSheet!$A:$X,24,0)</f>
        <v>1000</v>
      </c>
      <c r="P40" s="13"/>
      <c r="Q40" s="13"/>
      <c r="R40" s="13"/>
      <c r="S40" s="13"/>
      <c r="T40" s="13"/>
      <c r="U40" s="13"/>
      <c r="V40" s="13"/>
      <c r="W40" s="13">
        <f t="shared" si="11"/>
        <v>839.4</v>
      </c>
      <c r="X40" s="15">
        <v>800</v>
      </c>
      <c r="Y40" s="16">
        <f t="shared" si="12"/>
        <v>6.654753395282345</v>
      </c>
      <c r="Z40" s="13">
        <f t="shared" si="13"/>
        <v>0.34071956159161304</v>
      </c>
      <c r="AA40" s="13"/>
      <c r="AB40" s="13"/>
      <c r="AC40" s="13"/>
      <c r="AD40" s="13">
        <f>VLOOKUP(A:A,[1]TDSheet!$A:$AD,30,0)</f>
        <v>1000</v>
      </c>
      <c r="AE40" s="13">
        <f>VLOOKUP(A:A,[1]TDSheet!$A:$AE,31,0)</f>
        <v>706.75</v>
      </c>
      <c r="AF40" s="13">
        <f>VLOOKUP(A:A,[1]TDSheet!$A:$AF,32,0)</f>
        <v>663.2</v>
      </c>
      <c r="AG40" s="13">
        <f>VLOOKUP(A:A,[1]TDSheet!$A:$AG,33,0)</f>
        <v>796.8</v>
      </c>
      <c r="AH40" s="13">
        <f>VLOOKUP(A:A,[3]TDSheet!$A:$D,4,0)</f>
        <v>666</v>
      </c>
      <c r="AI40" s="13" t="str">
        <f>VLOOKUP(A:A,[1]TDSheet!$A:$AI,35,0)</f>
        <v>продиюнь</v>
      </c>
      <c r="AJ40" s="13">
        <f t="shared" si="14"/>
        <v>360</v>
      </c>
      <c r="AK40" s="13"/>
      <c r="AL40" s="13"/>
    </row>
    <row r="41" spans="1:38" s="1" customFormat="1" ht="11.1" customHeight="1" outlineLevel="1" x14ac:dyDescent="0.2">
      <c r="A41" s="7" t="s">
        <v>44</v>
      </c>
      <c r="B41" s="7" t="s">
        <v>8</v>
      </c>
      <c r="C41" s="8">
        <v>245.16</v>
      </c>
      <c r="D41" s="8">
        <v>630.86</v>
      </c>
      <c r="E41" s="8">
        <v>525.49400000000003</v>
      </c>
      <c r="F41" s="8">
        <v>328.35700000000003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40</v>
      </c>
      <c r="J41" s="13">
        <f>VLOOKUP(A:A,[2]TDSheet!$A:$F,6,0)</f>
        <v>551.95299999999997</v>
      </c>
      <c r="K41" s="13">
        <f t="shared" si="10"/>
        <v>-26.458999999999946</v>
      </c>
      <c r="L41" s="13">
        <f>VLOOKUP(A:A,[1]TDSheet!$A:$M,13,0)</f>
        <v>100</v>
      </c>
      <c r="M41" s="13">
        <f>VLOOKUP(A:A,[1]TDSheet!$A:$N,14,0)</f>
        <v>120</v>
      </c>
      <c r="N41" s="13">
        <f>VLOOKUP(A:A,[1]TDSheet!$A:$V,22,0)</f>
        <v>0</v>
      </c>
      <c r="O41" s="13">
        <f>VLOOKUP(A:A,[1]TDSheet!$A:$X,24,0)</f>
        <v>50</v>
      </c>
      <c r="P41" s="13"/>
      <c r="Q41" s="13"/>
      <c r="R41" s="13"/>
      <c r="S41" s="13"/>
      <c r="T41" s="13"/>
      <c r="U41" s="13"/>
      <c r="V41" s="13"/>
      <c r="W41" s="13">
        <f t="shared" si="11"/>
        <v>105.09880000000001</v>
      </c>
      <c r="X41" s="15">
        <v>130</v>
      </c>
      <c r="Y41" s="16">
        <f t="shared" si="12"/>
        <v>6.9302123335375843</v>
      </c>
      <c r="Z41" s="13">
        <f t="shared" si="13"/>
        <v>3.1242697347638604</v>
      </c>
      <c r="AA41" s="13"/>
      <c r="AB41" s="13"/>
      <c r="AC41" s="13"/>
      <c r="AD41" s="13">
        <f>VLOOKUP(A:A,[1]TDSheet!$A:$AD,30,0)</f>
        <v>0</v>
      </c>
      <c r="AE41" s="13">
        <f>VLOOKUP(A:A,[1]TDSheet!$A:$AE,31,0)</f>
        <v>130.73525000000001</v>
      </c>
      <c r="AF41" s="13">
        <f>VLOOKUP(A:A,[1]TDSheet!$A:$AF,32,0)</f>
        <v>116.11120000000001</v>
      </c>
      <c r="AG41" s="13">
        <f>VLOOKUP(A:A,[1]TDSheet!$A:$AG,33,0)</f>
        <v>115.3874</v>
      </c>
      <c r="AH41" s="13">
        <f>VLOOKUP(A:A,[3]TDSheet!$A:$D,4,0)</f>
        <v>125.464</v>
      </c>
      <c r="AI41" s="13">
        <f>VLOOKUP(A:A,[1]TDSheet!$A:$AI,35,0)</f>
        <v>0</v>
      </c>
      <c r="AJ41" s="13">
        <f t="shared" si="14"/>
        <v>130</v>
      </c>
      <c r="AK41" s="13"/>
      <c r="AL41" s="13"/>
    </row>
    <row r="42" spans="1:38" s="1" customFormat="1" ht="11.1" customHeight="1" outlineLevel="1" x14ac:dyDescent="0.2">
      <c r="A42" s="7" t="s">
        <v>45</v>
      </c>
      <c r="B42" s="7" t="s">
        <v>12</v>
      </c>
      <c r="C42" s="8">
        <v>907</v>
      </c>
      <c r="D42" s="8">
        <v>36</v>
      </c>
      <c r="E42" s="8">
        <v>822</v>
      </c>
      <c r="F42" s="8">
        <v>102</v>
      </c>
      <c r="G42" s="1">
        <f>VLOOKUP(A:A,[1]TDSheet!$A:$G,7,0)</f>
        <v>0</v>
      </c>
      <c r="H42" s="1">
        <f>VLOOKUP(A:A,[1]TDSheet!$A:$H,8,0)</f>
        <v>0.1</v>
      </c>
      <c r="I42" s="1">
        <f>VLOOKUP(A:A,[1]TDSheet!$A:$I,9,0)</f>
        <v>730</v>
      </c>
      <c r="J42" s="13">
        <f>VLOOKUP(A:A,[2]TDSheet!$A:$F,6,0)</f>
        <v>880</v>
      </c>
      <c r="K42" s="13">
        <f t="shared" si="10"/>
        <v>-58</v>
      </c>
      <c r="L42" s="13">
        <f>VLOOKUP(A:A,[1]TDSheet!$A:$M,13,0)</f>
        <v>1000</v>
      </c>
      <c r="M42" s="13">
        <f>VLOOKUP(A:A,[1]TDSheet!$A:$N,14,0)</f>
        <v>0</v>
      </c>
      <c r="N42" s="13">
        <f>VLOOKUP(A:A,[1]TDSheet!$A:$V,22,0)</f>
        <v>0</v>
      </c>
      <c r="O42" s="13">
        <f>VLOOKUP(A:A,[1]TDSheet!$A:$X,24,0)</f>
        <v>0</v>
      </c>
      <c r="P42" s="13"/>
      <c r="Q42" s="13"/>
      <c r="R42" s="13"/>
      <c r="S42" s="13"/>
      <c r="T42" s="13"/>
      <c r="U42" s="13"/>
      <c r="V42" s="13"/>
      <c r="W42" s="13">
        <f t="shared" si="11"/>
        <v>164.4</v>
      </c>
      <c r="X42" s="15">
        <v>500</v>
      </c>
      <c r="Y42" s="16">
        <f t="shared" si="12"/>
        <v>9.7445255474452548</v>
      </c>
      <c r="Z42" s="13">
        <f t="shared" si="13"/>
        <v>0.62043795620437958</v>
      </c>
      <c r="AA42" s="13"/>
      <c r="AB42" s="13"/>
      <c r="AC42" s="13"/>
      <c r="AD42" s="13">
        <f>VLOOKUP(A:A,[1]TDSheet!$A:$AD,30,0)</f>
        <v>0</v>
      </c>
      <c r="AE42" s="13">
        <f>VLOOKUP(A:A,[1]TDSheet!$A:$AE,31,0)</f>
        <v>157.25</v>
      </c>
      <c r="AF42" s="13">
        <f>VLOOKUP(A:A,[1]TDSheet!$A:$AF,32,0)</f>
        <v>118</v>
      </c>
      <c r="AG42" s="13">
        <f>VLOOKUP(A:A,[1]TDSheet!$A:$AG,33,0)</f>
        <v>124.8</v>
      </c>
      <c r="AH42" s="13">
        <f>VLOOKUP(A:A,[3]TDSheet!$A:$D,4,0)</f>
        <v>260</v>
      </c>
      <c r="AI42" s="13">
        <f>VLOOKUP(A:A,[1]TDSheet!$A:$AI,35,0)</f>
        <v>0</v>
      </c>
      <c r="AJ42" s="13">
        <f t="shared" si="14"/>
        <v>50</v>
      </c>
      <c r="AK42" s="13"/>
      <c r="AL42" s="13"/>
    </row>
    <row r="43" spans="1:38" s="1" customFormat="1" ht="21.95" customHeight="1" outlineLevel="1" x14ac:dyDescent="0.2">
      <c r="A43" s="7" t="s">
        <v>46</v>
      </c>
      <c r="B43" s="7" t="s">
        <v>12</v>
      </c>
      <c r="C43" s="8">
        <v>348</v>
      </c>
      <c r="D43" s="8">
        <v>1351</v>
      </c>
      <c r="E43" s="8">
        <v>1424</v>
      </c>
      <c r="F43" s="8">
        <v>205</v>
      </c>
      <c r="G43" s="1">
        <f>VLOOKUP(A:A,[1]TDSheet!$A:$G,7,0)</f>
        <v>0</v>
      </c>
      <c r="H43" s="1">
        <f>VLOOKUP(A:A,[1]TDSheet!$A:$H,8,0)</f>
        <v>0.35</v>
      </c>
      <c r="I43" s="1">
        <f>VLOOKUP(A:A,[1]TDSheet!$A:$I,9,0)</f>
        <v>40</v>
      </c>
      <c r="J43" s="13">
        <f>VLOOKUP(A:A,[2]TDSheet!$A:$F,6,0)</f>
        <v>1576</v>
      </c>
      <c r="K43" s="13">
        <f t="shared" si="10"/>
        <v>-152</v>
      </c>
      <c r="L43" s="13">
        <f>VLOOKUP(A:A,[1]TDSheet!$A:$M,13,0)</f>
        <v>400</v>
      </c>
      <c r="M43" s="13">
        <f>VLOOKUP(A:A,[1]TDSheet!$A:$N,14,0)</f>
        <v>300</v>
      </c>
      <c r="N43" s="13">
        <f>VLOOKUP(A:A,[1]TDSheet!$A:$V,22,0)</f>
        <v>200</v>
      </c>
      <c r="O43" s="13">
        <f>VLOOKUP(A:A,[1]TDSheet!$A:$X,24,0)</f>
        <v>400</v>
      </c>
      <c r="P43" s="13"/>
      <c r="Q43" s="13"/>
      <c r="R43" s="13"/>
      <c r="S43" s="13"/>
      <c r="T43" s="13"/>
      <c r="U43" s="13"/>
      <c r="V43" s="13"/>
      <c r="W43" s="13">
        <f t="shared" si="11"/>
        <v>284.8</v>
      </c>
      <c r="X43" s="15">
        <v>450</v>
      </c>
      <c r="Y43" s="16">
        <f t="shared" si="12"/>
        <v>6.8644662921348312</v>
      </c>
      <c r="Z43" s="13">
        <f t="shared" si="13"/>
        <v>0.71980337078651679</v>
      </c>
      <c r="AA43" s="13"/>
      <c r="AB43" s="13"/>
      <c r="AC43" s="13"/>
      <c r="AD43" s="13">
        <f>VLOOKUP(A:A,[1]TDSheet!$A:$AD,30,0)</f>
        <v>0</v>
      </c>
      <c r="AE43" s="13">
        <f>VLOOKUP(A:A,[1]TDSheet!$A:$AE,31,0)</f>
        <v>259.5</v>
      </c>
      <c r="AF43" s="13">
        <f>VLOOKUP(A:A,[1]TDSheet!$A:$AF,32,0)</f>
        <v>195.8</v>
      </c>
      <c r="AG43" s="13">
        <f>VLOOKUP(A:A,[1]TDSheet!$A:$AG,33,0)</f>
        <v>253.6</v>
      </c>
      <c r="AH43" s="13">
        <f>VLOOKUP(A:A,[3]TDSheet!$A:$D,4,0)</f>
        <v>402</v>
      </c>
      <c r="AI43" s="13" t="str">
        <f>VLOOKUP(A:A,[1]TDSheet!$A:$AI,35,0)</f>
        <v>склад</v>
      </c>
      <c r="AJ43" s="13">
        <f t="shared" si="14"/>
        <v>157.5</v>
      </c>
      <c r="AK43" s="13"/>
      <c r="AL43" s="13"/>
    </row>
    <row r="44" spans="1:38" s="1" customFormat="1" ht="11.1" customHeight="1" outlineLevel="1" x14ac:dyDescent="0.2">
      <c r="A44" s="7" t="s">
        <v>47</v>
      </c>
      <c r="B44" s="7" t="s">
        <v>8</v>
      </c>
      <c r="C44" s="8">
        <v>87.135000000000005</v>
      </c>
      <c r="D44" s="8">
        <v>340.60500000000002</v>
      </c>
      <c r="E44" s="8">
        <v>268.40899999999999</v>
      </c>
      <c r="F44" s="8">
        <v>151.352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40</v>
      </c>
      <c r="J44" s="13">
        <f>VLOOKUP(A:A,[2]TDSheet!$A:$F,6,0)</f>
        <v>280.26900000000001</v>
      </c>
      <c r="K44" s="13">
        <f t="shared" si="10"/>
        <v>-11.860000000000014</v>
      </c>
      <c r="L44" s="13">
        <f>VLOOKUP(A:A,[1]TDSheet!$A:$M,13,0)</f>
        <v>30</v>
      </c>
      <c r="M44" s="13">
        <f>VLOOKUP(A:A,[1]TDSheet!$A:$N,14,0)</f>
        <v>50</v>
      </c>
      <c r="N44" s="13">
        <f>VLOOKUP(A:A,[1]TDSheet!$A:$V,22,0)</f>
        <v>20</v>
      </c>
      <c r="O44" s="13">
        <f>VLOOKUP(A:A,[1]TDSheet!$A:$X,24,0)</f>
        <v>70</v>
      </c>
      <c r="P44" s="13"/>
      <c r="Q44" s="13"/>
      <c r="R44" s="13"/>
      <c r="S44" s="13"/>
      <c r="T44" s="13"/>
      <c r="U44" s="13"/>
      <c r="V44" s="13"/>
      <c r="W44" s="13">
        <f t="shared" si="11"/>
        <v>53.681799999999996</v>
      </c>
      <c r="X44" s="15">
        <v>50</v>
      </c>
      <c r="Y44" s="16">
        <f t="shared" si="12"/>
        <v>6.9176517926000995</v>
      </c>
      <c r="Z44" s="13">
        <f t="shared" si="13"/>
        <v>2.8194285586548888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57.484000000000002</v>
      </c>
      <c r="AF44" s="13">
        <f>VLOOKUP(A:A,[1]TDSheet!$A:$AF,32,0)</f>
        <v>48.593000000000004</v>
      </c>
      <c r="AG44" s="13">
        <f>VLOOKUP(A:A,[1]TDSheet!$A:$AG,33,0)</f>
        <v>50.930399999999999</v>
      </c>
      <c r="AH44" s="13">
        <f>VLOOKUP(A:A,[3]TDSheet!$A:$D,4,0)</f>
        <v>43.012</v>
      </c>
      <c r="AI44" s="13" t="str">
        <f>VLOOKUP(A:A,[1]TDSheet!$A:$AI,35,0)</f>
        <v>увел</v>
      </c>
      <c r="AJ44" s="13">
        <f t="shared" si="14"/>
        <v>50</v>
      </c>
      <c r="AK44" s="13"/>
      <c r="AL44" s="13"/>
    </row>
    <row r="45" spans="1:38" s="1" customFormat="1" ht="11.1" customHeight="1" outlineLevel="1" x14ac:dyDescent="0.2">
      <c r="A45" s="7" t="s">
        <v>48</v>
      </c>
      <c r="B45" s="7" t="s">
        <v>12</v>
      </c>
      <c r="C45" s="8">
        <v>428</v>
      </c>
      <c r="D45" s="8">
        <v>1887</v>
      </c>
      <c r="E45" s="8">
        <v>1368</v>
      </c>
      <c r="F45" s="8">
        <v>892</v>
      </c>
      <c r="G45" s="1">
        <f>VLOOKUP(A:A,[1]TDSheet!$A:$G,7,0)</f>
        <v>0</v>
      </c>
      <c r="H45" s="1">
        <f>VLOOKUP(A:A,[1]TDSheet!$A:$H,8,0)</f>
        <v>0.4</v>
      </c>
      <c r="I45" s="1">
        <f>VLOOKUP(A:A,[1]TDSheet!$A:$I,9,0)</f>
        <v>35</v>
      </c>
      <c r="J45" s="13">
        <f>VLOOKUP(A:A,[2]TDSheet!$A:$F,6,0)</f>
        <v>1449</v>
      </c>
      <c r="K45" s="13">
        <f t="shared" si="10"/>
        <v>-81</v>
      </c>
      <c r="L45" s="13">
        <f>VLOOKUP(A:A,[1]TDSheet!$A:$M,13,0)</f>
        <v>250</v>
      </c>
      <c r="M45" s="13">
        <f>VLOOKUP(A:A,[1]TDSheet!$A:$N,14,0)</f>
        <v>350</v>
      </c>
      <c r="N45" s="13">
        <f>VLOOKUP(A:A,[1]TDSheet!$A:$V,22,0)</f>
        <v>0</v>
      </c>
      <c r="O45" s="13">
        <f>VLOOKUP(A:A,[1]TDSheet!$A:$X,24,0)</f>
        <v>350</v>
      </c>
      <c r="P45" s="13"/>
      <c r="Q45" s="13"/>
      <c r="R45" s="13"/>
      <c r="S45" s="13"/>
      <c r="T45" s="13"/>
      <c r="U45" s="13"/>
      <c r="V45" s="13"/>
      <c r="W45" s="13">
        <f t="shared" si="11"/>
        <v>273.60000000000002</v>
      </c>
      <c r="X45" s="15">
        <v>50</v>
      </c>
      <c r="Y45" s="16">
        <f t="shared" si="12"/>
        <v>6.9152046783625725</v>
      </c>
      <c r="Z45" s="13">
        <f t="shared" si="13"/>
        <v>3.2602339181286548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358.25</v>
      </c>
      <c r="AF45" s="13">
        <f>VLOOKUP(A:A,[1]TDSheet!$A:$AF,32,0)</f>
        <v>336.8</v>
      </c>
      <c r="AG45" s="13">
        <f>VLOOKUP(A:A,[1]TDSheet!$A:$AG,33,0)</f>
        <v>314.2</v>
      </c>
      <c r="AH45" s="13">
        <f>VLOOKUP(A:A,[3]TDSheet!$A:$D,4,0)</f>
        <v>277</v>
      </c>
      <c r="AI45" s="13">
        <f>VLOOKUP(A:A,[1]TDSheet!$A:$AI,35,0)</f>
        <v>0</v>
      </c>
      <c r="AJ45" s="13">
        <f t="shared" si="14"/>
        <v>20</v>
      </c>
      <c r="AK45" s="13"/>
      <c r="AL45" s="13"/>
    </row>
    <row r="46" spans="1:38" s="1" customFormat="1" ht="11.1" customHeight="1" outlineLevel="1" x14ac:dyDescent="0.2">
      <c r="A46" s="7" t="s">
        <v>49</v>
      </c>
      <c r="B46" s="7" t="s">
        <v>12</v>
      </c>
      <c r="C46" s="8">
        <v>801</v>
      </c>
      <c r="D46" s="8">
        <v>2792</v>
      </c>
      <c r="E46" s="8">
        <v>2539</v>
      </c>
      <c r="F46" s="8">
        <v>944</v>
      </c>
      <c r="G46" s="1" t="str">
        <f>VLOOKUP(A:A,[1]TDSheet!$A:$G,7,0)</f>
        <v>оконч</v>
      </c>
      <c r="H46" s="1">
        <f>VLOOKUP(A:A,[1]TDSheet!$A:$H,8,0)</f>
        <v>0.4</v>
      </c>
      <c r="I46" s="1">
        <f>VLOOKUP(A:A,[1]TDSheet!$A:$I,9,0)</f>
        <v>40</v>
      </c>
      <c r="J46" s="13">
        <f>VLOOKUP(A:A,[2]TDSheet!$A:$F,6,0)</f>
        <v>2941</v>
      </c>
      <c r="K46" s="13">
        <f t="shared" si="10"/>
        <v>-402</v>
      </c>
      <c r="L46" s="13">
        <f>VLOOKUP(A:A,[1]TDSheet!$A:$M,13,0)</f>
        <v>600</v>
      </c>
      <c r="M46" s="13">
        <f>VLOOKUP(A:A,[1]TDSheet!$A:$N,14,0)</f>
        <v>600</v>
      </c>
      <c r="N46" s="13">
        <f>VLOOKUP(A:A,[1]TDSheet!$A:$V,22,0)</f>
        <v>350</v>
      </c>
      <c r="O46" s="13">
        <f>VLOOKUP(A:A,[1]TDSheet!$A:$X,24,0)</f>
        <v>600</v>
      </c>
      <c r="P46" s="13"/>
      <c r="Q46" s="13"/>
      <c r="R46" s="13"/>
      <c r="S46" s="13"/>
      <c r="T46" s="13"/>
      <c r="U46" s="13"/>
      <c r="V46" s="13"/>
      <c r="W46" s="13">
        <f t="shared" si="11"/>
        <v>507.8</v>
      </c>
      <c r="X46" s="15">
        <v>420</v>
      </c>
      <c r="Y46" s="16">
        <f t="shared" si="12"/>
        <v>6.9200472627018508</v>
      </c>
      <c r="Z46" s="13">
        <f t="shared" si="13"/>
        <v>1.8589996061441512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556.25</v>
      </c>
      <c r="AF46" s="13">
        <f>VLOOKUP(A:A,[1]TDSheet!$A:$AF,32,0)</f>
        <v>486</v>
      </c>
      <c r="AG46" s="13">
        <f>VLOOKUP(A:A,[1]TDSheet!$A:$AG,33,0)</f>
        <v>501.4</v>
      </c>
      <c r="AH46" s="13">
        <f>VLOOKUP(A:A,[3]TDSheet!$A:$D,4,0)</f>
        <v>413</v>
      </c>
      <c r="AI46" s="13">
        <f>VLOOKUP(A:A,[1]TDSheet!$A:$AI,35,0)</f>
        <v>0</v>
      </c>
      <c r="AJ46" s="13">
        <f t="shared" si="14"/>
        <v>168</v>
      </c>
      <c r="AK46" s="13"/>
      <c r="AL46" s="13"/>
    </row>
    <row r="47" spans="1:38" s="1" customFormat="1" ht="21.95" customHeight="1" outlineLevel="1" x14ac:dyDescent="0.2">
      <c r="A47" s="7" t="s">
        <v>50</v>
      </c>
      <c r="B47" s="7" t="s">
        <v>8</v>
      </c>
      <c r="C47" s="8">
        <v>77.622</v>
      </c>
      <c r="D47" s="8">
        <v>103.765</v>
      </c>
      <c r="E47" s="8">
        <v>117.261</v>
      </c>
      <c r="F47" s="8">
        <v>60.465000000000003</v>
      </c>
      <c r="G47" s="1" t="str">
        <f>VLOOKUP(A:A,[1]TDSheet!$A:$G,7,0)</f>
        <v>лид, я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128.18199999999999</v>
      </c>
      <c r="K47" s="13">
        <f t="shared" si="10"/>
        <v>-10.920999999999992</v>
      </c>
      <c r="L47" s="13">
        <f>VLOOKUP(A:A,[1]TDSheet!$A:$M,13,0)</f>
        <v>20</v>
      </c>
      <c r="M47" s="13">
        <f>VLOOKUP(A:A,[1]TDSheet!$A:$N,14,0)</f>
        <v>20</v>
      </c>
      <c r="N47" s="13">
        <f>VLOOKUP(A:A,[1]TDSheet!$A:$V,22,0)</f>
        <v>0</v>
      </c>
      <c r="O47" s="13">
        <f>VLOOKUP(A:A,[1]TDSheet!$A:$X,24,0)</f>
        <v>30</v>
      </c>
      <c r="P47" s="13"/>
      <c r="Q47" s="13"/>
      <c r="R47" s="13"/>
      <c r="S47" s="13"/>
      <c r="T47" s="13"/>
      <c r="U47" s="13"/>
      <c r="V47" s="13"/>
      <c r="W47" s="13">
        <f t="shared" si="11"/>
        <v>23.452199999999998</v>
      </c>
      <c r="X47" s="15">
        <v>30</v>
      </c>
      <c r="Y47" s="16">
        <f t="shared" si="12"/>
        <v>6.8422152292748661</v>
      </c>
      <c r="Z47" s="13">
        <f t="shared" si="13"/>
        <v>2.5782229385729276</v>
      </c>
      <c r="AA47" s="13"/>
      <c r="AB47" s="13"/>
      <c r="AC47" s="13"/>
      <c r="AD47" s="13">
        <f>VLOOKUP(A:A,[1]TDSheet!$A:$AD,30,0)</f>
        <v>0</v>
      </c>
      <c r="AE47" s="13">
        <f>VLOOKUP(A:A,[1]TDSheet!$A:$AE,31,0)</f>
        <v>23.389250000000001</v>
      </c>
      <c r="AF47" s="13">
        <f>VLOOKUP(A:A,[1]TDSheet!$A:$AF,32,0)</f>
        <v>22.509800000000002</v>
      </c>
      <c r="AG47" s="13">
        <f>VLOOKUP(A:A,[1]TDSheet!$A:$AG,33,0)</f>
        <v>19.889800000000001</v>
      </c>
      <c r="AH47" s="13">
        <f>VLOOKUP(A:A,[3]TDSheet!$A:$D,4,0)</f>
        <v>22.766999999999999</v>
      </c>
      <c r="AI47" s="13" t="str">
        <f>VLOOKUP(A:A,[1]TDSheet!$A:$AI,35,0)</f>
        <v>склад</v>
      </c>
      <c r="AJ47" s="13">
        <f t="shared" si="14"/>
        <v>30</v>
      </c>
      <c r="AK47" s="13"/>
      <c r="AL47" s="13"/>
    </row>
    <row r="48" spans="1:38" s="1" customFormat="1" ht="21.95" customHeight="1" outlineLevel="1" x14ac:dyDescent="0.2">
      <c r="A48" s="7" t="s">
        <v>51</v>
      </c>
      <c r="B48" s="7" t="s">
        <v>8</v>
      </c>
      <c r="C48" s="8">
        <v>139.62899999999999</v>
      </c>
      <c r="D48" s="8">
        <v>557.27300000000002</v>
      </c>
      <c r="E48" s="8">
        <v>424.096</v>
      </c>
      <c r="F48" s="8">
        <v>262.68700000000001</v>
      </c>
      <c r="G48" s="1" t="str">
        <f>VLOOKUP(A:A,[1]TDSheet!$A:$G,7,0)</f>
        <v>ткмай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436.03800000000001</v>
      </c>
      <c r="K48" s="13">
        <f t="shared" si="10"/>
        <v>-11.942000000000007</v>
      </c>
      <c r="L48" s="13">
        <f>VLOOKUP(A:A,[1]TDSheet!$A:$M,13,0)</f>
        <v>100</v>
      </c>
      <c r="M48" s="13">
        <f>VLOOKUP(A:A,[1]TDSheet!$A:$N,14,0)</f>
        <v>120</v>
      </c>
      <c r="N48" s="13">
        <f>VLOOKUP(A:A,[1]TDSheet!$A:$V,22,0)</f>
        <v>0</v>
      </c>
      <c r="O48" s="13">
        <f>VLOOKUP(A:A,[1]TDSheet!$A:$X,24,0)</f>
        <v>50</v>
      </c>
      <c r="P48" s="13"/>
      <c r="Q48" s="13"/>
      <c r="R48" s="13"/>
      <c r="S48" s="13"/>
      <c r="T48" s="13"/>
      <c r="U48" s="13"/>
      <c r="V48" s="13"/>
      <c r="W48" s="13">
        <f t="shared" si="11"/>
        <v>84.819199999999995</v>
      </c>
      <c r="X48" s="15">
        <v>60</v>
      </c>
      <c r="Y48" s="16">
        <f t="shared" si="12"/>
        <v>6.9876513808194378</v>
      </c>
      <c r="Z48" s="13">
        <f t="shared" si="13"/>
        <v>3.0970228438844036</v>
      </c>
      <c r="AA48" s="13"/>
      <c r="AB48" s="13"/>
      <c r="AC48" s="13"/>
      <c r="AD48" s="13">
        <f>VLOOKUP(A:A,[1]TDSheet!$A:$AD,30,0)</f>
        <v>0</v>
      </c>
      <c r="AE48" s="13">
        <f>VLOOKUP(A:A,[1]TDSheet!$A:$AE,31,0)</f>
        <v>98.724999999999994</v>
      </c>
      <c r="AF48" s="13">
        <f>VLOOKUP(A:A,[1]TDSheet!$A:$AF,32,0)</f>
        <v>82.872600000000006</v>
      </c>
      <c r="AG48" s="13">
        <f>VLOOKUP(A:A,[1]TDSheet!$A:$AG,33,0)</f>
        <v>94.284400000000005</v>
      </c>
      <c r="AH48" s="13">
        <f>VLOOKUP(A:A,[3]TDSheet!$A:$D,4,0)</f>
        <v>86.703000000000003</v>
      </c>
      <c r="AI48" s="13">
        <f>VLOOKUP(A:A,[1]TDSheet!$A:$AI,35,0)</f>
        <v>0</v>
      </c>
      <c r="AJ48" s="13">
        <f t="shared" si="14"/>
        <v>60</v>
      </c>
      <c r="AK48" s="13"/>
      <c r="AL48" s="13"/>
    </row>
    <row r="49" spans="1:38" s="1" customFormat="1" ht="21.95" customHeight="1" outlineLevel="1" x14ac:dyDescent="0.2">
      <c r="A49" s="7" t="s">
        <v>52</v>
      </c>
      <c r="B49" s="7" t="s">
        <v>12</v>
      </c>
      <c r="C49" s="8">
        <v>325</v>
      </c>
      <c r="D49" s="8">
        <v>1563</v>
      </c>
      <c r="E49" s="8">
        <v>1479</v>
      </c>
      <c r="F49" s="8">
        <v>359</v>
      </c>
      <c r="G49" s="1" t="str">
        <f>VLOOKUP(A:A,[1]TDSheet!$A:$G,7,0)</f>
        <v>лид, я</v>
      </c>
      <c r="H49" s="1">
        <f>VLOOKUP(A:A,[1]TDSheet!$A:$H,8,0)</f>
        <v>0.35</v>
      </c>
      <c r="I49" s="1">
        <f>VLOOKUP(A:A,[1]TDSheet!$A:$I,9,0)</f>
        <v>40</v>
      </c>
      <c r="J49" s="13">
        <f>VLOOKUP(A:A,[2]TDSheet!$A:$F,6,0)</f>
        <v>1654</v>
      </c>
      <c r="K49" s="13">
        <f t="shared" si="10"/>
        <v>-175</v>
      </c>
      <c r="L49" s="13">
        <f>VLOOKUP(A:A,[1]TDSheet!$A:$M,13,0)</f>
        <v>350</v>
      </c>
      <c r="M49" s="13">
        <f>VLOOKUP(A:A,[1]TDSheet!$A:$N,14,0)</f>
        <v>350</v>
      </c>
      <c r="N49" s="13">
        <f>VLOOKUP(A:A,[1]TDSheet!$A:$V,22,0)</f>
        <v>180</v>
      </c>
      <c r="O49" s="13">
        <f>VLOOKUP(A:A,[1]TDSheet!$A:$X,24,0)</f>
        <v>350</v>
      </c>
      <c r="P49" s="13"/>
      <c r="Q49" s="13"/>
      <c r="R49" s="13"/>
      <c r="S49" s="13"/>
      <c r="T49" s="13"/>
      <c r="U49" s="13"/>
      <c r="V49" s="13"/>
      <c r="W49" s="13">
        <f t="shared" si="11"/>
        <v>295.8</v>
      </c>
      <c r="X49" s="15">
        <v>400</v>
      </c>
      <c r="Y49" s="16">
        <f t="shared" si="12"/>
        <v>6.7241379310344822</v>
      </c>
      <c r="Z49" s="13">
        <f t="shared" si="13"/>
        <v>1.2136578769438811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296.75</v>
      </c>
      <c r="AF49" s="13">
        <f>VLOOKUP(A:A,[1]TDSheet!$A:$AF,32,0)</f>
        <v>255.2</v>
      </c>
      <c r="AG49" s="13">
        <f>VLOOKUP(A:A,[1]TDSheet!$A:$AG,33,0)</f>
        <v>266.2</v>
      </c>
      <c r="AH49" s="13">
        <f>VLOOKUP(A:A,[3]TDSheet!$A:$D,4,0)</f>
        <v>364</v>
      </c>
      <c r="AI49" s="13">
        <f>VLOOKUP(A:A,[1]TDSheet!$A:$AI,35,0)</f>
        <v>0</v>
      </c>
      <c r="AJ49" s="13">
        <f t="shared" si="14"/>
        <v>140</v>
      </c>
      <c r="AK49" s="13"/>
      <c r="AL49" s="13"/>
    </row>
    <row r="50" spans="1:38" s="1" customFormat="1" ht="21.95" customHeight="1" outlineLevel="1" x14ac:dyDescent="0.2">
      <c r="A50" s="7" t="s">
        <v>53</v>
      </c>
      <c r="B50" s="7" t="s">
        <v>12</v>
      </c>
      <c r="C50" s="8">
        <v>617</v>
      </c>
      <c r="D50" s="8">
        <v>3095</v>
      </c>
      <c r="E50" s="19">
        <v>2622</v>
      </c>
      <c r="F50" s="19">
        <v>568</v>
      </c>
      <c r="G50" s="1" t="str">
        <f>VLOOKUP(A:A,[1]TDSheet!$A:$G,7,0)</f>
        <v>бонмай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2236</v>
      </c>
      <c r="K50" s="13">
        <f t="shared" si="10"/>
        <v>386</v>
      </c>
      <c r="L50" s="13">
        <f>VLOOKUP(A:A,[1]TDSheet!$A:$M,13,0)</f>
        <v>550</v>
      </c>
      <c r="M50" s="13">
        <f>VLOOKUP(A:A,[1]TDSheet!$A:$N,14,0)</f>
        <v>550</v>
      </c>
      <c r="N50" s="13">
        <f>VLOOKUP(A:A,[1]TDSheet!$A:$V,22,0)</f>
        <v>600</v>
      </c>
      <c r="O50" s="13">
        <f>VLOOKUP(A:A,[1]TDSheet!$A:$X,24,0)</f>
        <v>600</v>
      </c>
      <c r="P50" s="13"/>
      <c r="Q50" s="13"/>
      <c r="R50" s="13"/>
      <c r="S50" s="13"/>
      <c r="T50" s="13"/>
      <c r="U50" s="13"/>
      <c r="V50" s="13"/>
      <c r="W50" s="13">
        <f t="shared" si="11"/>
        <v>524.4</v>
      </c>
      <c r="X50" s="15">
        <v>700</v>
      </c>
      <c r="Y50" s="16">
        <f t="shared" si="12"/>
        <v>6.803966437833715</v>
      </c>
      <c r="Z50" s="13">
        <f t="shared" si="13"/>
        <v>1.0831426392067125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545.25</v>
      </c>
      <c r="AF50" s="13">
        <f>VLOOKUP(A:A,[1]TDSheet!$A:$AF,32,0)</f>
        <v>450.8</v>
      </c>
      <c r="AG50" s="13">
        <f>VLOOKUP(A:A,[1]TDSheet!$A:$AG,33,0)</f>
        <v>455.2</v>
      </c>
      <c r="AH50" s="13">
        <f>VLOOKUP(A:A,[3]TDSheet!$A:$D,4,0)</f>
        <v>431</v>
      </c>
      <c r="AI50" s="13">
        <f>VLOOKUP(A:A,[1]TDSheet!$A:$AI,35,0)</f>
        <v>0</v>
      </c>
      <c r="AJ50" s="13">
        <f t="shared" si="14"/>
        <v>244.99999999999997</v>
      </c>
      <c r="AK50" s="13"/>
      <c r="AL50" s="13"/>
    </row>
    <row r="51" spans="1:38" s="1" customFormat="1" ht="11.1" customHeight="1" outlineLevel="1" x14ac:dyDescent="0.2">
      <c r="A51" s="7" t="s">
        <v>54</v>
      </c>
      <c r="B51" s="7" t="s">
        <v>12</v>
      </c>
      <c r="C51" s="8">
        <v>164</v>
      </c>
      <c r="D51" s="8">
        <v>1592</v>
      </c>
      <c r="E51" s="8">
        <v>1269</v>
      </c>
      <c r="F51" s="8">
        <v>426</v>
      </c>
      <c r="G51" s="1">
        <f>VLOOKUP(A:A,[1]TDSheet!$A:$G,7,0)</f>
        <v>0</v>
      </c>
      <c r="H51" s="1">
        <f>VLOOKUP(A:A,[1]TDSheet!$A:$H,8,0)</f>
        <v>0.4</v>
      </c>
      <c r="I51" s="1">
        <f>VLOOKUP(A:A,[1]TDSheet!$A:$I,9,0)</f>
        <v>35</v>
      </c>
      <c r="J51" s="13">
        <f>VLOOKUP(A:A,[2]TDSheet!$A:$F,6,0)</f>
        <v>1472</v>
      </c>
      <c r="K51" s="13">
        <f t="shared" si="10"/>
        <v>-203</v>
      </c>
      <c r="L51" s="13">
        <f>VLOOKUP(A:A,[1]TDSheet!$A:$M,13,0)</f>
        <v>200</v>
      </c>
      <c r="M51" s="13">
        <f>VLOOKUP(A:A,[1]TDSheet!$A:$N,14,0)</f>
        <v>250</v>
      </c>
      <c r="N51" s="13">
        <f>VLOOKUP(A:A,[1]TDSheet!$A:$V,22,0)</f>
        <v>100</v>
      </c>
      <c r="O51" s="13">
        <f>VLOOKUP(A:A,[1]TDSheet!$A:$X,24,0)</f>
        <v>300</v>
      </c>
      <c r="P51" s="13"/>
      <c r="Q51" s="13"/>
      <c r="R51" s="13"/>
      <c r="S51" s="13"/>
      <c r="T51" s="13"/>
      <c r="U51" s="13"/>
      <c r="V51" s="13"/>
      <c r="W51" s="13">
        <f t="shared" si="11"/>
        <v>253.8</v>
      </c>
      <c r="X51" s="15">
        <v>400</v>
      </c>
      <c r="Y51" s="16">
        <f t="shared" si="12"/>
        <v>6.6036249014972412</v>
      </c>
      <c r="Z51" s="13">
        <f t="shared" si="13"/>
        <v>1.6784869976359338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192.75</v>
      </c>
      <c r="AF51" s="13">
        <f>VLOOKUP(A:A,[1]TDSheet!$A:$AF,32,0)</f>
        <v>192</v>
      </c>
      <c r="AG51" s="13">
        <f>VLOOKUP(A:A,[1]TDSheet!$A:$AG,33,0)</f>
        <v>231.2</v>
      </c>
      <c r="AH51" s="13">
        <f>VLOOKUP(A:A,[3]TDSheet!$A:$D,4,0)</f>
        <v>406</v>
      </c>
      <c r="AI51" s="13" t="str">
        <f>VLOOKUP(A:A,[1]TDSheet!$A:$AI,35,0)</f>
        <v>складзавод</v>
      </c>
      <c r="AJ51" s="13">
        <f t="shared" si="14"/>
        <v>160</v>
      </c>
      <c r="AK51" s="13"/>
      <c r="AL51" s="13"/>
    </row>
    <row r="52" spans="1:38" s="1" customFormat="1" ht="11.1" customHeight="1" outlineLevel="1" x14ac:dyDescent="0.2">
      <c r="A52" s="7" t="s">
        <v>55</v>
      </c>
      <c r="B52" s="7" t="s">
        <v>8</v>
      </c>
      <c r="C52" s="8">
        <v>146.84899999999999</v>
      </c>
      <c r="D52" s="8">
        <v>228.54599999999999</v>
      </c>
      <c r="E52" s="8">
        <v>283.46499999999997</v>
      </c>
      <c r="F52" s="8">
        <v>82.426000000000002</v>
      </c>
      <c r="G52" s="1" t="str">
        <f>VLOOKUP(A:A,[1]TDSheet!$A:$G,7,0)</f>
        <v>оконч</v>
      </c>
      <c r="H52" s="1">
        <f>VLOOKUP(A:A,[1]TDSheet!$A:$H,8,0)</f>
        <v>1</v>
      </c>
      <c r="I52" s="1">
        <f>VLOOKUP(A:A,[1]TDSheet!$A:$I,9,0)</f>
        <v>50</v>
      </c>
      <c r="J52" s="13">
        <f>VLOOKUP(A:A,[2]TDSheet!$A:$F,6,0)</f>
        <v>304.35700000000003</v>
      </c>
      <c r="K52" s="13">
        <f t="shared" si="10"/>
        <v>-20.892000000000053</v>
      </c>
      <c r="L52" s="13">
        <f>VLOOKUP(A:A,[1]TDSheet!$A:$M,13,0)</f>
        <v>100</v>
      </c>
      <c r="M52" s="13">
        <f>VLOOKUP(A:A,[1]TDSheet!$A:$N,14,0)</f>
        <v>70</v>
      </c>
      <c r="N52" s="13">
        <f>VLOOKUP(A:A,[1]TDSheet!$A:$V,22,0)</f>
        <v>0</v>
      </c>
      <c r="O52" s="13">
        <f>VLOOKUP(A:A,[1]TDSheet!$A:$X,24,0)</f>
        <v>80</v>
      </c>
      <c r="P52" s="13"/>
      <c r="Q52" s="13"/>
      <c r="R52" s="13"/>
      <c r="S52" s="13"/>
      <c r="T52" s="13"/>
      <c r="U52" s="13"/>
      <c r="V52" s="13"/>
      <c r="W52" s="13">
        <f t="shared" si="11"/>
        <v>56.692999999999998</v>
      </c>
      <c r="X52" s="15">
        <v>60</v>
      </c>
      <c r="Y52" s="16">
        <f t="shared" si="12"/>
        <v>6.921948035912723</v>
      </c>
      <c r="Z52" s="13">
        <f t="shared" si="13"/>
        <v>1.4539008343181699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58.8795</v>
      </c>
      <c r="AF52" s="13">
        <f>VLOOKUP(A:A,[1]TDSheet!$A:$AF,32,0)</f>
        <v>50.523000000000003</v>
      </c>
      <c r="AG52" s="13">
        <f>VLOOKUP(A:A,[1]TDSheet!$A:$AG,33,0)</f>
        <v>52.375399999999999</v>
      </c>
      <c r="AH52" s="13">
        <f>VLOOKUP(A:A,[3]TDSheet!$A:$D,4,0)</f>
        <v>52.899000000000001</v>
      </c>
      <c r="AI52" s="13" t="str">
        <f>VLOOKUP(A:A,[1]TDSheet!$A:$AI,35,0)</f>
        <v>увел</v>
      </c>
      <c r="AJ52" s="13">
        <f t="shared" si="14"/>
        <v>60</v>
      </c>
      <c r="AK52" s="13"/>
      <c r="AL52" s="13"/>
    </row>
    <row r="53" spans="1:38" s="1" customFormat="1" ht="11.1" customHeight="1" outlineLevel="1" x14ac:dyDescent="0.2">
      <c r="A53" s="7" t="s">
        <v>56</v>
      </c>
      <c r="B53" s="7" t="s">
        <v>8</v>
      </c>
      <c r="C53" s="8">
        <v>428.11399999999998</v>
      </c>
      <c r="D53" s="8">
        <v>569.48400000000004</v>
      </c>
      <c r="E53" s="8">
        <v>658.50699999999995</v>
      </c>
      <c r="F53" s="8">
        <v>322.71199999999999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758.81899999999996</v>
      </c>
      <c r="K53" s="13">
        <f t="shared" si="10"/>
        <v>-100.31200000000001</v>
      </c>
      <c r="L53" s="13">
        <f>VLOOKUP(A:A,[1]TDSheet!$A:$M,13,0)</f>
        <v>100</v>
      </c>
      <c r="M53" s="13">
        <f>VLOOKUP(A:A,[1]TDSheet!$A:$N,14,0)</f>
        <v>150</v>
      </c>
      <c r="N53" s="13">
        <f>VLOOKUP(A:A,[1]TDSheet!$A:$V,22,0)</f>
        <v>50</v>
      </c>
      <c r="O53" s="13">
        <f>VLOOKUP(A:A,[1]TDSheet!$A:$X,24,0)</f>
        <v>200</v>
      </c>
      <c r="P53" s="13"/>
      <c r="Q53" s="13"/>
      <c r="R53" s="13"/>
      <c r="S53" s="13"/>
      <c r="T53" s="13"/>
      <c r="U53" s="13"/>
      <c r="V53" s="13"/>
      <c r="W53" s="13">
        <f t="shared" si="11"/>
        <v>131.70139999999998</v>
      </c>
      <c r="X53" s="15">
        <v>100</v>
      </c>
      <c r="Y53" s="16">
        <f t="shared" si="12"/>
        <v>7.0060910514239039</v>
      </c>
      <c r="Z53" s="13">
        <f t="shared" si="13"/>
        <v>2.4503308241218398</v>
      </c>
      <c r="AA53" s="13"/>
      <c r="AB53" s="13"/>
      <c r="AC53" s="13"/>
      <c r="AD53" s="13">
        <f>VLOOKUP(A:A,[1]TDSheet!$A:$AD,30,0)</f>
        <v>0</v>
      </c>
      <c r="AE53" s="13">
        <f>VLOOKUP(A:A,[1]TDSheet!$A:$AE,31,0)</f>
        <v>160.42474999999999</v>
      </c>
      <c r="AF53" s="13">
        <f>VLOOKUP(A:A,[1]TDSheet!$A:$AF,32,0)</f>
        <v>131.45999999999998</v>
      </c>
      <c r="AG53" s="13">
        <f>VLOOKUP(A:A,[1]TDSheet!$A:$AG,33,0)</f>
        <v>127.149</v>
      </c>
      <c r="AH53" s="13">
        <f>VLOOKUP(A:A,[3]TDSheet!$A:$D,4,0)</f>
        <v>98.412000000000006</v>
      </c>
      <c r="AI53" s="13">
        <f>VLOOKUP(A:A,[1]TDSheet!$A:$AI,35,0)</f>
        <v>0</v>
      </c>
      <c r="AJ53" s="13">
        <f t="shared" si="14"/>
        <v>100</v>
      </c>
      <c r="AK53" s="13"/>
      <c r="AL53" s="13"/>
    </row>
    <row r="54" spans="1:38" s="1" customFormat="1" ht="11.1" customHeight="1" outlineLevel="1" x14ac:dyDescent="0.2">
      <c r="A54" s="7" t="s">
        <v>57</v>
      </c>
      <c r="B54" s="7" t="s">
        <v>8</v>
      </c>
      <c r="C54" s="8">
        <v>23.628</v>
      </c>
      <c r="D54" s="8">
        <v>78.498000000000005</v>
      </c>
      <c r="E54" s="8">
        <v>44.988</v>
      </c>
      <c r="F54" s="8">
        <v>24.469000000000001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65.400000000000006</v>
      </c>
      <c r="K54" s="13">
        <f t="shared" si="10"/>
        <v>-20.412000000000006</v>
      </c>
      <c r="L54" s="13">
        <f>VLOOKUP(A:A,[1]TDSheet!$A:$M,13,0)</f>
        <v>0</v>
      </c>
      <c r="M54" s="13">
        <f>VLOOKUP(A:A,[1]TDSheet!$A:$N,14,0)</f>
        <v>10</v>
      </c>
      <c r="N54" s="13">
        <f>VLOOKUP(A:A,[1]TDSheet!$A:$V,22,0)</f>
        <v>0</v>
      </c>
      <c r="O54" s="13">
        <f>VLOOKUP(A:A,[1]TDSheet!$A:$X,24,0)</f>
        <v>0</v>
      </c>
      <c r="P54" s="13"/>
      <c r="Q54" s="13"/>
      <c r="R54" s="13"/>
      <c r="S54" s="13"/>
      <c r="T54" s="13"/>
      <c r="U54" s="13"/>
      <c r="V54" s="13"/>
      <c r="W54" s="13">
        <f t="shared" si="11"/>
        <v>8.9976000000000003</v>
      </c>
      <c r="X54" s="15">
        <v>30</v>
      </c>
      <c r="Y54" s="16">
        <f t="shared" si="12"/>
        <v>7.1651329243353779</v>
      </c>
      <c r="Z54" s="13">
        <f t="shared" si="13"/>
        <v>2.7195029785720637</v>
      </c>
      <c r="AA54" s="13"/>
      <c r="AB54" s="13"/>
      <c r="AC54" s="13"/>
      <c r="AD54" s="13">
        <f>VLOOKUP(A:A,[1]TDSheet!$A:$AD,30,0)</f>
        <v>0</v>
      </c>
      <c r="AE54" s="13">
        <f>VLOOKUP(A:A,[1]TDSheet!$A:$AE,31,0)</f>
        <v>4.5075000000000003</v>
      </c>
      <c r="AF54" s="13">
        <f>VLOOKUP(A:A,[1]TDSheet!$A:$AF,32,0)</f>
        <v>7.8105999999999991</v>
      </c>
      <c r="AG54" s="13">
        <f>VLOOKUP(A:A,[1]TDSheet!$A:$AG,33,0)</f>
        <v>6.875</v>
      </c>
      <c r="AH54" s="13">
        <f>VLOOKUP(A:A,[3]TDSheet!$A:$D,4,0)</f>
        <v>21.027999999999999</v>
      </c>
      <c r="AI54" s="13" t="str">
        <f>VLOOKUP(A:A,[1]TDSheet!$A:$AI,35,0)</f>
        <v>склад</v>
      </c>
      <c r="AJ54" s="13">
        <f t="shared" si="14"/>
        <v>30</v>
      </c>
      <c r="AK54" s="13"/>
      <c r="AL54" s="13"/>
    </row>
    <row r="55" spans="1:38" s="1" customFormat="1" ht="11.1" customHeight="1" outlineLevel="1" x14ac:dyDescent="0.2">
      <c r="A55" s="7" t="s">
        <v>58</v>
      </c>
      <c r="B55" s="7" t="s">
        <v>8</v>
      </c>
      <c r="C55" s="8">
        <v>2100.73</v>
      </c>
      <c r="D55" s="8">
        <v>8057.8360000000002</v>
      </c>
      <c r="E55" s="8">
        <v>4127.5240000000003</v>
      </c>
      <c r="F55" s="8">
        <v>494.774</v>
      </c>
      <c r="G55" s="1" t="str">
        <f>VLOOKUP(A:A,[1]TDSheet!$A:$G,7,0)</f>
        <v>ткмай</v>
      </c>
      <c r="H55" s="1">
        <f>VLOOKUP(A:A,[1]TDSheet!$A:$H,8,0)</f>
        <v>1</v>
      </c>
      <c r="I55" s="1">
        <f>VLOOKUP(A:A,[1]TDSheet!$A:$I,9,0)</f>
        <v>40</v>
      </c>
      <c r="J55" s="13">
        <f>VLOOKUP(A:A,[2]TDSheet!$A:$F,6,0)</f>
        <v>4021.4780000000001</v>
      </c>
      <c r="K55" s="13">
        <f t="shared" si="10"/>
        <v>106.04600000000028</v>
      </c>
      <c r="L55" s="13">
        <f>VLOOKUP(A:A,[1]TDSheet!$A:$M,13,0)</f>
        <v>1000</v>
      </c>
      <c r="M55" s="13">
        <f>VLOOKUP(A:A,[1]TDSheet!$A:$N,14,0)</f>
        <v>900</v>
      </c>
      <c r="N55" s="13">
        <f>VLOOKUP(A:A,[1]TDSheet!$A:$V,22,0)</f>
        <v>1100</v>
      </c>
      <c r="O55" s="13">
        <f>VLOOKUP(A:A,[1]TDSheet!$A:$X,24,0)</f>
        <v>1200</v>
      </c>
      <c r="P55" s="13"/>
      <c r="Q55" s="13"/>
      <c r="R55" s="13"/>
      <c r="S55" s="13"/>
      <c r="T55" s="13"/>
      <c r="U55" s="13"/>
      <c r="V55" s="13"/>
      <c r="W55" s="13">
        <f t="shared" si="11"/>
        <v>825.50480000000005</v>
      </c>
      <c r="X55" s="15">
        <v>700</v>
      </c>
      <c r="Y55" s="16">
        <f t="shared" si="12"/>
        <v>6.5351212979015978</v>
      </c>
      <c r="Z55" s="13">
        <f t="shared" si="13"/>
        <v>0.5993593253485624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869.69425000000001</v>
      </c>
      <c r="AF55" s="13">
        <f>VLOOKUP(A:A,[1]TDSheet!$A:$AF,32,0)</f>
        <v>714.62659999999994</v>
      </c>
      <c r="AG55" s="13">
        <f>VLOOKUP(A:A,[1]TDSheet!$A:$AG,33,0)</f>
        <v>663.74459999999999</v>
      </c>
      <c r="AH55" s="13">
        <f>VLOOKUP(A:A,[3]TDSheet!$A:$D,4,0)</f>
        <v>418.327</v>
      </c>
      <c r="AI55" s="13" t="str">
        <f>VLOOKUP(A:A,[1]TDSheet!$A:$AI,35,0)</f>
        <v>июньяб</v>
      </c>
      <c r="AJ55" s="13">
        <f t="shared" si="14"/>
        <v>700</v>
      </c>
      <c r="AK55" s="13"/>
      <c r="AL55" s="13"/>
    </row>
    <row r="56" spans="1:38" s="1" customFormat="1" ht="11.1" customHeight="1" outlineLevel="1" x14ac:dyDescent="0.2">
      <c r="A56" s="7" t="s">
        <v>59</v>
      </c>
      <c r="B56" s="7" t="s">
        <v>12</v>
      </c>
      <c r="C56" s="8">
        <v>1893</v>
      </c>
      <c r="D56" s="8">
        <v>7232</v>
      </c>
      <c r="E56" s="19">
        <v>5948</v>
      </c>
      <c r="F56" s="19">
        <v>857</v>
      </c>
      <c r="G56" s="1" t="str">
        <f>VLOOKUP(A:A,[1]TDSheet!$A:$G,7,0)</f>
        <v>бонмай</v>
      </c>
      <c r="H56" s="1">
        <f>VLOOKUP(A:A,[1]TDSheet!$A:$H,8,0)</f>
        <v>0.45</v>
      </c>
      <c r="I56" s="1">
        <f>VLOOKUP(A:A,[1]TDSheet!$A:$I,9,0)</f>
        <v>50</v>
      </c>
      <c r="J56" s="13">
        <f>VLOOKUP(A:A,[2]TDSheet!$A:$F,6,0)</f>
        <v>3991</v>
      </c>
      <c r="K56" s="13">
        <f t="shared" si="10"/>
        <v>1957</v>
      </c>
      <c r="L56" s="13">
        <f>VLOOKUP(A:A,[1]TDSheet!$A:$M,13,0)</f>
        <v>1500</v>
      </c>
      <c r="M56" s="13">
        <f>VLOOKUP(A:A,[1]TDSheet!$A:$N,14,0)</f>
        <v>1500</v>
      </c>
      <c r="N56" s="13">
        <f>VLOOKUP(A:A,[1]TDSheet!$A:$V,22,0)</f>
        <v>700</v>
      </c>
      <c r="O56" s="13">
        <f>VLOOKUP(A:A,[1]TDSheet!$A:$X,24,0)</f>
        <v>1300</v>
      </c>
      <c r="P56" s="13"/>
      <c r="Q56" s="13"/>
      <c r="R56" s="13"/>
      <c r="S56" s="13"/>
      <c r="T56" s="13"/>
      <c r="U56" s="13"/>
      <c r="V56" s="13"/>
      <c r="W56" s="13">
        <f t="shared" si="11"/>
        <v>1107.5999999999999</v>
      </c>
      <c r="X56" s="15">
        <v>900</v>
      </c>
      <c r="Y56" s="16">
        <f t="shared" si="12"/>
        <v>6.100577825929939</v>
      </c>
      <c r="Z56" s="13">
        <f t="shared" si="13"/>
        <v>0.77374503430841468</v>
      </c>
      <c r="AA56" s="13"/>
      <c r="AB56" s="13"/>
      <c r="AC56" s="13"/>
      <c r="AD56" s="13">
        <f>VLOOKUP(A:A,[1]TDSheet!$A:$AD,30,0)</f>
        <v>410</v>
      </c>
      <c r="AE56" s="13">
        <f>VLOOKUP(A:A,[1]TDSheet!$A:$AE,31,0)</f>
        <v>1168.75</v>
      </c>
      <c r="AF56" s="13">
        <f>VLOOKUP(A:A,[1]TDSheet!$A:$AF,32,0)</f>
        <v>970.8</v>
      </c>
      <c r="AG56" s="13">
        <f>VLOOKUP(A:A,[1]TDSheet!$A:$AG,33,0)</f>
        <v>1032.8</v>
      </c>
      <c r="AH56" s="13">
        <f>VLOOKUP(A:A,[3]TDSheet!$A:$D,4,0)</f>
        <v>653</v>
      </c>
      <c r="AI56" s="13" t="str">
        <f>VLOOKUP(A:A,[1]TDSheet!$A:$AI,35,0)</f>
        <v>оконч</v>
      </c>
      <c r="AJ56" s="13">
        <f t="shared" si="14"/>
        <v>405</v>
      </c>
      <c r="AK56" s="13"/>
      <c r="AL56" s="13"/>
    </row>
    <row r="57" spans="1:38" s="1" customFormat="1" ht="11.1" customHeight="1" outlineLevel="1" x14ac:dyDescent="0.2">
      <c r="A57" s="7" t="s">
        <v>60</v>
      </c>
      <c r="B57" s="7" t="s">
        <v>12</v>
      </c>
      <c r="C57" s="8">
        <v>1216</v>
      </c>
      <c r="D57" s="8">
        <v>18192</v>
      </c>
      <c r="E57" s="8">
        <v>4140</v>
      </c>
      <c r="F57" s="8">
        <v>1902</v>
      </c>
      <c r="G57" s="1" t="str">
        <f>VLOOKUP(A:A,[1]TDSheet!$A:$G,7,0)</f>
        <v>акяб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5012</v>
      </c>
      <c r="K57" s="13">
        <f t="shared" si="10"/>
        <v>-872</v>
      </c>
      <c r="L57" s="13">
        <f>VLOOKUP(A:A,[1]TDSheet!$A:$M,13,0)</f>
        <v>800</v>
      </c>
      <c r="M57" s="13">
        <f>VLOOKUP(A:A,[1]TDSheet!$A:$N,14,0)</f>
        <v>800</v>
      </c>
      <c r="N57" s="13">
        <f>VLOOKUP(A:A,[1]TDSheet!$A:$V,22,0)</f>
        <v>1000</v>
      </c>
      <c r="O57" s="13">
        <f>VLOOKUP(A:A,[1]TDSheet!$A:$X,24,0)</f>
        <v>1100</v>
      </c>
      <c r="P57" s="13"/>
      <c r="Q57" s="13"/>
      <c r="R57" s="13"/>
      <c r="S57" s="13"/>
      <c r="T57" s="13"/>
      <c r="U57" s="13"/>
      <c r="V57" s="13"/>
      <c r="W57" s="13">
        <f t="shared" si="11"/>
        <v>628</v>
      </c>
      <c r="X57" s="15">
        <v>800</v>
      </c>
      <c r="Y57" s="16">
        <f t="shared" si="12"/>
        <v>10.194267515923567</v>
      </c>
      <c r="Z57" s="13">
        <f t="shared" si="13"/>
        <v>3.0286624203821657</v>
      </c>
      <c r="AA57" s="13"/>
      <c r="AB57" s="13"/>
      <c r="AC57" s="13"/>
      <c r="AD57" s="13">
        <f>VLOOKUP(A:A,[1]TDSheet!$A:$AD,30,0)</f>
        <v>1000</v>
      </c>
      <c r="AE57" s="13">
        <f>VLOOKUP(A:A,[1]TDSheet!$A:$AE,31,0)</f>
        <v>792.25</v>
      </c>
      <c r="AF57" s="13">
        <f>VLOOKUP(A:A,[1]TDSheet!$A:$AF,32,0)</f>
        <v>499.2</v>
      </c>
      <c r="AG57" s="13">
        <f>VLOOKUP(A:A,[1]TDSheet!$A:$AG,33,0)</f>
        <v>528.20000000000005</v>
      </c>
      <c r="AH57" s="13">
        <f>VLOOKUP(A:A,[3]TDSheet!$A:$D,4,0)</f>
        <v>764</v>
      </c>
      <c r="AI57" s="13" t="str">
        <f>VLOOKUP(A:A,[1]TDSheet!$A:$AI,35,0)</f>
        <v>июньяб</v>
      </c>
      <c r="AJ57" s="13">
        <f t="shared" si="14"/>
        <v>360</v>
      </c>
      <c r="AK57" s="13"/>
      <c r="AL57" s="13"/>
    </row>
    <row r="58" spans="1:38" s="1" customFormat="1" ht="11.1" customHeight="1" outlineLevel="1" x14ac:dyDescent="0.2">
      <c r="A58" s="7" t="s">
        <v>61</v>
      </c>
      <c r="B58" s="7" t="s">
        <v>12</v>
      </c>
      <c r="C58" s="8">
        <v>330</v>
      </c>
      <c r="D58" s="8">
        <v>1205</v>
      </c>
      <c r="E58" s="8">
        <v>942</v>
      </c>
      <c r="F58" s="8">
        <v>557</v>
      </c>
      <c r="G58" s="1">
        <f>VLOOKUP(A:A,[1]TDSheet!$A:$G,7,0)</f>
        <v>0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1310</v>
      </c>
      <c r="K58" s="13">
        <f t="shared" si="10"/>
        <v>-368</v>
      </c>
      <c r="L58" s="13">
        <f>VLOOKUP(A:A,[1]TDSheet!$A:$M,13,0)</f>
        <v>400</v>
      </c>
      <c r="M58" s="13">
        <f>VLOOKUP(A:A,[1]TDSheet!$A:$N,14,0)</f>
        <v>300</v>
      </c>
      <c r="N58" s="13">
        <f>VLOOKUP(A:A,[1]TDSheet!$A:$V,22,0)</f>
        <v>100</v>
      </c>
      <c r="O58" s="13">
        <f>VLOOKUP(A:A,[1]TDSheet!$A:$X,24,0)</f>
        <v>150</v>
      </c>
      <c r="P58" s="13"/>
      <c r="Q58" s="13"/>
      <c r="R58" s="13"/>
      <c r="S58" s="13"/>
      <c r="T58" s="13"/>
      <c r="U58" s="13"/>
      <c r="V58" s="13"/>
      <c r="W58" s="13">
        <f t="shared" si="11"/>
        <v>188.4</v>
      </c>
      <c r="X58" s="15">
        <v>100</v>
      </c>
      <c r="Y58" s="16">
        <f t="shared" si="12"/>
        <v>8.5297239915074314</v>
      </c>
      <c r="Z58" s="13">
        <f t="shared" si="13"/>
        <v>2.956475583864119</v>
      </c>
      <c r="AA58" s="13"/>
      <c r="AB58" s="13"/>
      <c r="AC58" s="13"/>
      <c r="AD58" s="13">
        <f>VLOOKUP(A:A,[1]TDSheet!$A:$AD,30,0)</f>
        <v>0</v>
      </c>
      <c r="AE58" s="13">
        <f>VLOOKUP(A:A,[1]TDSheet!$A:$AE,31,0)</f>
        <v>215.75</v>
      </c>
      <c r="AF58" s="13">
        <f>VLOOKUP(A:A,[1]TDSheet!$A:$AF,32,0)</f>
        <v>141.19999999999999</v>
      </c>
      <c r="AG58" s="13">
        <f>VLOOKUP(A:A,[1]TDSheet!$A:$AG,33,0)</f>
        <v>159.6</v>
      </c>
      <c r="AH58" s="13">
        <f>VLOOKUP(A:A,[3]TDSheet!$A:$D,4,0)</f>
        <v>223</v>
      </c>
      <c r="AI58" s="13" t="str">
        <f>VLOOKUP(A:A,[1]TDSheet!$A:$AI,35,0)</f>
        <v>июньяб</v>
      </c>
      <c r="AJ58" s="13">
        <f t="shared" si="14"/>
        <v>45</v>
      </c>
      <c r="AK58" s="13"/>
      <c r="AL58" s="13"/>
    </row>
    <row r="59" spans="1:38" s="1" customFormat="1" ht="11.1" customHeight="1" outlineLevel="1" x14ac:dyDescent="0.2">
      <c r="A59" s="7" t="s">
        <v>62</v>
      </c>
      <c r="B59" s="7" t="s">
        <v>12</v>
      </c>
      <c r="C59" s="8">
        <v>196</v>
      </c>
      <c r="D59" s="8">
        <v>974</v>
      </c>
      <c r="E59" s="8">
        <v>301</v>
      </c>
      <c r="F59" s="8">
        <v>25</v>
      </c>
      <c r="G59" s="1">
        <f>VLOOKUP(A:A,[1]TDSheet!$A:$G,7,0)</f>
        <v>0</v>
      </c>
      <c r="H59" s="1">
        <f>VLOOKUP(A:A,[1]TDSheet!$A:$H,8,0)</f>
        <v>0.4</v>
      </c>
      <c r="I59" s="1">
        <f>VLOOKUP(A:A,[1]TDSheet!$A:$I,9,0)</f>
        <v>40</v>
      </c>
      <c r="J59" s="13">
        <f>VLOOKUP(A:A,[2]TDSheet!$A:$F,6,0)</f>
        <v>567</v>
      </c>
      <c r="K59" s="13">
        <f t="shared" si="10"/>
        <v>-266</v>
      </c>
      <c r="L59" s="13">
        <f>VLOOKUP(A:A,[1]TDSheet!$A:$M,13,0)</f>
        <v>130</v>
      </c>
      <c r="M59" s="13">
        <f>VLOOKUP(A:A,[1]TDSheet!$A:$N,14,0)</f>
        <v>80</v>
      </c>
      <c r="N59" s="13">
        <f>VLOOKUP(A:A,[1]TDSheet!$A:$V,22,0)</f>
        <v>40</v>
      </c>
      <c r="O59" s="13">
        <f>VLOOKUP(A:A,[1]TDSheet!$A:$X,24,0)</f>
        <v>80</v>
      </c>
      <c r="P59" s="13"/>
      <c r="Q59" s="13"/>
      <c r="R59" s="13"/>
      <c r="S59" s="13"/>
      <c r="T59" s="13"/>
      <c r="U59" s="13"/>
      <c r="V59" s="13"/>
      <c r="W59" s="13">
        <f t="shared" si="11"/>
        <v>60.2</v>
      </c>
      <c r="X59" s="15">
        <v>60</v>
      </c>
      <c r="Y59" s="16">
        <f t="shared" si="12"/>
        <v>6.8936877076411953</v>
      </c>
      <c r="Z59" s="13">
        <f t="shared" si="13"/>
        <v>0.41528239202657807</v>
      </c>
      <c r="AA59" s="13"/>
      <c r="AB59" s="13"/>
      <c r="AC59" s="13"/>
      <c r="AD59" s="13">
        <f>VLOOKUP(A:A,[1]TDSheet!$A:$AD,30,0)</f>
        <v>0</v>
      </c>
      <c r="AE59" s="13">
        <f>VLOOKUP(A:A,[1]TDSheet!$A:$AE,31,0)</f>
        <v>77.5</v>
      </c>
      <c r="AF59" s="13">
        <f>VLOOKUP(A:A,[1]TDSheet!$A:$AF,32,0)</f>
        <v>66.8</v>
      </c>
      <c r="AG59" s="13">
        <f>VLOOKUP(A:A,[1]TDSheet!$A:$AG,33,0)</f>
        <v>68.2</v>
      </c>
      <c r="AH59" s="13">
        <f>VLOOKUP(A:A,[3]TDSheet!$A:$D,4,0)</f>
        <v>80</v>
      </c>
      <c r="AI59" s="13" t="e">
        <f>VLOOKUP(A:A,[1]TDSheet!$A:$AI,35,0)</f>
        <v>#N/A</v>
      </c>
      <c r="AJ59" s="13">
        <f t="shared" si="14"/>
        <v>24</v>
      </c>
      <c r="AK59" s="13"/>
      <c r="AL59" s="13"/>
    </row>
    <row r="60" spans="1:38" s="1" customFormat="1" ht="11.1" customHeight="1" outlineLevel="1" x14ac:dyDescent="0.2">
      <c r="A60" s="7" t="s">
        <v>63</v>
      </c>
      <c r="B60" s="7" t="s">
        <v>12</v>
      </c>
      <c r="C60" s="8">
        <v>135</v>
      </c>
      <c r="D60" s="8">
        <v>1176</v>
      </c>
      <c r="E60" s="8">
        <v>366</v>
      </c>
      <c r="F60" s="8">
        <v>72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484</v>
      </c>
      <c r="K60" s="13">
        <f t="shared" si="10"/>
        <v>-118</v>
      </c>
      <c r="L60" s="13">
        <f>VLOOKUP(A:A,[1]TDSheet!$A:$M,13,0)</f>
        <v>0</v>
      </c>
      <c r="M60" s="13">
        <f>VLOOKUP(A:A,[1]TDSheet!$A:$N,14,0)</f>
        <v>50</v>
      </c>
      <c r="N60" s="13">
        <f>VLOOKUP(A:A,[1]TDSheet!$A:$V,22,0)</f>
        <v>160</v>
      </c>
      <c r="O60" s="13">
        <f>VLOOKUP(A:A,[1]TDSheet!$A:$X,24,0)</f>
        <v>110</v>
      </c>
      <c r="P60" s="13"/>
      <c r="Q60" s="13"/>
      <c r="R60" s="13"/>
      <c r="S60" s="13"/>
      <c r="T60" s="13"/>
      <c r="U60" s="13"/>
      <c r="V60" s="13"/>
      <c r="W60" s="13">
        <f t="shared" si="11"/>
        <v>73.2</v>
      </c>
      <c r="X60" s="15">
        <v>100</v>
      </c>
      <c r="Y60" s="16">
        <f t="shared" si="12"/>
        <v>6.721311475409836</v>
      </c>
      <c r="Z60" s="13">
        <f t="shared" si="13"/>
        <v>0.98360655737704916</v>
      </c>
      <c r="AA60" s="13"/>
      <c r="AB60" s="13"/>
      <c r="AC60" s="13"/>
      <c r="AD60" s="13">
        <f>VLOOKUP(A:A,[1]TDSheet!$A:$AD,30,0)</f>
        <v>0</v>
      </c>
      <c r="AE60" s="13">
        <f>VLOOKUP(A:A,[1]TDSheet!$A:$AE,31,0)</f>
        <v>89</v>
      </c>
      <c r="AF60" s="13">
        <f>VLOOKUP(A:A,[1]TDSheet!$A:$AF,32,0)</f>
        <v>58</v>
      </c>
      <c r="AG60" s="13">
        <f>VLOOKUP(A:A,[1]TDSheet!$A:$AG,33,0)</f>
        <v>54.2</v>
      </c>
      <c r="AH60" s="13">
        <f>VLOOKUP(A:A,[3]TDSheet!$A:$D,4,0)</f>
        <v>92</v>
      </c>
      <c r="AI60" s="13" t="e">
        <f>VLOOKUP(A:A,[1]TDSheet!$A:$AI,35,0)</f>
        <v>#N/A</v>
      </c>
      <c r="AJ60" s="13">
        <f t="shared" si="14"/>
        <v>40</v>
      </c>
      <c r="AK60" s="13"/>
      <c r="AL60" s="13"/>
    </row>
    <row r="61" spans="1:38" s="1" customFormat="1" ht="11.1" customHeight="1" outlineLevel="1" x14ac:dyDescent="0.2">
      <c r="A61" s="7" t="s">
        <v>64</v>
      </c>
      <c r="B61" s="7" t="s">
        <v>8</v>
      </c>
      <c r="C61" s="8">
        <v>392.78</v>
      </c>
      <c r="D61" s="8">
        <v>1241.8900000000001</v>
      </c>
      <c r="E61" s="8">
        <v>974.42200000000003</v>
      </c>
      <c r="F61" s="8">
        <v>608.68700000000001</v>
      </c>
      <c r="G61" s="1" t="str">
        <f>VLOOKUP(A:A,[1]TDSheet!$A:$G,7,0)</f>
        <v>ткмай</v>
      </c>
      <c r="H61" s="1">
        <f>VLOOKUP(A:A,[1]TDSheet!$A:$H,8,0)</f>
        <v>1</v>
      </c>
      <c r="I61" s="1">
        <f>VLOOKUP(A:A,[1]TDSheet!$A:$I,9,0)</f>
        <v>50</v>
      </c>
      <c r="J61" s="13">
        <f>VLOOKUP(A:A,[2]TDSheet!$A:$F,6,0)</f>
        <v>1119.8</v>
      </c>
      <c r="K61" s="13">
        <f t="shared" si="10"/>
        <v>-145.37799999999993</v>
      </c>
      <c r="L61" s="13">
        <f>VLOOKUP(A:A,[1]TDSheet!$A:$M,13,0)</f>
        <v>500</v>
      </c>
      <c r="M61" s="13">
        <f>VLOOKUP(A:A,[1]TDSheet!$A:$N,14,0)</f>
        <v>400</v>
      </c>
      <c r="N61" s="13">
        <f>VLOOKUP(A:A,[1]TDSheet!$A:$V,22,0)</f>
        <v>200</v>
      </c>
      <c r="O61" s="13">
        <f>VLOOKUP(A:A,[1]TDSheet!$A:$X,24,0)</f>
        <v>200</v>
      </c>
      <c r="P61" s="13"/>
      <c r="Q61" s="13"/>
      <c r="R61" s="13"/>
      <c r="S61" s="13"/>
      <c r="T61" s="13"/>
      <c r="U61" s="13"/>
      <c r="V61" s="13"/>
      <c r="W61" s="13">
        <f t="shared" si="11"/>
        <v>194.8844</v>
      </c>
      <c r="X61" s="15"/>
      <c r="Y61" s="16">
        <f t="shared" si="12"/>
        <v>9.7939445127470428</v>
      </c>
      <c r="Z61" s="13">
        <f t="shared" si="13"/>
        <v>3.1233233650307568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203.48849999999999</v>
      </c>
      <c r="AF61" s="13">
        <f>VLOOKUP(A:A,[1]TDSheet!$A:$AF,32,0)</f>
        <v>145.291</v>
      </c>
      <c r="AG61" s="13">
        <f>VLOOKUP(A:A,[1]TDSheet!$A:$AG,33,0)</f>
        <v>206.0214</v>
      </c>
      <c r="AH61" s="13">
        <f>VLOOKUP(A:A,[3]TDSheet!$A:$D,4,0)</f>
        <v>202.16</v>
      </c>
      <c r="AI61" s="13" t="str">
        <f>VLOOKUP(A:A,[1]TDSheet!$A:$AI,35,0)</f>
        <v>июньяб</v>
      </c>
      <c r="AJ61" s="13">
        <f t="shared" si="14"/>
        <v>0</v>
      </c>
      <c r="AK61" s="13"/>
      <c r="AL61" s="13"/>
    </row>
    <row r="62" spans="1:38" s="1" customFormat="1" ht="11.1" customHeight="1" outlineLevel="1" x14ac:dyDescent="0.2">
      <c r="A62" s="7" t="s">
        <v>65</v>
      </c>
      <c r="B62" s="7" t="s">
        <v>12</v>
      </c>
      <c r="C62" s="8">
        <v>637</v>
      </c>
      <c r="D62" s="8">
        <v>15</v>
      </c>
      <c r="E62" s="8">
        <v>505</v>
      </c>
      <c r="F62" s="8">
        <v>138</v>
      </c>
      <c r="G62" s="1">
        <f>VLOOKUP(A:A,[1]TDSheet!$A:$G,7,0)</f>
        <v>0</v>
      </c>
      <c r="H62" s="1">
        <f>VLOOKUP(A:A,[1]TDSheet!$A:$H,8,0)</f>
        <v>0.1</v>
      </c>
      <c r="I62" s="1">
        <f>VLOOKUP(A:A,[1]TDSheet!$A:$I,9,0)</f>
        <v>730</v>
      </c>
      <c r="J62" s="13">
        <f>VLOOKUP(A:A,[2]TDSheet!$A:$F,6,0)</f>
        <v>514</v>
      </c>
      <c r="K62" s="13">
        <f t="shared" si="10"/>
        <v>-9</v>
      </c>
      <c r="L62" s="13">
        <f>VLOOKUP(A:A,[1]TDSheet!$A:$M,13,0)</f>
        <v>0</v>
      </c>
      <c r="M62" s="13">
        <f>VLOOKUP(A:A,[1]TDSheet!$A:$N,14,0)</f>
        <v>0</v>
      </c>
      <c r="N62" s="13">
        <f>VLOOKUP(A:A,[1]TDSheet!$A:$V,22,0)</f>
        <v>500</v>
      </c>
      <c r="O62" s="13">
        <f>VLOOKUP(A:A,[1]TDSheet!$A:$X,24,0)</f>
        <v>0</v>
      </c>
      <c r="P62" s="13"/>
      <c r="Q62" s="13"/>
      <c r="R62" s="13"/>
      <c r="S62" s="13"/>
      <c r="T62" s="13"/>
      <c r="U62" s="13"/>
      <c r="V62" s="13"/>
      <c r="W62" s="13">
        <f t="shared" si="11"/>
        <v>101</v>
      </c>
      <c r="X62" s="15">
        <v>500</v>
      </c>
      <c r="Y62" s="16">
        <f t="shared" si="12"/>
        <v>11.267326732673267</v>
      </c>
      <c r="Z62" s="13">
        <f t="shared" si="13"/>
        <v>1.3663366336633664</v>
      </c>
      <c r="AA62" s="13"/>
      <c r="AB62" s="13"/>
      <c r="AC62" s="13"/>
      <c r="AD62" s="13">
        <f>VLOOKUP(A:A,[1]TDSheet!$A:$AD,30,0)</f>
        <v>0</v>
      </c>
      <c r="AE62" s="13">
        <f>VLOOKUP(A:A,[1]TDSheet!$A:$AE,31,0)</f>
        <v>107</v>
      </c>
      <c r="AF62" s="13">
        <f>VLOOKUP(A:A,[1]TDSheet!$A:$AF,32,0)</f>
        <v>73.2</v>
      </c>
      <c r="AG62" s="13">
        <f>VLOOKUP(A:A,[1]TDSheet!$A:$AG,33,0)</f>
        <v>61.6</v>
      </c>
      <c r="AH62" s="13">
        <f>VLOOKUP(A:A,[3]TDSheet!$A:$D,4,0)</f>
        <v>137</v>
      </c>
      <c r="AI62" s="13" t="e">
        <f>VLOOKUP(A:A,[1]TDSheet!$A:$AI,35,0)</f>
        <v>#N/A</v>
      </c>
      <c r="AJ62" s="13">
        <f t="shared" si="14"/>
        <v>50</v>
      </c>
      <c r="AK62" s="13"/>
      <c r="AL62" s="13"/>
    </row>
    <row r="63" spans="1:38" s="1" customFormat="1" ht="11.1" customHeight="1" outlineLevel="1" x14ac:dyDescent="0.2">
      <c r="A63" s="7" t="s">
        <v>66</v>
      </c>
      <c r="B63" s="7" t="s">
        <v>8</v>
      </c>
      <c r="C63" s="8">
        <v>30.913</v>
      </c>
      <c r="D63" s="8">
        <v>434.33300000000003</v>
      </c>
      <c r="E63" s="8">
        <v>214.47900000000001</v>
      </c>
      <c r="F63" s="8">
        <v>230.53899999999999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50</v>
      </c>
      <c r="J63" s="13">
        <f>VLOOKUP(A:A,[2]TDSheet!$A:$F,6,0)</f>
        <v>292.11900000000003</v>
      </c>
      <c r="K63" s="13">
        <f t="shared" si="10"/>
        <v>-77.640000000000015</v>
      </c>
      <c r="L63" s="13">
        <f>VLOOKUP(A:A,[1]TDSheet!$A:$M,13,0)</f>
        <v>0</v>
      </c>
      <c r="M63" s="13">
        <f>VLOOKUP(A:A,[1]TDSheet!$A:$N,14,0)</f>
        <v>40</v>
      </c>
      <c r="N63" s="13">
        <f>VLOOKUP(A:A,[1]TDSheet!$A:$V,22,0)</f>
        <v>0</v>
      </c>
      <c r="O63" s="13">
        <f>VLOOKUP(A:A,[1]TDSheet!$A:$X,24,0)</f>
        <v>50</v>
      </c>
      <c r="P63" s="13"/>
      <c r="Q63" s="13"/>
      <c r="R63" s="13"/>
      <c r="S63" s="13"/>
      <c r="T63" s="13"/>
      <c r="U63" s="13"/>
      <c r="V63" s="13"/>
      <c r="W63" s="13">
        <f t="shared" si="11"/>
        <v>42.895800000000001</v>
      </c>
      <c r="X63" s="15"/>
      <c r="Y63" s="16">
        <f t="shared" si="12"/>
        <v>7.4725031355051073</v>
      </c>
      <c r="Z63" s="13">
        <f t="shared" si="13"/>
        <v>5.3743956284764467</v>
      </c>
      <c r="AA63" s="13"/>
      <c r="AB63" s="13"/>
      <c r="AC63" s="13"/>
      <c r="AD63" s="13">
        <f>VLOOKUP(A:A,[1]TDSheet!$A:$AD,30,0)</f>
        <v>0</v>
      </c>
      <c r="AE63" s="13">
        <f>VLOOKUP(A:A,[1]TDSheet!$A:$AE,31,0)</f>
        <v>56.686250000000001</v>
      </c>
      <c r="AF63" s="13">
        <f>VLOOKUP(A:A,[1]TDSheet!$A:$AF,32,0)</f>
        <v>33.833399999999997</v>
      </c>
      <c r="AG63" s="13">
        <f>VLOOKUP(A:A,[1]TDSheet!$A:$AG,33,0)</f>
        <v>50.263600000000004</v>
      </c>
      <c r="AH63" s="13">
        <f>VLOOKUP(A:A,[3]TDSheet!$A:$D,4,0)</f>
        <v>49.976999999999997</v>
      </c>
      <c r="AI63" s="13" t="str">
        <f>VLOOKUP(A:A,[1]TDSheet!$A:$AI,35,0)</f>
        <v>склад</v>
      </c>
      <c r="AJ63" s="13">
        <f t="shared" si="14"/>
        <v>0</v>
      </c>
      <c r="AK63" s="13"/>
      <c r="AL63" s="13"/>
    </row>
    <row r="64" spans="1:38" s="1" customFormat="1" ht="11.1" customHeight="1" outlineLevel="1" x14ac:dyDescent="0.2">
      <c r="A64" s="7" t="s">
        <v>67</v>
      </c>
      <c r="B64" s="7" t="s">
        <v>12</v>
      </c>
      <c r="C64" s="8">
        <v>993.57299999999998</v>
      </c>
      <c r="D64" s="8">
        <v>4086</v>
      </c>
      <c r="E64" s="8">
        <v>4038</v>
      </c>
      <c r="F64" s="8">
        <v>964.57299999999998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40</v>
      </c>
      <c r="J64" s="13">
        <f>VLOOKUP(A:A,[2]TDSheet!$A:$F,6,0)</f>
        <v>4114</v>
      </c>
      <c r="K64" s="13">
        <f t="shared" si="10"/>
        <v>-76</v>
      </c>
      <c r="L64" s="13">
        <f>VLOOKUP(A:A,[1]TDSheet!$A:$M,13,0)</f>
        <v>700</v>
      </c>
      <c r="M64" s="13">
        <f>VLOOKUP(A:A,[1]TDSheet!$A:$N,14,0)</f>
        <v>700</v>
      </c>
      <c r="N64" s="13">
        <f>VLOOKUP(A:A,[1]TDSheet!$A:$V,22,0)</f>
        <v>400</v>
      </c>
      <c r="O64" s="13">
        <f>VLOOKUP(A:A,[1]TDSheet!$A:$X,24,0)</f>
        <v>800</v>
      </c>
      <c r="P64" s="13"/>
      <c r="Q64" s="13"/>
      <c r="R64" s="13"/>
      <c r="S64" s="13"/>
      <c r="T64" s="13"/>
      <c r="U64" s="13"/>
      <c r="V64" s="13"/>
      <c r="W64" s="13">
        <f t="shared" si="11"/>
        <v>654</v>
      </c>
      <c r="X64" s="15">
        <v>750</v>
      </c>
      <c r="Y64" s="16">
        <f t="shared" si="12"/>
        <v>6.5972064220183491</v>
      </c>
      <c r="Z64" s="13">
        <f t="shared" si="13"/>
        <v>1.4748822629969418</v>
      </c>
      <c r="AA64" s="13"/>
      <c r="AB64" s="13"/>
      <c r="AC64" s="13"/>
      <c r="AD64" s="13">
        <f>VLOOKUP(A:A,[1]TDSheet!$A:$AD,30,0)</f>
        <v>768</v>
      </c>
      <c r="AE64" s="13">
        <f>VLOOKUP(A:A,[1]TDSheet!$A:$AE,31,0)</f>
        <v>666.5</v>
      </c>
      <c r="AF64" s="13">
        <f>VLOOKUP(A:A,[1]TDSheet!$A:$AF,32,0)</f>
        <v>597</v>
      </c>
      <c r="AG64" s="13">
        <f>VLOOKUP(A:A,[1]TDSheet!$A:$AG,33,0)</f>
        <v>603.4</v>
      </c>
      <c r="AH64" s="13">
        <f>VLOOKUP(A:A,[3]TDSheet!$A:$D,4,0)</f>
        <v>703</v>
      </c>
      <c r="AI64" s="13">
        <f>VLOOKUP(A:A,[1]TDSheet!$A:$AI,35,0)</f>
        <v>0</v>
      </c>
      <c r="AJ64" s="13">
        <f t="shared" si="14"/>
        <v>300</v>
      </c>
      <c r="AK64" s="13"/>
      <c r="AL64" s="13"/>
    </row>
    <row r="65" spans="1:38" s="1" customFormat="1" ht="11.1" customHeight="1" outlineLevel="1" x14ac:dyDescent="0.2">
      <c r="A65" s="7" t="s">
        <v>68</v>
      </c>
      <c r="B65" s="7" t="s">
        <v>12</v>
      </c>
      <c r="C65" s="8">
        <v>925</v>
      </c>
      <c r="D65" s="8">
        <v>2862</v>
      </c>
      <c r="E65" s="8">
        <v>2771</v>
      </c>
      <c r="F65" s="8">
        <v>948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3">
        <f>VLOOKUP(A:A,[2]TDSheet!$A:$F,6,0)</f>
        <v>2852</v>
      </c>
      <c r="K65" s="13">
        <f t="shared" si="10"/>
        <v>-81</v>
      </c>
      <c r="L65" s="13">
        <f>VLOOKUP(A:A,[1]TDSheet!$A:$M,13,0)</f>
        <v>550</v>
      </c>
      <c r="M65" s="13">
        <f>VLOOKUP(A:A,[1]TDSheet!$A:$N,14,0)</f>
        <v>600</v>
      </c>
      <c r="N65" s="13">
        <f>VLOOKUP(A:A,[1]TDSheet!$A:$V,22,0)</f>
        <v>250</v>
      </c>
      <c r="O65" s="13">
        <f>VLOOKUP(A:A,[1]TDSheet!$A:$X,24,0)</f>
        <v>700</v>
      </c>
      <c r="P65" s="13"/>
      <c r="Q65" s="13"/>
      <c r="R65" s="13"/>
      <c r="S65" s="13"/>
      <c r="T65" s="13"/>
      <c r="U65" s="13"/>
      <c r="V65" s="13"/>
      <c r="W65" s="13">
        <f t="shared" si="11"/>
        <v>554.20000000000005</v>
      </c>
      <c r="X65" s="15">
        <v>650</v>
      </c>
      <c r="Y65" s="16">
        <f t="shared" si="12"/>
        <v>6.6726813424756397</v>
      </c>
      <c r="Z65" s="13">
        <f t="shared" si="13"/>
        <v>1.710573800072176</v>
      </c>
      <c r="AA65" s="13"/>
      <c r="AB65" s="13"/>
      <c r="AC65" s="13"/>
      <c r="AD65" s="13">
        <f>VLOOKUP(A:A,[1]TDSheet!$A:$AD,30,0)</f>
        <v>0</v>
      </c>
      <c r="AE65" s="13">
        <f>VLOOKUP(A:A,[1]TDSheet!$A:$AE,31,0)</f>
        <v>592.5</v>
      </c>
      <c r="AF65" s="13">
        <f>VLOOKUP(A:A,[1]TDSheet!$A:$AF,32,0)</f>
        <v>520.79999999999995</v>
      </c>
      <c r="AG65" s="13">
        <f>VLOOKUP(A:A,[1]TDSheet!$A:$AG,33,0)</f>
        <v>521.79999999999995</v>
      </c>
      <c r="AH65" s="13">
        <f>VLOOKUP(A:A,[3]TDSheet!$A:$D,4,0)</f>
        <v>595</v>
      </c>
      <c r="AI65" s="13">
        <f>VLOOKUP(A:A,[1]TDSheet!$A:$AI,35,0)</f>
        <v>0</v>
      </c>
      <c r="AJ65" s="13">
        <f t="shared" si="14"/>
        <v>260</v>
      </c>
      <c r="AK65" s="13"/>
      <c r="AL65" s="13"/>
    </row>
    <row r="66" spans="1:38" s="1" customFormat="1" ht="21.95" customHeight="1" outlineLevel="1" x14ac:dyDescent="0.2">
      <c r="A66" s="7" t="s">
        <v>69</v>
      </c>
      <c r="B66" s="7" t="s">
        <v>8</v>
      </c>
      <c r="C66" s="8">
        <v>347.70100000000002</v>
      </c>
      <c r="D66" s="8">
        <v>330.78699999999998</v>
      </c>
      <c r="E66" s="8">
        <v>551.46299999999997</v>
      </c>
      <c r="F66" s="8">
        <v>109.124</v>
      </c>
      <c r="G66" s="1" t="str">
        <f>VLOOKUP(A:A,[1]TDSheet!$A:$G,7,0)</f>
        <v>ябл</v>
      </c>
      <c r="H66" s="1">
        <f>VLOOKUP(A:A,[1]TDSheet!$A:$H,8,0)</f>
        <v>1</v>
      </c>
      <c r="I66" s="1">
        <f>VLOOKUP(A:A,[1]TDSheet!$A:$I,9,0)</f>
        <v>40</v>
      </c>
      <c r="J66" s="13">
        <f>VLOOKUP(A:A,[2]TDSheet!$A:$F,6,0)</f>
        <v>588.92700000000002</v>
      </c>
      <c r="K66" s="13">
        <f t="shared" si="10"/>
        <v>-37.464000000000055</v>
      </c>
      <c r="L66" s="13">
        <f>VLOOKUP(A:A,[1]TDSheet!$A:$M,13,0)</f>
        <v>120</v>
      </c>
      <c r="M66" s="13">
        <f>VLOOKUP(A:A,[1]TDSheet!$A:$N,14,0)</f>
        <v>120</v>
      </c>
      <c r="N66" s="13">
        <f>VLOOKUP(A:A,[1]TDSheet!$A:$V,22,0)</f>
        <v>120</v>
      </c>
      <c r="O66" s="13">
        <f>VLOOKUP(A:A,[1]TDSheet!$A:$X,24,0)</f>
        <v>130</v>
      </c>
      <c r="P66" s="13"/>
      <c r="Q66" s="13"/>
      <c r="R66" s="13"/>
      <c r="S66" s="13"/>
      <c r="T66" s="13"/>
      <c r="U66" s="13"/>
      <c r="V66" s="13"/>
      <c r="W66" s="13">
        <f t="shared" si="11"/>
        <v>110.29259999999999</v>
      </c>
      <c r="X66" s="15">
        <v>130</v>
      </c>
      <c r="Y66" s="16">
        <f t="shared" si="12"/>
        <v>6.6108152314842528</v>
      </c>
      <c r="Z66" s="13">
        <f t="shared" si="13"/>
        <v>0.98940454753990748</v>
      </c>
      <c r="AA66" s="13"/>
      <c r="AB66" s="13"/>
      <c r="AC66" s="13"/>
      <c r="AD66" s="13">
        <f>VLOOKUP(A:A,[1]TDSheet!$A:$AD,30,0)</f>
        <v>0</v>
      </c>
      <c r="AE66" s="13">
        <f>VLOOKUP(A:A,[1]TDSheet!$A:$AE,31,0)</f>
        <v>122.19974999999999</v>
      </c>
      <c r="AF66" s="13">
        <f>VLOOKUP(A:A,[1]TDSheet!$A:$AF,32,0)</f>
        <v>110.2118</v>
      </c>
      <c r="AG66" s="13">
        <f>VLOOKUP(A:A,[1]TDSheet!$A:$AG,33,0)</f>
        <v>95.525000000000006</v>
      </c>
      <c r="AH66" s="13">
        <f>VLOOKUP(A:A,[3]TDSheet!$A:$D,4,0)</f>
        <v>126.86799999999999</v>
      </c>
      <c r="AI66" s="13" t="e">
        <f>VLOOKUP(A:A,[1]TDSheet!$A:$AI,35,0)</f>
        <v>#N/A</v>
      </c>
      <c r="AJ66" s="13">
        <f t="shared" si="14"/>
        <v>130</v>
      </c>
      <c r="AK66" s="13"/>
      <c r="AL66" s="13"/>
    </row>
    <row r="67" spans="1:38" s="1" customFormat="1" ht="11.1" customHeight="1" outlineLevel="1" x14ac:dyDescent="0.2">
      <c r="A67" s="7" t="s">
        <v>70</v>
      </c>
      <c r="B67" s="7" t="s">
        <v>8</v>
      </c>
      <c r="C67" s="8">
        <v>114.34099999999999</v>
      </c>
      <c r="D67" s="8">
        <v>308.82900000000001</v>
      </c>
      <c r="E67" s="8">
        <v>285.74200000000002</v>
      </c>
      <c r="F67" s="8">
        <v>133.351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3">
        <f>VLOOKUP(A:A,[2]TDSheet!$A:$F,6,0)</f>
        <v>297.82299999999998</v>
      </c>
      <c r="K67" s="13">
        <f t="shared" si="10"/>
        <v>-12.08099999999996</v>
      </c>
      <c r="L67" s="13">
        <f>VLOOKUP(A:A,[1]TDSheet!$A:$M,13,0)</f>
        <v>80</v>
      </c>
      <c r="M67" s="13">
        <f>VLOOKUP(A:A,[1]TDSheet!$A:$N,14,0)</f>
        <v>60</v>
      </c>
      <c r="N67" s="13">
        <f>VLOOKUP(A:A,[1]TDSheet!$A:$V,22,0)</f>
        <v>0</v>
      </c>
      <c r="O67" s="13">
        <f>VLOOKUP(A:A,[1]TDSheet!$A:$X,24,0)</f>
        <v>50</v>
      </c>
      <c r="P67" s="13"/>
      <c r="Q67" s="13"/>
      <c r="R67" s="13"/>
      <c r="S67" s="13"/>
      <c r="T67" s="13"/>
      <c r="U67" s="13"/>
      <c r="V67" s="13"/>
      <c r="W67" s="13">
        <f t="shared" si="11"/>
        <v>57.148400000000002</v>
      </c>
      <c r="X67" s="15">
        <v>70</v>
      </c>
      <c r="Y67" s="16">
        <f t="shared" si="12"/>
        <v>6.8829748514394105</v>
      </c>
      <c r="Z67" s="13">
        <f t="shared" si="13"/>
        <v>2.3334161586326125</v>
      </c>
      <c r="AA67" s="13"/>
      <c r="AB67" s="13"/>
      <c r="AC67" s="13"/>
      <c r="AD67" s="13">
        <f>VLOOKUP(A:A,[1]TDSheet!$A:$AD,30,0)</f>
        <v>0</v>
      </c>
      <c r="AE67" s="13">
        <f>VLOOKUP(A:A,[1]TDSheet!$A:$AE,31,0)</f>
        <v>67.520250000000004</v>
      </c>
      <c r="AF67" s="13">
        <f>VLOOKUP(A:A,[1]TDSheet!$A:$AF,32,0)</f>
        <v>55.128999999999998</v>
      </c>
      <c r="AG67" s="13">
        <f>VLOOKUP(A:A,[1]TDSheet!$A:$AG,33,0)</f>
        <v>58.6524</v>
      </c>
      <c r="AH67" s="13">
        <f>VLOOKUP(A:A,[3]TDSheet!$A:$D,4,0)</f>
        <v>67.204999999999998</v>
      </c>
      <c r="AI67" s="13" t="e">
        <f>VLOOKUP(A:A,[1]TDSheet!$A:$AI,35,0)</f>
        <v>#N/A</v>
      </c>
      <c r="AJ67" s="13">
        <f t="shared" si="14"/>
        <v>70</v>
      </c>
      <c r="AK67" s="13"/>
      <c r="AL67" s="13"/>
    </row>
    <row r="68" spans="1:38" s="1" customFormat="1" ht="11.1" customHeight="1" outlineLevel="1" x14ac:dyDescent="0.2">
      <c r="A68" s="7" t="s">
        <v>71</v>
      </c>
      <c r="B68" s="7" t="s">
        <v>8</v>
      </c>
      <c r="C68" s="8">
        <v>161.751</v>
      </c>
      <c r="D68" s="8">
        <v>1916.8869999999999</v>
      </c>
      <c r="E68" s="8">
        <v>946.11699999999996</v>
      </c>
      <c r="F68" s="8">
        <v>14.961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1027.376</v>
      </c>
      <c r="K68" s="13">
        <f t="shared" si="10"/>
        <v>-81.259000000000015</v>
      </c>
      <c r="L68" s="13">
        <f>VLOOKUP(A:A,[1]TDSheet!$A:$M,13,0)</f>
        <v>200</v>
      </c>
      <c r="M68" s="13">
        <f>VLOOKUP(A:A,[1]TDSheet!$A:$N,14,0)</f>
        <v>200</v>
      </c>
      <c r="N68" s="13">
        <f>VLOOKUP(A:A,[1]TDSheet!$A:$V,22,0)</f>
        <v>250</v>
      </c>
      <c r="O68" s="13">
        <f>VLOOKUP(A:A,[1]TDSheet!$A:$X,24,0)</f>
        <v>350</v>
      </c>
      <c r="P68" s="13"/>
      <c r="Q68" s="13"/>
      <c r="R68" s="13"/>
      <c r="S68" s="13"/>
      <c r="T68" s="13"/>
      <c r="U68" s="13"/>
      <c r="V68" s="13"/>
      <c r="W68" s="13">
        <f t="shared" si="11"/>
        <v>189.2234</v>
      </c>
      <c r="X68" s="15">
        <v>300</v>
      </c>
      <c r="Y68" s="16">
        <f t="shared" si="12"/>
        <v>6.9492515196323499</v>
      </c>
      <c r="Z68" s="13">
        <f t="shared" si="13"/>
        <v>7.9065274167994026E-2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158.15325000000001</v>
      </c>
      <c r="AF68" s="13">
        <f>VLOOKUP(A:A,[1]TDSheet!$A:$AF,32,0)</f>
        <v>133.87219999999999</v>
      </c>
      <c r="AG68" s="13">
        <f>VLOOKUP(A:A,[1]TDSheet!$A:$AG,33,0)</f>
        <v>143.92739999999998</v>
      </c>
      <c r="AH68" s="13">
        <f>VLOOKUP(A:A,[3]TDSheet!$A:$D,4,0)</f>
        <v>205.089</v>
      </c>
      <c r="AI68" s="17" t="s">
        <v>147</v>
      </c>
      <c r="AJ68" s="13">
        <f t="shared" si="14"/>
        <v>300</v>
      </c>
      <c r="AK68" s="13"/>
      <c r="AL68" s="13"/>
    </row>
    <row r="69" spans="1:38" s="1" customFormat="1" ht="11.1" customHeight="1" outlineLevel="1" x14ac:dyDescent="0.2">
      <c r="A69" s="7" t="s">
        <v>72</v>
      </c>
      <c r="B69" s="7" t="s">
        <v>8</v>
      </c>
      <c r="C69" s="8">
        <v>167.375</v>
      </c>
      <c r="D69" s="8">
        <v>384.166</v>
      </c>
      <c r="E69" s="8">
        <v>378.71100000000001</v>
      </c>
      <c r="F69" s="8">
        <v>164.636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407.67399999999998</v>
      </c>
      <c r="K69" s="13">
        <f t="shared" si="10"/>
        <v>-28.962999999999965</v>
      </c>
      <c r="L69" s="13">
        <f>VLOOKUP(A:A,[1]TDSheet!$A:$M,13,0)</f>
        <v>70</v>
      </c>
      <c r="M69" s="13">
        <f>VLOOKUP(A:A,[1]TDSheet!$A:$N,14,0)</f>
        <v>80</v>
      </c>
      <c r="N69" s="13">
        <f>VLOOKUP(A:A,[1]TDSheet!$A:$V,22,0)</f>
        <v>0</v>
      </c>
      <c r="O69" s="13">
        <f>VLOOKUP(A:A,[1]TDSheet!$A:$X,24,0)</f>
        <v>90</v>
      </c>
      <c r="P69" s="13"/>
      <c r="Q69" s="13"/>
      <c r="R69" s="13"/>
      <c r="S69" s="13"/>
      <c r="T69" s="13"/>
      <c r="U69" s="13"/>
      <c r="V69" s="13"/>
      <c r="W69" s="13">
        <f t="shared" si="11"/>
        <v>75.742199999999997</v>
      </c>
      <c r="X69" s="15">
        <v>110</v>
      </c>
      <c r="Y69" s="16">
        <f t="shared" si="12"/>
        <v>6.7945742267850679</v>
      </c>
      <c r="Z69" s="13">
        <f t="shared" si="13"/>
        <v>2.1736363612358764</v>
      </c>
      <c r="AA69" s="13"/>
      <c r="AB69" s="13"/>
      <c r="AC69" s="13"/>
      <c r="AD69" s="13">
        <f>VLOOKUP(A:A,[1]TDSheet!$A:$AD,30,0)</f>
        <v>0</v>
      </c>
      <c r="AE69" s="13">
        <f>VLOOKUP(A:A,[1]TDSheet!$A:$AE,31,0)</f>
        <v>85.812250000000006</v>
      </c>
      <c r="AF69" s="13">
        <f>VLOOKUP(A:A,[1]TDSheet!$A:$AF,32,0)</f>
        <v>72.571600000000004</v>
      </c>
      <c r="AG69" s="13">
        <f>VLOOKUP(A:A,[1]TDSheet!$A:$AG,33,0)</f>
        <v>74.158199999999994</v>
      </c>
      <c r="AH69" s="13">
        <f>VLOOKUP(A:A,[3]TDSheet!$A:$D,4,0)</f>
        <v>95.048000000000002</v>
      </c>
      <c r="AI69" s="13" t="e">
        <f>VLOOKUP(A:A,[1]TDSheet!$A:$AI,35,0)</f>
        <v>#N/A</v>
      </c>
      <c r="AJ69" s="13">
        <f t="shared" si="14"/>
        <v>110</v>
      </c>
      <c r="AK69" s="13"/>
      <c r="AL69" s="13"/>
    </row>
    <row r="70" spans="1:38" s="1" customFormat="1" ht="11.1" customHeight="1" outlineLevel="1" x14ac:dyDescent="0.2">
      <c r="A70" s="7" t="s">
        <v>73</v>
      </c>
      <c r="B70" s="7" t="s">
        <v>12</v>
      </c>
      <c r="C70" s="8">
        <v>71</v>
      </c>
      <c r="D70" s="8">
        <v>87</v>
      </c>
      <c r="E70" s="8">
        <v>149</v>
      </c>
      <c r="F70" s="8">
        <v>4</v>
      </c>
      <c r="G70" s="1" t="str">
        <f>VLOOKUP(A:A,[1]TDSheet!$A:$G,7,0)</f>
        <v>дк</v>
      </c>
      <c r="H70" s="1">
        <f>VLOOKUP(A:A,[1]TDSheet!$A:$H,8,0)</f>
        <v>0.6</v>
      </c>
      <c r="I70" s="1">
        <f>VLOOKUP(A:A,[1]TDSheet!$A:$I,9,0)</f>
        <v>60</v>
      </c>
      <c r="J70" s="13">
        <f>VLOOKUP(A:A,[2]TDSheet!$A:$F,6,0)</f>
        <v>164</v>
      </c>
      <c r="K70" s="13">
        <f t="shared" si="10"/>
        <v>-15</v>
      </c>
      <c r="L70" s="13">
        <f>VLOOKUP(A:A,[1]TDSheet!$A:$M,13,0)</f>
        <v>50</v>
      </c>
      <c r="M70" s="13">
        <f>VLOOKUP(A:A,[1]TDSheet!$A:$N,14,0)</f>
        <v>20</v>
      </c>
      <c r="N70" s="13">
        <f>VLOOKUP(A:A,[1]TDSheet!$A:$V,22,0)</f>
        <v>20</v>
      </c>
      <c r="O70" s="13">
        <f>VLOOKUP(A:A,[1]TDSheet!$A:$X,24,0)</f>
        <v>30</v>
      </c>
      <c r="P70" s="13"/>
      <c r="Q70" s="13"/>
      <c r="R70" s="13"/>
      <c r="S70" s="13"/>
      <c r="T70" s="13"/>
      <c r="U70" s="13"/>
      <c r="V70" s="13"/>
      <c r="W70" s="13">
        <f t="shared" si="11"/>
        <v>29.8</v>
      </c>
      <c r="X70" s="15">
        <v>70</v>
      </c>
      <c r="Y70" s="16">
        <f t="shared" si="12"/>
        <v>6.5100671140939594</v>
      </c>
      <c r="Z70" s="13">
        <f t="shared" si="13"/>
        <v>0.13422818791946309</v>
      </c>
      <c r="AA70" s="13"/>
      <c r="AB70" s="13"/>
      <c r="AC70" s="13"/>
      <c r="AD70" s="13">
        <f>VLOOKUP(A:A,[1]TDSheet!$A:$AD,30,0)</f>
        <v>0</v>
      </c>
      <c r="AE70" s="13">
        <f>VLOOKUP(A:A,[1]TDSheet!$A:$AE,31,0)</f>
        <v>22</v>
      </c>
      <c r="AF70" s="13">
        <f>VLOOKUP(A:A,[1]TDSheet!$A:$AF,32,0)</f>
        <v>24.8</v>
      </c>
      <c r="AG70" s="13">
        <f>VLOOKUP(A:A,[1]TDSheet!$A:$AG,33,0)</f>
        <v>23.8</v>
      </c>
      <c r="AH70" s="13">
        <f>VLOOKUP(A:A,[3]TDSheet!$A:$D,4,0)</f>
        <v>66</v>
      </c>
      <c r="AI70" s="13" t="str">
        <f>VLOOKUP(A:A,[1]TDSheet!$A:$AI,35,0)</f>
        <v>склад</v>
      </c>
      <c r="AJ70" s="13">
        <f t="shared" si="14"/>
        <v>42</v>
      </c>
      <c r="AK70" s="13"/>
      <c r="AL70" s="13"/>
    </row>
    <row r="71" spans="1:38" s="1" customFormat="1" ht="11.1" customHeight="1" outlineLevel="1" x14ac:dyDescent="0.2">
      <c r="A71" s="7" t="s">
        <v>74</v>
      </c>
      <c r="B71" s="7" t="s">
        <v>12</v>
      </c>
      <c r="C71" s="8">
        <v>122</v>
      </c>
      <c r="D71" s="8">
        <v>394</v>
      </c>
      <c r="E71" s="8">
        <v>323</v>
      </c>
      <c r="F71" s="8">
        <v>176</v>
      </c>
      <c r="G71" s="1" t="str">
        <f>VLOOKUP(A:A,[1]TDSheet!$A:$G,7,0)</f>
        <v>ябл</v>
      </c>
      <c r="H71" s="1">
        <f>VLOOKUP(A:A,[1]TDSheet!$A:$H,8,0)</f>
        <v>0.6</v>
      </c>
      <c r="I71" s="1">
        <f>VLOOKUP(A:A,[1]TDSheet!$A:$I,9,0)</f>
        <v>60</v>
      </c>
      <c r="J71" s="13">
        <f>VLOOKUP(A:A,[2]TDSheet!$A:$F,6,0)</f>
        <v>339</v>
      </c>
      <c r="K71" s="13">
        <f t="shared" si="10"/>
        <v>-16</v>
      </c>
      <c r="L71" s="13">
        <f>VLOOKUP(A:A,[1]TDSheet!$A:$M,13,0)</f>
        <v>0</v>
      </c>
      <c r="M71" s="13">
        <f>VLOOKUP(A:A,[1]TDSheet!$A:$N,14,0)</f>
        <v>60</v>
      </c>
      <c r="N71" s="13">
        <f>VLOOKUP(A:A,[1]TDSheet!$A:$V,22,0)</f>
        <v>40</v>
      </c>
      <c r="O71" s="13">
        <f>VLOOKUP(A:A,[1]TDSheet!$A:$X,24,0)</f>
        <v>80</v>
      </c>
      <c r="P71" s="13"/>
      <c r="Q71" s="13"/>
      <c r="R71" s="13"/>
      <c r="S71" s="13"/>
      <c r="T71" s="13"/>
      <c r="U71" s="13"/>
      <c r="V71" s="13"/>
      <c r="W71" s="13">
        <f t="shared" si="11"/>
        <v>64.599999999999994</v>
      </c>
      <c r="X71" s="15">
        <v>70</v>
      </c>
      <c r="Y71" s="16">
        <f t="shared" si="12"/>
        <v>6.594427244582044</v>
      </c>
      <c r="Z71" s="13">
        <f t="shared" si="13"/>
        <v>2.7244582043343657</v>
      </c>
      <c r="AA71" s="13"/>
      <c r="AB71" s="13"/>
      <c r="AC71" s="13"/>
      <c r="AD71" s="13">
        <f>VLOOKUP(A:A,[1]TDSheet!$A:$AD,30,0)</f>
        <v>0</v>
      </c>
      <c r="AE71" s="13">
        <f>VLOOKUP(A:A,[1]TDSheet!$A:$AE,31,0)</f>
        <v>72</v>
      </c>
      <c r="AF71" s="13">
        <f>VLOOKUP(A:A,[1]TDSheet!$A:$AF,32,0)</f>
        <v>68.599999999999994</v>
      </c>
      <c r="AG71" s="13">
        <f>VLOOKUP(A:A,[1]TDSheet!$A:$AG,33,0)</f>
        <v>60.4</v>
      </c>
      <c r="AH71" s="13">
        <f>VLOOKUP(A:A,[3]TDSheet!$A:$D,4,0)</f>
        <v>64</v>
      </c>
      <c r="AI71" s="13" t="str">
        <f>VLOOKUP(A:A,[1]TDSheet!$A:$AI,35,0)</f>
        <v>оконч</v>
      </c>
      <c r="AJ71" s="13">
        <f t="shared" si="14"/>
        <v>42</v>
      </c>
      <c r="AK71" s="13"/>
      <c r="AL71" s="13"/>
    </row>
    <row r="72" spans="1:38" s="1" customFormat="1" ht="11.1" customHeight="1" outlineLevel="1" x14ac:dyDescent="0.2">
      <c r="A72" s="7" t="s">
        <v>75</v>
      </c>
      <c r="B72" s="7" t="s">
        <v>12</v>
      </c>
      <c r="C72" s="8">
        <v>232</v>
      </c>
      <c r="D72" s="8">
        <v>582</v>
      </c>
      <c r="E72" s="8">
        <v>535</v>
      </c>
      <c r="F72" s="8">
        <v>259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587</v>
      </c>
      <c r="K72" s="13">
        <f t="shared" ref="K72:K119" si="15">E72-J72</f>
        <v>-52</v>
      </c>
      <c r="L72" s="13">
        <f>VLOOKUP(A:A,[1]TDSheet!$A:$M,13,0)</f>
        <v>50</v>
      </c>
      <c r="M72" s="13">
        <f>VLOOKUP(A:A,[1]TDSheet!$A:$N,14,0)</f>
        <v>50</v>
      </c>
      <c r="N72" s="13">
        <f>VLOOKUP(A:A,[1]TDSheet!$A:$V,22,0)</f>
        <v>70</v>
      </c>
      <c r="O72" s="13">
        <f>VLOOKUP(A:A,[1]TDSheet!$A:$X,24,0)</f>
        <v>120</v>
      </c>
      <c r="P72" s="13"/>
      <c r="Q72" s="13"/>
      <c r="R72" s="13"/>
      <c r="S72" s="13"/>
      <c r="T72" s="13"/>
      <c r="U72" s="13"/>
      <c r="V72" s="13"/>
      <c r="W72" s="13">
        <f t="shared" ref="W72:W119" si="16">(E72-AD72)/5</f>
        <v>107</v>
      </c>
      <c r="X72" s="15">
        <v>150</v>
      </c>
      <c r="Y72" s="16">
        <f t="shared" ref="Y72:Y119" si="17">(F72+L72+M72+N72+O72+X72)/W72</f>
        <v>6.5327102803738315</v>
      </c>
      <c r="Z72" s="13">
        <f t="shared" ref="Z72:Z119" si="18">F72/W72</f>
        <v>2.4205607476635516</v>
      </c>
      <c r="AA72" s="13"/>
      <c r="AB72" s="13"/>
      <c r="AC72" s="13"/>
      <c r="AD72" s="13">
        <f>VLOOKUP(A:A,[1]TDSheet!$A:$AD,30,0)</f>
        <v>0</v>
      </c>
      <c r="AE72" s="13">
        <f>VLOOKUP(A:A,[1]TDSheet!$A:$AE,31,0)</f>
        <v>126.25</v>
      </c>
      <c r="AF72" s="13">
        <f>VLOOKUP(A:A,[1]TDSheet!$A:$AF,32,0)</f>
        <v>114.8</v>
      </c>
      <c r="AG72" s="13">
        <f>VLOOKUP(A:A,[1]TDSheet!$A:$AG,33,0)</f>
        <v>91.8</v>
      </c>
      <c r="AH72" s="13">
        <f>VLOOKUP(A:A,[3]TDSheet!$A:$D,4,0)</f>
        <v>121</v>
      </c>
      <c r="AI72" s="13" t="str">
        <f>VLOOKUP(A:A,[1]TDSheet!$A:$AI,35,0)</f>
        <v>продиюнь</v>
      </c>
      <c r="AJ72" s="13">
        <f t="shared" ref="AJ72:AJ119" si="19">X72*H72</f>
        <v>90</v>
      </c>
      <c r="AK72" s="13"/>
      <c r="AL72" s="13"/>
    </row>
    <row r="73" spans="1:38" s="1" customFormat="1" ht="11.1" customHeight="1" outlineLevel="1" x14ac:dyDescent="0.2">
      <c r="A73" s="7" t="s">
        <v>76</v>
      </c>
      <c r="B73" s="7" t="s">
        <v>8</v>
      </c>
      <c r="C73" s="8">
        <v>63.329000000000001</v>
      </c>
      <c r="D73" s="8">
        <v>109.92400000000001</v>
      </c>
      <c r="E73" s="8">
        <v>125.753</v>
      </c>
      <c r="F73" s="8">
        <v>35.207999999999998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30</v>
      </c>
      <c r="J73" s="13">
        <f>VLOOKUP(A:A,[2]TDSheet!$A:$F,6,0)</f>
        <v>155.715</v>
      </c>
      <c r="K73" s="13">
        <f t="shared" si="15"/>
        <v>-29.962000000000003</v>
      </c>
      <c r="L73" s="13">
        <f>VLOOKUP(A:A,[1]TDSheet!$A:$M,13,0)</f>
        <v>20</v>
      </c>
      <c r="M73" s="13">
        <f>VLOOKUP(A:A,[1]TDSheet!$A:$N,14,0)</f>
        <v>20</v>
      </c>
      <c r="N73" s="13">
        <f>VLOOKUP(A:A,[1]TDSheet!$A:$V,22,0)</f>
        <v>60</v>
      </c>
      <c r="O73" s="13">
        <f>VLOOKUP(A:A,[1]TDSheet!$A:$X,24,0)</f>
        <v>30</v>
      </c>
      <c r="P73" s="13"/>
      <c r="Q73" s="13"/>
      <c r="R73" s="13"/>
      <c r="S73" s="13"/>
      <c r="T73" s="13"/>
      <c r="U73" s="13"/>
      <c r="V73" s="13"/>
      <c r="W73" s="13">
        <f t="shared" si="16"/>
        <v>25.150600000000001</v>
      </c>
      <c r="X73" s="15">
        <v>10</v>
      </c>
      <c r="Y73" s="16">
        <f t="shared" si="17"/>
        <v>6.9663546794112268</v>
      </c>
      <c r="Z73" s="13">
        <f t="shared" si="18"/>
        <v>1.3998870802287022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24.821750000000002</v>
      </c>
      <c r="AF73" s="13">
        <f>VLOOKUP(A:A,[1]TDSheet!$A:$AF,32,0)</f>
        <v>23.637</v>
      </c>
      <c r="AG73" s="13">
        <f>VLOOKUP(A:A,[1]TDSheet!$A:$AG,33,0)</f>
        <v>22.725000000000001</v>
      </c>
      <c r="AH73" s="13">
        <f>VLOOKUP(A:A,[3]TDSheet!$A:$D,4,0)</f>
        <v>17.861999999999998</v>
      </c>
      <c r="AI73" s="13" t="str">
        <f>VLOOKUP(A:A,[1]TDSheet!$A:$AI,35,0)</f>
        <v>склад</v>
      </c>
      <c r="AJ73" s="13">
        <f t="shared" si="19"/>
        <v>10</v>
      </c>
      <c r="AK73" s="13"/>
      <c r="AL73" s="13"/>
    </row>
    <row r="74" spans="1:38" s="1" customFormat="1" ht="11.1" customHeight="1" outlineLevel="1" x14ac:dyDescent="0.2">
      <c r="A74" s="7" t="s">
        <v>77</v>
      </c>
      <c r="B74" s="7" t="s">
        <v>12</v>
      </c>
      <c r="C74" s="8">
        <v>246</v>
      </c>
      <c r="D74" s="8">
        <v>865</v>
      </c>
      <c r="E74" s="8">
        <v>674</v>
      </c>
      <c r="F74" s="8">
        <v>410</v>
      </c>
      <c r="G74" s="1" t="str">
        <f>VLOOKUP(A:A,[1]TDSheet!$A:$G,7,0)</f>
        <v>ябл,дк</v>
      </c>
      <c r="H74" s="1">
        <f>VLOOKUP(A:A,[1]TDSheet!$A:$H,8,0)</f>
        <v>0.6</v>
      </c>
      <c r="I74" s="1">
        <f>VLOOKUP(A:A,[1]TDSheet!$A:$I,9,0)</f>
        <v>60</v>
      </c>
      <c r="J74" s="13">
        <f>VLOOKUP(A:A,[2]TDSheet!$A:$F,6,0)</f>
        <v>721</v>
      </c>
      <c r="K74" s="13">
        <f t="shared" si="15"/>
        <v>-47</v>
      </c>
      <c r="L74" s="13">
        <f>VLOOKUP(A:A,[1]TDSheet!$A:$M,13,0)</f>
        <v>200</v>
      </c>
      <c r="M74" s="13">
        <f>VLOOKUP(A:A,[1]TDSheet!$A:$N,14,0)</f>
        <v>100</v>
      </c>
      <c r="N74" s="13">
        <f>VLOOKUP(A:A,[1]TDSheet!$A:$V,22,0)</f>
        <v>0</v>
      </c>
      <c r="O74" s="13">
        <f>VLOOKUP(A:A,[1]TDSheet!$A:$X,24,0)</f>
        <v>150</v>
      </c>
      <c r="P74" s="13"/>
      <c r="Q74" s="13"/>
      <c r="R74" s="13"/>
      <c r="S74" s="13"/>
      <c r="T74" s="13"/>
      <c r="U74" s="13"/>
      <c r="V74" s="13"/>
      <c r="W74" s="13">
        <f t="shared" si="16"/>
        <v>134.80000000000001</v>
      </c>
      <c r="X74" s="15">
        <v>100</v>
      </c>
      <c r="Y74" s="16">
        <f t="shared" si="17"/>
        <v>7.1216617210682482</v>
      </c>
      <c r="Z74" s="13">
        <f t="shared" si="18"/>
        <v>3.0415430267062313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144.25</v>
      </c>
      <c r="AF74" s="13">
        <f>VLOOKUP(A:A,[1]TDSheet!$A:$AF,32,0)</f>
        <v>120.6</v>
      </c>
      <c r="AG74" s="13">
        <f>VLOOKUP(A:A,[1]TDSheet!$A:$AG,33,0)</f>
        <v>124.2</v>
      </c>
      <c r="AH74" s="13">
        <f>VLOOKUP(A:A,[3]TDSheet!$A:$D,4,0)</f>
        <v>112</v>
      </c>
      <c r="AI74" s="13" t="str">
        <f>VLOOKUP(A:A,[1]TDSheet!$A:$AI,35,0)</f>
        <v>июньяб</v>
      </c>
      <c r="AJ74" s="13">
        <f t="shared" si="19"/>
        <v>60</v>
      </c>
      <c r="AK74" s="13"/>
      <c r="AL74" s="13"/>
    </row>
    <row r="75" spans="1:38" s="1" customFormat="1" ht="11.1" customHeight="1" outlineLevel="1" x14ac:dyDescent="0.2">
      <c r="A75" s="7" t="s">
        <v>78</v>
      </c>
      <c r="B75" s="7" t="s">
        <v>12</v>
      </c>
      <c r="C75" s="8">
        <v>449</v>
      </c>
      <c r="D75" s="8">
        <v>1095</v>
      </c>
      <c r="E75" s="8">
        <v>1088</v>
      </c>
      <c r="F75" s="8">
        <v>428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3">
        <f>VLOOKUP(A:A,[2]TDSheet!$A:$F,6,0)</f>
        <v>1103</v>
      </c>
      <c r="K75" s="13">
        <f t="shared" si="15"/>
        <v>-15</v>
      </c>
      <c r="L75" s="13">
        <f>VLOOKUP(A:A,[1]TDSheet!$A:$M,13,0)</f>
        <v>300</v>
      </c>
      <c r="M75" s="13">
        <f>VLOOKUP(A:A,[1]TDSheet!$A:$N,14,0)</f>
        <v>300</v>
      </c>
      <c r="N75" s="13">
        <f>VLOOKUP(A:A,[1]TDSheet!$A:$V,22,0)</f>
        <v>0</v>
      </c>
      <c r="O75" s="13">
        <f>VLOOKUP(A:A,[1]TDSheet!$A:$X,24,0)</f>
        <v>190</v>
      </c>
      <c r="P75" s="13"/>
      <c r="Q75" s="13"/>
      <c r="R75" s="13"/>
      <c r="S75" s="13"/>
      <c r="T75" s="13"/>
      <c r="U75" s="13"/>
      <c r="V75" s="13"/>
      <c r="W75" s="13">
        <f t="shared" si="16"/>
        <v>217.6</v>
      </c>
      <c r="X75" s="15">
        <v>190</v>
      </c>
      <c r="Y75" s="16">
        <f t="shared" si="17"/>
        <v>6.4705882352941178</v>
      </c>
      <c r="Z75" s="13">
        <f t="shared" si="18"/>
        <v>1.9669117647058825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250.75</v>
      </c>
      <c r="AF75" s="13">
        <f>VLOOKUP(A:A,[1]TDSheet!$A:$AF,32,0)</f>
        <v>213.2</v>
      </c>
      <c r="AG75" s="13">
        <f>VLOOKUP(A:A,[1]TDSheet!$A:$AG,33,0)</f>
        <v>231.4</v>
      </c>
      <c r="AH75" s="13">
        <f>VLOOKUP(A:A,[3]TDSheet!$A:$D,4,0)</f>
        <v>176</v>
      </c>
      <c r="AI75" s="13" t="str">
        <f>VLOOKUP(A:A,[1]TDSheet!$A:$AI,35,0)</f>
        <v>оконч</v>
      </c>
      <c r="AJ75" s="13">
        <f t="shared" si="19"/>
        <v>114</v>
      </c>
      <c r="AK75" s="13"/>
      <c r="AL75" s="13"/>
    </row>
    <row r="76" spans="1:38" s="1" customFormat="1" ht="11.1" customHeight="1" outlineLevel="1" x14ac:dyDescent="0.2">
      <c r="A76" s="7" t="s">
        <v>79</v>
      </c>
      <c r="B76" s="7" t="s">
        <v>12</v>
      </c>
      <c r="C76" s="8">
        <v>4</v>
      </c>
      <c r="D76" s="8">
        <v>800</v>
      </c>
      <c r="E76" s="8">
        <v>727</v>
      </c>
      <c r="F76" s="8">
        <v>70</v>
      </c>
      <c r="G76" s="1">
        <f>VLOOKUP(A:A,[1]TDSheet!$A:$G,7,0)</f>
        <v>0</v>
      </c>
      <c r="H76" s="1">
        <f>VLOOKUP(A:A,[1]TDSheet!$A:$H,8,0)</f>
        <v>0.4</v>
      </c>
      <c r="I76" s="1" t="e">
        <f>VLOOKUP(A:A,[1]TDSheet!$A:$I,9,0)</f>
        <v>#N/A</v>
      </c>
      <c r="J76" s="13">
        <f>VLOOKUP(A:A,[2]TDSheet!$A:$F,6,0)</f>
        <v>851</v>
      </c>
      <c r="K76" s="13">
        <f t="shared" si="15"/>
        <v>-124</v>
      </c>
      <c r="L76" s="13">
        <f>VLOOKUP(A:A,[1]TDSheet!$A:$M,13,0)</f>
        <v>100</v>
      </c>
      <c r="M76" s="13">
        <f>VLOOKUP(A:A,[1]TDSheet!$A:$N,14,0)</f>
        <v>100</v>
      </c>
      <c r="N76" s="13">
        <f>VLOOKUP(A:A,[1]TDSheet!$A:$V,22,0)</f>
        <v>120</v>
      </c>
      <c r="O76" s="13">
        <f>VLOOKUP(A:A,[1]TDSheet!$A:$X,24,0)</f>
        <v>150</v>
      </c>
      <c r="P76" s="13"/>
      <c r="Q76" s="13"/>
      <c r="R76" s="13"/>
      <c r="S76" s="13"/>
      <c r="T76" s="13"/>
      <c r="U76" s="13"/>
      <c r="V76" s="13"/>
      <c r="W76" s="13">
        <f t="shared" si="16"/>
        <v>145.4</v>
      </c>
      <c r="X76" s="15">
        <v>250</v>
      </c>
      <c r="Y76" s="16">
        <f t="shared" si="17"/>
        <v>5.433287482806052</v>
      </c>
      <c r="Z76" s="13">
        <f t="shared" si="18"/>
        <v>0.48143053645116918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195.5</v>
      </c>
      <c r="AF76" s="13">
        <f>VLOOKUP(A:A,[1]TDSheet!$A:$AF,32,0)</f>
        <v>127.6</v>
      </c>
      <c r="AG76" s="13">
        <f>VLOOKUP(A:A,[1]TDSheet!$A:$AG,33,0)</f>
        <v>82.4</v>
      </c>
      <c r="AH76" s="13">
        <f>VLOOKUP(A:A,[3]TDSheet!$A:$D,4,0)</f>
        <v>205</v>
      </c>
      <c r="AI76" s="13">
        <f>VLOOKUP(A:A,[1]TDSheet!$A:$AI,35,0)</f>
        <v>0</v>
      </c>
      <c r="AJ76" s="13">
        <f t="shared" si="19"/>
        <v>100</v>
      </c>
      <c r="AK76" s="13"/>
      <c r="AL76" s="13"/>
    </row>
    <row r="77" spans="1:38" s="1" customFormat="1" ht="11.1" customHeight="1" outlineLevel="1" x14ac:dyDescent="0.2">
      <c r="A77" s="7" t="s">
        <v>80</v>
      </c>
      <c r="B77" s="7" t="s">
        <v>12</v>
      </c>
      <c r="C77" s="8">
        <v>397</v>
      </c>
      <c r="D77" s="8">
        <v>669</v>
      </c>
      <c r="E77" s="8">
        <v>845</v>
      </c>
      <c r="F77" s="8">
        <v>203</v>
      </c>
      <c r="G77" s="1">
        <f>VLOOKUP(A:A,[1]TDSheet!$A:$G,7,0)</f>
        <v>0</v>
      </c>
      <c r="H77" s="1">
        <f>VLOOKUP(A:A,[1]TDSheet!$A:$H,8,0)</f>
        <v>0.33</v>
      </c>
      <c r="I77" s="1">
        <f>VLOOKUP(A:A,[1]TDSheet!$A:$I,9,0)</f>
        <v>60</v>
      </c>
      <c r="J77" s="13">
        <f>VLOOKUP(A:A,[2]TDSheet!$A:$F,6,0)</f>
        <v>969</v>
      </c>
      <c r="K77" s="13">
        <f t="shared" si="15"/>
        <v>-124</v>
      </c>
      <c r="L77" s="13">
        <f>VLOOKUP(A:A,[1]TDSheet!$A:$M,13,0)</f>
        <v>150</v>
      </c>
      <c r="M77" s="13">
        <f>VLOOKUP(A:A,[1]TDSheet!$A:$N,14,0)</f>
        <v>160</v>
      </c>
      <c r="N77" s="13">
        <f>VLOOKUP(A:A,[1]TDSheet!$A:$V,22,0)</f>
        <v>170</v>
      </c>
      <c r="O77" s="13">
        <f>VLOOKUP(A:A,[1]TDSheet!$A:$X,24,0)</f>
        <v>170</v>
      </c>
      <c r="P77" s="13"/>
      <c r="Q77" s="13"/>
      <c r="R77" s="13"/>
      <c r="S77" s="13"/>
      <c r="T77" s="13"/>
      <c r="U77" s="13"/>
      <c r="V77" s="13"/>
      <c r="W77" s="13">
        <f t="shared" si="16"/>
        <v>169</v>
      </c>
      <c r="X77" s="15">
        <v>220</v>
      </c>
      <c r="Y77" s="16">
        <f t="shared" si="17"/>
        <v>6.3491124260355027</v>
      </c>
      <c r="Z77" s="13">
        <f t="shared" si="18"/>
        <v>1.2011834319526626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196.5</v>
      </c>
      <c r="AF77" s="13">
        <f>VLOOKUP(A:A,[1]TDSheet!$A:$AF,32,0)</f>
        <v>163.4</v>
      </c>
      <c r="AG77" s="13">
        <f>VLOOKUP(A:A,[1]TDSheet!$A:$AG,33,0)</f>
        <v>146.19999999999999</v>
      </c>
      <c r="AH77" s="13">
        <f>VLOOKUP(A:A,[3]TDSheet!$A:$D,4,0)</f>
        <v>210</v>
      </c>
      <c r="AI77" s="13">
        <f>VLOOKUP(A:A,[1]TDSheet!$A:$AI,35,0)</f>
        <v>0</v>
      </c>
      <c r="AJ77" s="13">
        <f t="shared" si="19"/>
        <v>72.600000000000009</v>
      </c>
      <c r="AK77" s="13"/>
      <c r="AL77" s="13"/>
    </row>
    <row r="78" spans="1:38" s="1" customFormat="1" ht="21.95" customHeight="1" outlineLevel="1" x14ac:dyDescent="0.2">
      <c r="A78" s="7" t="s">
        <v>81</v>
      </c>
      <c r="B78" s="7" t="s">
        <v>12</v>
      </c>
      <c r="C78" s="8">
        <v>205</v>
      </c>
      <c r="D78" s="8">
        <v>477</v>
      </c>
      <c r="E78" s="8">
        <v>536</v>
      </c>
      <c r="F78" s="8">
        <v>139</v>
      </c>
      <c r="G78" s="1">
        <f>VLOOKUP(A:A,[1]TDSheet!$A:$G,7,0)</f>
        <v>0</v>
      </c>
      <c r="H78" s="1">
        <f>VLOOKUP(A:A,[1]TDSheet!$A:$H,8,0)</f>
        <v>0.35</v>
      </c>
      <c r="I78" s="1" t="e">
        <f>VLOOKUP(A:A,[1]TDSheet!$A:$I,9,0)</f>
        <v>#N/A</v>
      </c>
      <c r="J78" s="13">
        <f>VLOOKUP(A:A,[2]TDSheet!$A:$F,6,0)</f>
        <v>600</v>
      </c>
      <c r="K78" s="13">
        <f t="shared" si="15"/>
        <v>-64</v>
      </c>
      <c r="L78" s="13">
        <f>VLOOKUP(A:A,[1]TDSheet!$A:$M,13,0)</f>
        <v>120</v>
      </c>
      <c r="M78" s="13">
        <f>VLOOKUP(A:A,[1]TDSheet!$A:$N,14,0)</f>
        <v>120</v>
      </c>
      <c r="N78" s="13">
        <f>VLOOKUP(A:A,[1]TDSheet!$A:$V,22,0)</f>
        <v>30</v>
      </c>
      <c r="O78" s="13">
        <f>VLOOKUP(A:A,[1]TDSheet!$A:$X,24,0)</f>
        <v>100</v>
      </c>
      <c r="P78" s="13"/>
      <c r="Q78" s="13"/>
      <c r="R78" s="13"/>
      <c r="S78" s="13"/>
      <c r="T78" s="13"/>
      <c r="U78" s="13"/>
      <c r="V78" s="13"/>
      <c r="W78" s="13">
        <f t="shared" si="16"/>
        <v>107.2</v>
      </c>
      <c r="X78" s="15">
        <v>170</v>
      </c>
      <c r="Y78" s="16">
        <f t="shared" si="17"/>
        <v>6.3339552238805972</v>
      </c>
      <c r="Z78" s="13">
        <f t="shared" si="18"/>
        <v>1.2966417910447761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111.25</v>
      </c>
      <c r="AF78" s="13">
        <f>VLOOKUP(A:A,[1]TDSheet!$A:$AF,32,0)</f>
        <v>93.6</v>
      </c>
      <c r="AG78" s="13">
        <f>VLOOKUP(A:A,[1]TDSheet!$A:$AG,33,0)</f>
        <v>102.4</v>
      </c>
      <c r="AH78" s="13">
        <f>VLOOKUP(A:A,[3]TDSheet!$A:$D,4,0)</f>
        <v>159</v>
      </c>
      <c r="AI78" s="13">
        <f>VLOOKUP(A:A,[1]TDSheet!$A:$AI,35,0)</f>
        <v>0</v>
      </c>
      <c r="AJ78" s="13">
        <f t="shared" si="19"/>
        <v>59.499999999999993</v>
      </c>
      <c r="AK78" s="13"/>
      <c r="AL78" s="13"/>
    </row>
    <row r="79" spans="1:38" s="1" customFormat="1" ht="11.1" customHeight="1" outlineLevel="1" x14ac:dyDescent="0.2">
      <c r="A79" s="7" t="s">
        <v>82</v>
      </c>
      <c r="B79" s="7" t="s">
        <v>12</v>
      </c>
      <c r="C79" s="8">
        <v>230</v>
      </c>
      <c r="D79" s="8">
        <v>178</v>
      </c>
      <c r="E79" s="8">
        <v>225</v>
      </c>
      <c r="F79" s="8">
        <v>177</v>
      </c>
      <c r="G79" s="1" t="str">
        <f>VLOOKUP(A:A,[1]TDSheet!$A:$G,7,0)</f>
        <v>ябл</v>
      </c>
      <c r="H79" s="1">
        <f>VLOOKUP(A:A,[1]TDSheet!$A:$H,8,0)</f>
        <v>0.33</v>
      </c>
      <c r="I79" s="1" t="e">
        <f>VLOOKUP(A:A,[1]TDSheet!$A:$I,9,0)</f>
        <v>#N/A</v>
      </c>
      <c r="J79" s="13">
        <f>VLOOKUP(A:A,[2]TDSheet!$A:$F,6,0)</f>
        <v>270</v>
      </c>
      <c r="K79" s="13">
        <f t="shared" si="15"/>
        <v>-45</v>
      </c>
      <c r="L79" s="13">
        <f>VLOOKUP(A:A,[1]TDSheet!$A:$M,13,0)</f>
        <v>0</v>
      </c>
      <c r="M79" s="13">
        <f>VLOOKUP(A:A,[1]TDSheet!$A:$N,14,0)</f>
        <v>20</v>
      </c>
      <c r="N79" s="13">
        <f>VLOOKUP(A:A,[1]TDSheet!$A:$V,22,0)</f>
        <v>30</v>
      </c>
      <c r="O79" s="13">
        <f>VLOOKUP(A:A,[1]TDSheet!$A:$X,24,0)</f>
        <v>50</v>
      </c>
      <c r="P79" s="13"/>
      <c r="Q79" s="13"/>
      <c r="R79" s="13"/>
      <c r="S79" s="13"/>
      <c r="T79" s="13"/>
      <c r="U79" s="13"/>
      <c r="V79" s="13"/>
      <c r="W79" s="13">
        <f t="shared" si="16"/>
        <v>45</v>
      </c>
      <c r="X79" s="15">
        <v>30</v>
      </c>
      <c r="Y79" s="16">
        <f t="shared" si="17"/>
        <v>6.822222222222222</v>
      </c>
      <c r="Z79" s="13">
        <f t="shared" si="18"/>
        <v>3.9333333333333331</v>
      </c>
      <c r="AA79" s="13"/>
      <c r="AB79" s="13"/>
      <c r="AC79" s="13"/>
      <c r="AD79" s="13">
        <f>VLOOKUP(A:A,[1]TDSheet!$A:$AD,30,0)</f>
        <v>0</v>
      </c>
      <c r="AE79" s="13">
        <f>VLOOKUP(A:A,[1]TDSheet!$A:$AE,31,0)</f>
        <v>67.5</v>
      </c>
      <c r="AF79" s="13">
        <f>VLOOKUP(A:A,[1]TDSheet!$A:$AF,32,0)</f>
        <v>66.2</v>
      </c>
      <c r="AG79" s="13">
        <f>VLOOKUP(A:A,[1]TDSheet!$A:$AG,33,0)</f>
        <v>40.200000000000003</v>
      </c>
      <c r="AH79" s="13">
        <f>VLOOKUP(A:A,[3]TDSheet!$A:$D,4,0)</f>
        <v>25</v>
      </c>
      <c r="AI79" s="13">
        <f>VLOOKUP(A:A,[1]TDSheet!$A:$AI,35,0)</f>
        <v>0</v>
      </c>
      <c r="AJ79" s="13">
        <f t="shared" si="19"/>
        <v>9.9</v>
      </c>
      <c r="AK79" s="13"/>
      <c r="AL79" s="13"/>
    </row>
    <row r="80" spans="1:38" s="1" customFormat="1" ht="11.1" customHeight="1" outlineLevel="1" x14ac:dyDescent="0.2">
      <c r="A80" s="7" t="s">
        <v>83</v>
      </c>
      <c r="B80" s="7" t="s">
        <v>12</v>
      </c>
      <c r="C80" s="8">
        <v>868</v>
      </c>
      <c r="D80" s="8">
        <v>6631</v>
      </c>
      <c r="E80" s="8">
        <v>4860</v>
      </c>
      <c r="F80" s="8">
        <v>2509</v>
      </c>
      <c r="G80" s="1">
        <f>VLOOKUP(A:A,[1]TDSheet!$A:$G,7,0)</f>
        <v>0</v>
      </c>
      <c r="H80" s="1">
        <f>VLOOKUP(A:A,[1]TDSheet!$A:$H,8,0)</f>
        <v>0.35</v>
      </c>
      <c r="I80" s="1">
        <f>VLOOKUP(A:A,[1]TDSheet!$A:$I,9,0)</f>
        <v>40</v>
      </c>
      <c r="J80" s="13">
        <f>VLOOKUP(A:A,[2]TDSheet!$A:$F,6,0)</f>
        <v>4988</v>
      </c>
      <c r="K80" s="13">
        <f t="shared" si="15"/>
        <v>-128</v>
      </c>
      <c r="L80" s="13">
        <f>VLOOKUP(A:A,[1]TDSheet!$A:$M,13,0)</f>
        <v>1200</v>
      </c>
      <c r="M80" s="13">
        <f>VLOOKUP(A:A,[1]TDSheet!$A:$N,14,0)</f>
        <v>1100</v>
      </c>
      <c r="N80" s="13">
        <f>VLOOKUP(A:A,[1]TDSheet!$A:$V,22,0)</f>
        <v>0</v>
      </c>
      <c r="O80" s="13">
        <f>VLOOKUP(A:A,[1]TDSheet!$A:$X,24,0)</f>
        <v>800</v>
      </c>
      <c r="P80" s="13"/>
      <c r="Q80" s="13"/>
      <c r="R80" s="13"/>
      <c r="S80" s="13"/>
      <c r="T80" s="13"/>
      <c r="U80" s="13"/>
      <c r="V80" s="13"/>
      <c r="W80" s="13">
        <f t="shared" si="16"/>
        <v>824.4</v>
      </c>
      <c r="X80" s="15">
        <v>500</v>
      </c>
      <c r="Y80" s="16">
        <f t="shared" si="17"/>
        <v>7.4102377486656961</v>
      </c>
      <c r="Z80" s="13">
        <f t="shared" si="18"/>
        <v>3.0434255215914607</v>
      </c>
      <c r="AA80" s="13"/>
      <c r="AB80" s="13"/>
      <c r="AC80" s="13"/>
      <c r="AD80" s="13">
        <f>VLOOKUP(A:A,[1]TDSheet!$A:$AD,30,0)</f>
        <v>738</v>
      </c>
      <c r="AE80" s="13">
        <f>VLOOKUP(A:A,[1]TDSheet!$A:$AE,31,0)</f>
        <v>774.5</v>
      </c>
      <c r="AF80" s="13">
        <f>VLOOKUP(A:A,[1]TDSheet!$A:$AF,32,0)</f>
        <v>708</v>
      </c>
      <c r="AG80" s="13">
        <f>VLOOKUP(A:A,[1]TDSheet!$A:$AG,33,0)</f>
        <v>723.4</v>
      </c>
      <c r="AH80" s="13">
        <f>VLOOKUP(A:A,[3]TDSheet!$A:$D,4,0)</f>
        <v>826</v>
      </c>
      <c r="AI80" s="13" t="str">
        <f>VLOOKUP(A:A,[1]TDSheet!$A:$AI,35,0)</f>
        <v>июньяб</v>
      </c>
      <c r="AJ80" s="13">
        <f t="shared" si="19"/>
        <v>175</v>
      </c>
      <c r="AK80" s="13"/>
      <c r="AL80" s="13"/>
    </row>
    <row r="81" spans="1:38" s="1" customFormat="1" ht="11.1" customHeight="1" outlineLevel="1" x14ac:dyDescent="0.2">
      <c r="A81" s="7" t="s">
        <v>84</v>
      </c>
      <c r="B81" s="7" t="s">
        <v>12</v>
      </c>
      <c r="C81" s="8">
        <v>1896</v>
      </c>
      <c r="D81" s="8">
        <v>9644</v>
      </c>
      <c r="E81" s="8">
        <v>9711</v>
      </c>
      <c r="F81" s="8">
        <v>1628</v>
      </c>
      <c r="G81" s="1" t="str">
        <f>VLOOKUP(A:A,[1]TDSheet!$A:$G,7,0)</f>
        <v>отк</v>
      </c>
      <c r="H81" s="1">
        <f>VLOOKUP(A:A,[1]TDSheet!$A:$H,8,0)</f>
        <v>0.35</v>
      </c>
      <c r="I81" s="1">
        <f>VLOOKUP(A:A,[1]TDSheet!$A:$I,9,0)</f>
        <v>45</v>
      </c>
      <c r="J81" s="13">
        <f>VLOOKUP(A:A,[2]TDSheet!$A:$F,6,0)</f>
        <v>9925</v>
      </c>
      <c r="K81" s="13">
        <f t="shared" si="15"/>
        <v>-214</v>
      </c>
      <c r="L81" s="13">
        <f>VLOOKUP(A:A,[1]TDSheet!$A:$M,13,0)</f>
        <v>2500</v>
      </c>
      <c r="M81" s="13">
        <f>VLOOKUP(A:A,[1]TDSheet!$A:$N,14,0)</f>
        <v>2500</v>
      </c>
      <c r="N81" s="13">
        <f>VLOOKUP(A:A,[1]TDSheet!$A:$V,22,0)</f>
        <v>1500</v>
      </c>
      <c r="O81" s="13">
        <f>VLOOKUP(A:A,[1]TDSheet!$A:$X,24,0)</f>
        <v>2100</v>
      </c>
      <c r="P81" s="13"/>
      <c r="Q81" s="13"/>
      <c r="R81" s="13"/>
      <c r="S81" s="13"/>
      <c r="T81" s="13"/>
      <c r="U81" s="13"/>
      <c r="V81" s="13"/>
      <c r="W81" s="13">
        <f t="shared" si="16"/>
        <v>1822.2</v>
      </c>
      <c r="X81" s="15">
        <v>1700</v>
      </c>
      <c r="Y81" s="16">
        <f t="shared" si="17"/>
        <v>6.5459334869937438</v>
      </c>
      <c r="Z81" s="13">
        <f t="shared" si="18"/>
        <v>0.89342552957962895</v>
      </c>
      <c r="AA81" s="13"/>
      <c r="AB81" s="13"/>
      <c r="AC81" s="13"/>
      <c r="AD81" s="13">
        <f>VLOOKUP(A:A,[1]TDSheet!$A:$AD,30,0)</f>
        <v>600</v>
      </c>
      <c r="AE81" s="13">
        <f>VLOOKUP(A:A,[1]TDSheet!$A:$AE,31,0)</f>
        <v>1611.75</v>
      </c>
      <c r="AF81" s="13">
        <f>VLOOKUP(A:A,[1]TDSheet!$A:$AF,32,0)</f>
        <v>1717.4</v>
      </c>
      <c r="AG81" s="13">
        <f>VLOOKUP(A:A,[1]TDSheet!$A:$AG,33,0)</f>
        <v>1991.4</v>
      </c>
      <c r="AH81" s="13">
        <f>VLOOKUP(A:A,[3]TDSheet!$A:$D,4,0)</f>
        <v>1538</v>
      </c>
      <c r="AI81" s="13" t="str">
        <f>VLOOKUP(A:A,[1]TDSheet!$A:$AI,35,0)</f>
        <v>оконч</v>
      </c>
      <c r="AJ81" s="13">
        <f t="shared" si="19"/>
        <v>595</v>
      </c>
      <c r="AK81" s="13"/>
      <c r="AL81" s="13"/>
    </row>
    <row r="82" spans="1:38" s="1" customFormat="1" ht="21.95" customHeight="1" outlineLevel="1" x14ac:dyDescent="0.2">
      <c r="A82" s="7" t="s">
        <v>85</v>
      </c>
      <c r="B82" s="7" t="s">
        <v>12</v>
      </c>
      <c r="C82" s="8">
        <v>499</v>
      </c>
      <c r="D82" s="8">
        <v>557</v>
      </c>
      <c r="E82" s="8">
        <v>764</v>
      </c>
      <c r="F82" s="8">
        <v>272</v>
      </c>
      <c r="G82" s="1">
        <f>VLOOKUP(A:A,[1]TDSheet!$A:$G,7,0)</f>
        <v>0</v>
      </c>
      <c r="H82" s="1">
        <f>VLOOKUP(A:A,[1]TDSheet!$A:$H,8,0)</f>
        <v>0.4</v>
      </c>
      <c r="I82" s="1" t="e">
        <f>VLOOKUP(A:A,[1]TDSheet!$A:$I,9,0)</f>
        <v>#N/A</v>
      </c>
      <c r="J82" s="13">
        <f>VLOOKUP(A:A,[2]TDSheet!$A:$F,6,0)</f>
        <v>830</v>
      </c>
      <c r="K82" s="13">
        <f t="shared" si="15"/>
        <v>-66</v>
      </c>
      <c r="L82" s="13">
        <f>VLOOKUP(A:A,[1]TDSheet!$A:$M,13,0)</f>
        <v>120</v>
      </c>
      <c r="M82" s="13">
        <f>VLOOKUP(A:A,[1]TDSheet!$A:$N,14,0)</f>
        <v>150</v>
      </c>
      <c r="N82" s="13">
        <f>VLOOKUP(A:A,[1]TDSheet!$A:$V,22,0)</f>
        <v>50</v>
      </c>
      <c r="O82" s="13">
        <f>VLOOKUP(A:A,[1]TDSheet!$A:$X,24,0)</f>
        <v>160</v>
      </c>
      <c r="P82" s="13"/>
      <c r="Q82" s="13"/>
      <c r="R82" s="13"/>
      <c r="S82" s="13"/>
      <c r="T82" s="13"/>
      <c r="U82" s="13"/>
      <c r="V82" s="13"/>
      <c r="W82" s="13">
        <f t="shared" si="16"/>
        <v>152.80000000000001</v>
      </c>
      <c r="X82" s="15">
        <v>280</v>
      </c>
      <c r="Y82" s="16">
        <f t="shared" si="17"/>
        <v>6.7539267015706805</v>
      </c>
      <c r="Z82" s="13">
        <f t="shared" si="18"/>
        <v>1.7801047120418847</v>
      </c>
      <c r="AA82" s="13"/>
      <c r="AB82" s="13"/>
      <c r="AC82" s="13"/>
      <c r="AD82" s="13">
        <f>VLOOKUP(A:A,[1]TDSheet!$A:$AD,30,0)</f>
        <v>0</v>
      </c>
      <c r="AE82" s="13">
        <f>VLOOKUP(A:A,[1]TDSheet!$A:$AE,31,0)</f>
        <v>161.75</v>
      </c>
      <c r="AF82" s="13">
        <f>VLOOKUP(A:A,[1]TDSheet!$A:$AF,32,0)</f>
        <v>162.19999999999999</v>
      </c>
      <c r="AG82" s="13">
        <f>VLOOKUP(A:A,[1]TDSheet!$A:$AG,33,0)</f>
        <v>148.80000000000001</v>
      </c>
      <c r="AH82" s="13">
        <f>VLOOKUP(A:A,[3]TDSheet!$A:$D,4,0)</f>
        <v>240</v>
      </c>
      <c r="AI82" s="13">
        <f>VLOOKUP(A:A,[1]TDSheet!$A:$AI,35,0)</f>
        <v>0</v>
      </c>
      <c r="AJ82" s="13">
        <f t="shared" si="19"/>
        <v>112</v>
      </c>
      <c r="AK82" s="13"/>
      <c r="AL82" s="13"/>
    </row>
    <row r="83" spans="1:38" s="1" customFormat="1" ht="21.95" customHeight="1" outlineLevel="1" x14ac:dyDescent="0.2">
      <c r="A83" s="7" t="s">
        <v>86</v>
      </c>
      <c r="B83" s="7" t="s">
        <v>8</v>
      </c>
      <c r="C83" s="8">
        <v>137.518</v>
      </c>
      <c r="D83" s="8">
        <v>323.90899999999999</v>
      </c>
      <c r="E83" s="8">
        <v>451.09500000000003</v>
      </c>
      <c r="F83" s="8">
        <v>-9.5489999999999995</v>
      </c>
      <c r="G83" s="1" t="str">
        <f>VLOOKUP(A:A,[1]TDSheet!$A:$G,7,0)</f>
        <v>н</v>
      </c>
      <c r="H83" s="1">
        <f>VLOOKUP(A:A,[1]TDSheet!$A:$H,8,0)</f>
        <v>1</v>
      </c>
      <c r="I83" s="1" t="e">
        <f>VLOOKUP(A:A,[1]TDSheet!$A:$I,9,0)</f>
        <v>#N/A</v>
      </c>
      <c r="J83" s="13">
        <f>VLOOKUP(A:A,[2]TDSheet!$A:$F,6,0)</f>
        <v>561.32799999999997</v>
      </c>
      <c r="K83" s="13">
        <f t="shared" si="15"/>
        <v>-110.23299999999995</v>
      </c>
      <c r="L83" s="13">
        <f>VLOOKUP(A:A,[1]TDSheet!$A:$M,13,0)</f>
        <v>100</v>
      </c>
      <c r="M83" s="13">
        <f>VLOOKUP(A:A,[1]TDSheet!$A:$N,14,0)</f>
        <v>80</v>
      </c>
      <c r="N83" s="13">
        <f>VLOOKUP(A:A,[1]TDSheet!$A:$V,22,0)</f>
        <v>150</v>
      </c>
      <c r="O83" s="13">
        <f>VLOOKUP(A:A,[1]TDSheet!$A:$X,24,0)</f>
        <v>90</v>
      </c>
      <c r="P83" s="13"/>
      <c r="Q83" s="13"/>
      <c r="R83" s="13"/>
      <c r="S83" s="13"/>
      <c r="T83" s="13"/>
      <c r="U83" s="13"/>
      <c r="V83" s="13"/>
      <c r="W83" s="13">
        <f t="shared" si="16"/>
        <v>90.219000000000008</v>
      </c>
      <c r="X83" s="15">
        <v>220</v>
      </c>
      <c r="Y83" s="16">
        <f t="shared" si="17"/>
        <v>6.9880069608397344</v>
      </c>
      <c r="Z83" s="13">
        <f t="shared" si="18"/>
        <v>-0.10584245003824026</v>
      </c>
      <c r="AA83" s="13"/>
      <c r="AB83" s="13"/>
      <c r="AC83" s="13"/>
      <c r="AD83" s="13">
        <f>VLOOKUP(A:A,[1]TDSheet!$A:$AD,30,0)</f>
        <v>0</v>
      </c>
      <c r="AE83" s="13">
        <f>VLOOKUP(A:A,[1]TDSheet!$A:$AE,31,0)</f>
        <v>63.210999999999999</v>
      </c>
      <c r="AF83" s="13">
        <f>VLOOKUP(A:A,[1]TDSheet!$A:$AF,32,0)</f>
        <v>45.430399999999999</v>
      </c>
      <c r="AG83" s="13">
        <f>VLOOKUP(A:A,[1]TDSheet!$A:$AG,33,0)</f>
        <v>63.210599999999999</v>
      </c>
      <c r="AH83" s="13">
        <f>VLOOKUP(A:A,[3]TDSheet!$A:$D,4,0)</f>
        <v>118</v>
      </c>
      <c r="AI83" s="17" t="s">
        <v>147</v>
      </c>
      <c r="AJ83" s="13">
        <f t="shared" si="19"/>
        <v>220</v>
      </c>
      <c r="AK83" s="13"/>
      <c r="AL83" s="13"/>
    </row>
    <row r="84" spans="1:38" s="1" customFormat="1" ht="21.95" customHeight="1" outlineLevel="1" x14ac:dyDescent="0.2">
      <c r="A84" s="7" t="s">
        <v>87</v>
      </c>
      <c r="B84" s="7" t="s">
        <v>8</v>
      </c>
      <c r="C84" s="8">
        <v>10.933999999999999</v>
      </c>
      <c r="D84" s="8"/>
      <c r="E84" s="8">
        <v>7.1520000000000001</v>
      </c>
      <c r="F84" s="8">
        <v>3.782</v>
      </c>
      <c r="G84" s="1" t="str">
        <f>VLOOKUP(A:A,[1]TDSheet!$A:$G,7,0)</f>
        <v>выв1405,</v>
      </c>
      <c r="H84" s="1">
        <f>VLOOKUP(A:A,[1]TDSheet!$A:$H,8,0)</f>
        <v>0</v>
      </c>
      <c r="I84" s="1" t="e">
        <f>VLOOKUP(A:A,[1]TDSheet!$A:$I,9,0)</f>
        <v>#N/A</v>
      </c>
      <c r="J84" s="13">
        <f>VLOOKUP(A:A,[2]TDSheet!$A:$F,6,0)</f>
        <v>18.7</v>
      </c>
      <c r="K84" s="13">
        <f t="shared" si="15"/>
        <v>-11.547999999999998</v>
      </c>
      <c r="L84" s="13">
        <f>VLOOKUP(A:A,[1]TDSheet!$A:$M,13,0)</f>
        <v>0</v>
      </c>
      <c r="M84" s="13">
        <f>VLOOKUP(A:A,[1]TDSheet!$A:$N,14,0)</f>
        <v>0</v>
      </c>
      <c r="N84" s="13">
        <f>VLOOKUP(A:A,[1]TDSheet!$A:$V,22,0)</f>
        <v>0</v>
      </c>
      <c r="O84" s="13">
        <f>VLOOKUP(A:A,[1]TDSheet!$A:$X,24,0)</f>
        <v>0</v>
      </c>
      <c r="P84" s="13"/>
      <c r="Q84" s="13"/>
      <c r="R84" s="13"/>
      <c r="S84" s="13"/>
      <c r="T84" s="13"/>
      <c r="U84" s="13"/>
      <c r="V84" s="13"/>
      <c r="W84" s="13">
        <f t="shared" si="16"/>
        <v>1.4304000000000001</v>
      </c>
      <c r="X84" s="15"/>
      <c r="Y84" s="16">
        <f t="shared" si="17"/>
        <v>2.6440156599552571</v>
      </c>
      <c r="Z84" s="13">
        <f t="shared" si="18"/>
        <v>2.6440156599552571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2.859</v>
      </c>
      <c r="AF84" s="13">
        <f>VLOOKUP(A:A,[1]TDSheet!$A:$AF,32,0)</f>
        <v>4.9047999999999998</v>
      </c>
      <c r="AG84" s="13">
        <f>VLOOKUP(A:A,[1]TDSheet!$A:$AG,33,0)</f>
        <v>2.2754000000000003</v>
      </c>
      <c r="AH84" s="13">
        <v>0</v>
      </c>
      <c r="AI84" s="13" t="str">
        <f>VLOOKUP(A:A,[1]TDSheet!$A:$AI,35,0)</f>
        <v>увел</v>
      </c>
      <c r="AJ84" s="13">
        <f t="shared" si="19"/>
        <v>0</v>
      </c>
      <c r="AK84" s="13"/>
      <c r="AL84" s="13"/>
    </row>
    <row r="85" spans="1:38" s="1" customFormat="1" ht="21.95" customHeight="1" outlineLevel="1" x14ac:dyDescent="0.2">
      <c r="A85" s="7" t="s">
        <v>88</v>
      </c>
      <c r="B85" s="7" t="s">
        <v>12</v>
      </c>
      <c r="C85" s="8">
        <v>69</v>
      </c>
      <c r="D85" s="8">
        <v>606</v>
      </c>
      <c r="E85" s="8">
        <v>329</v>
      </c>
      <c r="F85" s="8">
        <v>338</v>
      </c>
      <c r="G85" s="1">
        <f>VLOOKUP(A:A,[1]TDSheet!$A:$G,7,0)</f>
        <v>0</v>
      </c>
      <c r="H85" s="1">
        <f>VLOOKUP(A:A,[1]TDSheet!$A:$H,8,0)</f>
        <v>0.4</v>
      </c>
      <c r="I85" s="1" t="e">
        <f>VLOOKUP(A:A,[1]TDSheet!$A:$I,9,0)</f>
        <v>#N/A</v>
      </c>
      <c r="J85" s="13">
        <f>VLOOKUP(A:A,[2]TDSheet!$A:$F,6,0)</f>
        <v>373</v>
      </c>
      <c r="K85" s="13">
        <f t="shared" si="15"/>
        <v>-44</v>
      </c>
      <c r="L85" s="13">
        <f>VLOOKUP(A:A,[1]TDSheet!$A:$M,13,0)</f>
        <v>0</v>
      </c>
      <c r="M85" s="13">
        <f>VLOOKUP(A:A,[1]TDSheet!$A:$N,14,0)</f>
        <v>0</v>
      </c>
      <c r="N85" s="13">
        <f>VLOOKUP(A:A,[1]TDSheet!$A:$V,22,0)</f>
        <v>0</v>
      </c>
      <c r="O85" s="13">
        <f>VLOOKUP(A:A,[1]TDSheet!$A:$X,24,0)</f>
        <v>50</v>
      </c>
      <c r="P85" s="13"/>
      <c r="Q85" s="13"/>
      <c r="R85" s="13"/>
      <c r="S85" s="13"/>
      <c r="T85" s="13"/>
      <c r="U85" s="13"/>
      <c r="V85" s="13"/>
      <c r="W85" s="13">
        <f t="shared" si="16"/>
        <v>65.8</v>
      </c>
      <c r="X85" s="15">
        <v>70</v>
      </c>
      <c r="Y85" s="16">
        <f t="shared" si="17"/>
        <v>6.9604863221884505</v>
      </c>
      <c r="Z85" s="13">
        <f t="shared" si="18"/>
        <v>5.13677811550152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60.75</v>
      </c>
      <c r="AF85" s="13">
        <f>VLOOKUP(A:A,[1]TDSheet!$A:$AF,32,0)</f>
        <v>37.4</v>
      </c>
      <c r="AG85" s="13">
        <f>VLOOKUP(A:A,[1]TDSheet!$A:$AG,33,0)</f>
        <v>42.6</v>
      </c>
      <c r="AH85" s="13">
        <f>VLOOKUP(A:A,[3]TDSheet!$A:$D,4,0)</f>
        <v>85</v>
      </c>
      <c r="AI85" s="13" t="str">
        <f>VLOOKUP(A:A,[1]TDSheet!$A:$AI,35,0)</f>
        <v>июньяб</v>
      </c>
      <c r="AJ85" s="13">
        <f t="shared" si="19"/>
        <v>28</v>
      </c>
      <c r="AK85" s="13"/>
      <c r="AL85" s="13"/>
    </row>
    <row r="86" spans="1:38" s="1" customFormat="1" ht="11.1" customHeight="1" outlineLevel="1" x14ac:dyDescent="0.2">
      <c r="A86" s="7" t="s">
        <v>89</v>
      </c>
      <c r="B86" s="7" t="s">
        <v>8</v>
      </c>
      <c r="C86" s="8">
        <v>27.007999999999999</v>
      </c>
      <c r="D86" s="8">
        <v>141.01900000000001</v>
      </c>
      <c r="E86" s="8">
        <v>83.432000000000002</v>
      </c>
      <c r="F86" s="8">
        <v>72.86</v>
      </c>
      <c r="G86" s="1">
        <f>VLOOKUP(A:A,[1]TDSheet!$A:$G,7,0)</f>
        <v>0</v>
      </c>
      <c r="H86" s="1">
        <f>VLOOKUP(A:A,[1]TDSheet!$A:$H,8,0)</f>
        <v>1</v>
      </c>
      <c r="I86" s="1" t="e">
        <f>VLOOKUP(A:A,[1]TDSheet!$A:$I,9,0)</f>
        <v>#N/A</v>
      </c>
      <c r="J86" s="13">
        <f>VLOOKUP(A:A,[2]TDSheet!$A:$F,6,0)</f>
        <v>96.3</v>
      </c>
      <c r="K86" s="13">
        <f t="shared" si="15"/>
        <v>-12.867999999999995</v>
      </c>
      <c r="L86" s="13">
        <f>VLOOKUP(A:A,[1]TDSheet!$A:$M,13,0)</f>
        <v>0</v>
      </c>
      <c r="M86" s="13">
        <f>VLOOKUP(A:A,[1]TDSheet!$A:$N,14,0)</f>
        <v>0</v>
      </c>
      <c r="N86" s="13">
        <f>VLOOKUP(A:A,[1]TDSheet!$A:$V,22,0)</f>
        <v>0</v>
      </c>
      <c r="O86" s="13">
        <f>VLOOKUP(A:A,[1]TDSheet!$A:$X,24,0)</f>
        <v>10</v>
      </c>
      <c r="P86" s="13"/>
      <c r="Q86" s="13"/>
      <c r="R86" s="13"/>
      <c r="S86" s="13"/>
      <c r="T86" s="13"/>
      <c r="U86" s="13"/>
      <c r="V86" s="13"/>
      <c r="W86" s="13">
        <f t="shared" si="16"/>
        <v>16.686399999999999</v>
      </c>
      <c r="X86" s="15">
        <v>30</v>
      </c>
      <c r="Y86" s="16">
        <f t="shared" si="17"/>
        <v>6.7635919071818966</v>
      </c>
      <c r="Z86" s="13">
        <f t="shared" si="18"/>
        <v>4.3664301467062998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18.68825</v>
      </c>
      <c r="AF86" s="13">
        <f>VLOOKUP(A:A,[1]TDSheet!$A:$AF,32,0)</f>
        <v>15.675800000000001</v>
      </c>
      <c r="AG86" s="13">
        <f>VLOOKUP(A:A,[1]TDSheet!$A:$AG,33,0)</f>
        <v>15.0748</v>
      </c>
      <c r="AH86" s="13">
        <f>VLOOKUP(A:A,[3]TDSheet!$A:$D,4,0)</f>
        <v>26.65</v>
      </c>
      <c r="AI86" s="13" t="str">
        <f>VLOOKUP(A:A,[1]TDSheet!$A:$AI,35,0)</f>
        <v>Паша50%</v>
      </c>
      <c r="AJ86" s="13">
        <f t="shared" si="19"/>
        <v>30</v>
      </c>
      <c r="AK86" s="13"/>
      <c r="AL86" s="13"/>
    </row>
    <row r="87" spans="1:38" s="1" customFormat="1" ht="21.95" customHeight="1" outlineLevel="1" x14ac:dyDescent="0.2">
      <c r="A87" s="7" t="s">
        <v>90</v>
      </c>
      <c r="B87" s="7" t="s">
        <v>12</v>
      </c>
      <c r="C87" s="8">
        <v>38</v>
      </c>
      <c r="D87" s="8">
        <v>61</v>
      </c>
      <c r="E87" s="8">
        <v>14</v>
      </c>
      <c r="F87" s="8">
        <v>15</v>
      </c>
      <c r="G87" s="1">
        <f>VLOOKUP(A:A,[1]TDSheet!$A:$G,7,0)</f>
        <v>0</v>
      </c>
      <c r="H87" s="1">
        <f>VLOOKUP(A:A,[1]TDSheet!$A:$H,8,0)</f>
        <v>0.2</v>
      </c>
      <c r="I87" s="1" t="e">
        <f>VLOOKUP(A:A,[1]TDSheet!$A:$I,9,0)</f>
        <v>#N/A</v>
      </c>
      <c r="J87" s="13">
        <f>VLOOKUP(A:A,[2]TDSheet!$A:$F,6,0)</f>
        <v>27</v>
      </c>
      <c r="K87" s="13">
        <f t="shared" si="15"/>
        <v>-13</v>
      </c>
      <c r="L87" s="13">
        <f>VLOOKUP(A:A,[1]TDSheet!$A:$M,13,0)</f>
        <v>20</v>
      </c>
      <c r="M87" s="13">
        <f>VLOOKUP(A:A,[1]TDSheet!$A:$N,14,0)</f>
        <v>20</v>
      </c>
      <c r="N87" s="13">
        <f>VLOOKUP(A:A,[1]TDSheet!$A:$V,22,0)</f>
        <v>0</v>
      </c>
      <c r="O87" s="13">
        <f>VLOOKUP(A:A,[1]TDSheet!$A:$X,24,0)</f>
        <v>0</v>
      </c>
      <c r="P87" s="13"/>
      <c r="Q87" s="13"/>
      <c r="R87" s="13"/>
      <c r="S87" s="13"/>
      <c r="T87" s="13"/>
      <c r="U87" s="13"/>
      <c r="V87" s="13"/>
      <c r="W87" s="13">
        <f t="shared" si="16"/>
        <v>2.8</v>
      </c>
      <c r="X87" s="15"/>
      <c r="Y87" s="16">
        <f t="shared" si="17"/>
        <v>19.642857142857142</v>
      </c>
      <c r="Z87" s="13">
        <f t="shared" si="18"/>
        <v>5.3571428571428577</v>
      </c>
      <c r="AA87" s="13"/>
      <c r="AB87" s="13"/>
      <c r="AC87" s="13"/>
      <c r="AD87" s="13">
        <f>VLOOKUP(A:A,[1]TDSheet!$A:$AD,30,0)</f>
        <v>0</v>
      </c>
      <c r="AE87" s="13">
        <f>VLOOKUP(A:A,[1]TDSheet!$A:$AE,31,0)</f>
        <v>6</v>
      </c>
      <c r="AF87" s="13">
        <f>VLOOKUP(A:A,[1]TDSheet!$A:$AF,32,0)</f>
        <v>0</v>
      </c>
      <c r="AG87" s="13">
        <f>VLOOKUP(A:A,[1]TDSheet!$A:$AG,33,0)</f>
        <v>5.8</v>
      </c>
      <c r="AH87" s="13">
        <f>VLOOKUP(A:A,[3]TDSheet!$A:$D,4,0)</f>
        <v>4</v>
      </c>
      <c r="AI87" s="13" t="str">
        <f>VLOOKUP(A:A,[1]TDSheet!$A:$AI,35,0)</f>
        <v>увел</v>
      </c>
      <c r="AJ87" s="13">
        <f t="shared" si="19"/>
        <v>0</v>
      </c>
      <c r="AK87" s="13"/>
      <c r="AL87" s="13"/>
    </row>
    <row r="88" spans="1:38" s="1" customFormat="1" ht="21.95" customHeight="1" outlineLevel="1" x14ac:dyDescent="0.2">
      <c r="A88" s="7" t="s">
        <v>91</v>
      </c>
      <c r="B88" s="7" t="s">
        <v>12</v>
      </c>
      <c r="C88" s="8">
        <v>179</v>
      </c>
      <c r="D88" s="8">
        <v>2013</v>
      </c>
      <c r="E88" s="8">
        <v>793</v>
      </c>
      <c r="F88" s="8">
        <v>402</v>
      </c>
      <c r="G88" s="1">
        <f>VLOOKUP(A:A,[1]TDSheet!$A:$G,7,0)</f>
        <v>0</v>
      </c>
      <c r="H88" s="1">
        <f>VLOOKUP(A:A,[1]TDSheet!$A:$H,8,0)</f>
        <v>0.2</v>
      </c>
      <c r="I88" s="1" t="e">
        <f>VLOOKUP(A:A,[1]TDSheet!$A:$I,9,0)</f>
        <v>#N/A</v>
      </c>
      <c r="J88" s="13">
        <f>VLOOKUP(A:A,[2]TDSheet!$A:$F,6,0)</f>
        <v>864</v>
      </c>
      <c r="K88" s="13">
        <f t="shared" si="15"/>
        <v>-71</v>
      </c>
      <c r="L88" s="13">
        <f>VLOOKUP(A:A,[1]TDSheet!$A:$M,13,0)</f>
        <v>100</v>
      </c>
      <c r="M88" s="13">
        <f>VLOOKUP(A:A,[1]TDSheet!$A:$N,14,0)</f>
        <v>0</v>
      </c>
      <c r="N88" s="13">
        <f>VLOOKUP(A:A,[1]TDSheet!$A:$V,22,0)</f>
        <v>60</v>
      </c>
      <c r="O88" s="13">
        <f>VLOOKUP(A:A,[1]TDSheet!$A:$X,24,0)</f>
        <v>200</v>
      </c>
      <c r="P88" s="13"/>
      <c r="Q88" s="13"/>
      <c r="R88" s="13"/>
      <c r="S88" s="13"/>
      <c r="T88" s="13"/>
      <c r="U88" s="13"/>
      <c r="V88" s="13"/>
      <c r="W88" s="13">
        <f t="shared" si="16"/>
        <v>158.6</v>
      </c>
      <c r="X88" s="15">
        <v>300</v>
      </c>
      <c r="Y88" s="16">
        <f t="shared" si="17"/>
        <v>6.6960907944514503</v>
      </c>
      <c r="Z88" s="13">
        <f t="shared" si="18"/>
        <v>2.5346784363177806</v>
      </c>
      <c r="AA88" s="13"/>
      <c r="AB88" s="13"/>
      <c r="AC88" s="13"/>
      <c r="AD88" s="13">
        <f>VLOOKUP(A:A,[1]TDSheet!$A:$AD,30,0)</f>
        <v>0</v>
      </c>
      <c r="AE88" s="13">
        <f>VLOOKUP(A:A,[1]TDSheet!$A:$AE,31,0)</f>
        <v>137.75</v>
      </c>
      <c r="AF88" s="13">
        <f>VLOOKUP(A:A,[1]TDSheet!$A:$AF,32,0)</f>
        <v>164.6</v>
      </c>
      <c r="AG88" s="13">
        <f>VLOOKUP(A:A,[1]TDSheet!$A:$AG,33,0)</f>
        <v>118.6</v>
      </c>
      <c r="AH88" s="13">
        <f>VLOOKUP(A:A,[3]TDSheet!$A:$D,4,0)</f>
        <v>237</v>
      </c>
      <c r="AI88" s="13" t="str">
        <f>VLOOKUP(A:A,[1]TDSheet!$A:$AI,35,0)</f>
        <v>склад</v>
      </c>
      <c r="AJ88" s="13">
        <f t="shared" si="19"/>
        <v>60</v>
      </c>
      <c r="AK88" s="13"/>
      <c r="AL88" s="13"/>
    </row>
    <row r="89" spans="1:38" s="1" customFormat="1" ht="11.1" customHeight="1" outlineLevel="1" x14ac:dyDescent="0.2">
      <c r="A89" s="7" t="s">
        <v>92</v>
      </c>
      <c r="B89" s="7" t="s">
        <v>12</v>
      </c>
      <c r="C89" s="8">
        <v>247</v>
      </c>
      <c r="D89" s="8">
        <v>967</v>
      </c>
      <c r="E89" s="8">
        <v>392</v>
      </c>
      <c r="F89" s="8">
        <v>806</v>
      </c>
      <c r="G89" s="1">
        <f>VLOOKUP(A:A,[1]TDSheet!$A:$G,7,0)</f>
        <v>0</v>
      </c>
      <c r="H89" s="1">
        <f>VLOOKUP(A:A,[1]TDSheet!$A:$H,8,0)</f>
        <v>0.3</v>
      </c>
      <c r="I89" s="1" t="e">
        <f>VLOOKUP(A:A,[1]TDSheet!$A:$I,9,0)</f>
        <v>#N/A</v>
      </c>
      <c r="J89" s="13">
        <f>VLOOKUP(A:A,[2]TDSheet!$A:$F,6,0)</f>
        <v>411</v>
      </c>
      <c r="K89" s="13">
        <f t="shared" si="15"/>
        <v>-19</v>
      </c>
      <c r="L89" s="13">
        <f>VLOOKUP(A:A,[1]TDSheet!$A:$M,13,0)</f>
        <v>200</v>
      </c>
      <c r="M89" s="13">
        <f>VLOOKUP(A:A,[1]TDSheet!$A:$N,14,0)</f>
        <v>160</v>
      </c>
      <c r="N89" s="13">
        <f>VLOOKUP(A:A,[1]TDSheet!$A:$V,22,0)</f>
        <v>0</v>
      </c>
      <c r="O89" s="13">
        <f>VLOOKUP(A:A,[1]TDSheet!$A:$X,24,0)</f>
        <v>0</v>
      </c>
      <c r="P89" s="13"/>
      <c r="Q89" s="13"/>
      <c r="R89" s="13"/>
      <c r="S89" s="13"/>
      <c r="T89" s="13"/>
      <c r="U89" s="13"/>
      <c r="V89" s="13"/>
      <c r="W89" s="13">
        <f t="shared" si="16"/>
        <v>78.400000000000006</v>
      </c>
      <c r="X89" s="15"/>
      <c r="Y89" s="16">
        <f t="shared" si="17"/>
        <v>14.872448979591836</v>
      </c>
      <c r="Z89" s="13">
        <f t="shared" si="18"/>
        <v>10.280612244897958</v>
      </c>
      <c r="AA89" s="13"/>
      <c r="AB89" s="13"/>
      <c r="AC89" s="13"/>
      <c r="AD89" s="13">
        <f>VLOOKUP(A:A,[1]TDSheet!$A:$AD,30,0)</f>
        <v>0</v>
      </c>
      <c r="AE89" s="13">
        <f>VLOOKUP(A:A,[1]TDSheet!$A:$AE,31,0)</f>
        <v>161.5</v>
      </c>
      <c r="AF89" s="13">
        <f>VLOOKUP(A:A,[1]TDSheet!$A:$AF,32,0)</f>
        <v>184.8</v>
      </c>
      <c r="AG89" s="13">
        <f>VLOOKUP(A:A,[1]TDSheet!$A:$AG,33,0)</f>
        <v>177.2</v>
      </c>
      <c r="AH89" s="13">
        <f>VLOOKUP(A:A,[3]TDSheet!$A:$D,4,0)</f>
        <v>31</v>
      </c>
      <c r="AI89" s="21" t="s">
        <v>148</v>
      </c>
      <c r="AJ89" s="13">
        <f t="shared" si="19"/>
        <v>0</v>
      </c>
      <c r="AK89" s="13"/>
      <c r="AL89" s="13"/>
    </row>
    <row r="90" spans="1:38" s="1" customFormat="1" ht="11.1" customHeight="1" outlineLevel="1" x14ac:dyDescent="0.2">
      <c r="A90" s="7" t="s">
        <v>93</v>
      </c>
      <c r="B90" s="7" t="s">
        <v>8</v>
      </c>
      <c r="C90" s="8">
        <v>276.47300000000001</v>
      </c>
      <c r="D90" s="8">
        <v>464.084</v>
      </c>
      <c r="E90" s="8">
        <v>500.95400000000001</v>
      </c>
      <c r="F90" s="8">
        <v>203.25299999999999</v>
      </c>
      <c r="G90" s="1" t="str">
        <f>VLOOKUP(A:A,[1]TDSheet!$A:$G,7,0)</f>
        <v>ткмай</v>
      </c>
      <c r="H90" s="1">
        <f>VLOOKUP(A:A,[1]TDSheet!$A:$H,8,0)</f>
        <v>1</v>
      </c>
      <c r="I90" s="1" t="e">
        <f>VLOOKUP(A:A,[1]TDSheet!$A:$I,9,0)</f>
        <v>#N/A</v>
      </c>
      <c r="J90" s="13">
        <f>VLOOKUP(A:A,[2]TDSheet!$A:$F,6,0)</f>
        <v>563.18899999999996</v>
      </c>
      <c r="K90" s="13">
        <f t="shared" si="15"/>
        <v>-62.234999999999957</v>
      </c>
      <c r="L90" s="13">
        <f>VLOOKUP(A:A,[1]TDSheet!$A:$M,13,0)</f>
        <v>150</v>
      </c>
      <c r="M90" s="13">
        <f>VLOOKUP(A:A,[1]TDSheet!$A:$N,14,0)</f>
        <v>100</v>
      </c>
      <c r="N90" s="13">
        <f>VLOOKUP(A:A,[1]TDSheet!$A:$V,22,0)</f>
        <v>0</v>
      </c>
      <c r="O90" s="13">
        <f>VLOOKUP(A:A,[1]TDSheet!$A:$X,24,0)</f>
        <v>100</v>
      </c>
      <c r="P90" s="13"/>
      <c r="Q90" s="13"/>
      <c r="R90" s="13"/>
      <c r="S90" s="13"/>
      <c r="T90" s="13"/>
      <c r="U90" s="13"/>
      <c r="V90" s="13"/>
      <c r="W90" s="13">
        <f t="shared" si="16"/>
        <v>100.1908</v>
      </c>
      <c r="X90" s="15">
        <v>130</v>
      </c>
      <c r="Y90" s="16">
        <f t="shared" si="17"/>
        <v>6.8195183589710826</v>
      </c>
      <c r="Z90" s="13">
        <f t="shared" si="18"/>
        <v>2.0286593180212154</v>
      </c>
      <c r="AA90" s="13"/>
      <c r="AB90" s="13"/>
      <c r="AC90" s="13"/>
      <c r="AD90" s="13">
        <f>VLOOKUP(A:A,[1]TDSheet!$A:$AD,30,0)</f>
        <v>0</v>
      </c>
      <c r="AE90" s="13">
        <f>VLOOKUP(A:A,[1]TDSheet!$A:$AE,31,0)</f>
        <v>105.03100000000001</v>
      </c>
      <c r="AF90" s="13">
        <f>VLOOKUP(A:A,[1]TDSheet!$A:$AF,32,0)</f>
        <v>102.0812</v>
      </c>
      <c r="AG90" s="13">
        <f>VLOOKUP(A:A,[1]TDSheet!$A:$AG,33,0)</f>
        <v>94.751000000000005</v>
      </c>
      <c r="AH90" s="13">
        <f>VLOOKUP(A:A,[3]TDSheet!$A:$D,4,0)</f>
        <v>104.643</v>
      </c>
      <c r="AI90" s="13" t="e">
        <f>VLOOKUP(A:A,[1]TDSheet!$A:$AI,35,0)</f>
        <v>#N/A</v>
      </c>
      <c r="AJ90" s="13">
        <f t="shared" si="19"/>
        <v>130</v>
      </c>
      <c r="AK90" s="13"/>
      <c r="AL90" s="13"/>
    </row>
    <row r="91" spans="1:38" s="1" customFormat="1" ht="11.1" customHeight="1" outlineLevel="1" x14ac:dyDescent="0.2">
      <c r="A91" s="7" t="s">
        <v>94</v>
      </c>
      <c r="B91" s="7" t="s">
        <v>8</v>
      </c>
      <c r="C91" s="8">
        <v>2141.777</v>
      </c>
      <c r="D91" s="8">
        <v>3820.9169999999999</v>
      </c>
      <c r="E91" s="8">
        <v>4174.0860000000002</v>
      </c>
      <c r="F91" s="8">
        <v>1665.952</v>
      </c>
      <c r="G91" s="1" t="str">
        <f>VLOOKUP(A:A,[1]TDSheet!$A:$G,7,0)</f>
        <v>ткмай</v>
      </c>
      <c r="H91" s="1">
        <f>VLOOKUP(A:A,[1]TDSheet!$A:$H,8,0)</f>
        <v>1</v>
      </c>
      <c r="I91" s="1" t="e">
        <f>VLOOKUP(A:A,[1]TDSheet!$A:$I,9,0)</f>
        <v>#N/A</v>
      </c>
      <c r="J91" s="13">
        <f>VLOOKUP(A:A,[2]TDSheet!$A:$F,6,0)</f>
        <v>4309.9880000000003</v>
      </c>
      <c r="K91" s="13">
        <f t="shared" si="15"/>
        <v>-135.90200000000004</v>
      </c>
      <c r="L91" s="13">
        <f>VLOOKUP(A:A,[1]TDSheet!$A:$M,13,0)</f>
        <v>700</v>
      </c>
      <c r="M91" s="13">
        <f>VLOOKUP(A:A,[1]TDSheet!$A:$N,14,0)</f>
        <v>800</v>
      </c>
      <c r="N91" s="13">
        <f>VLOOKUP(A:A,[1]TDSheet!$A:$V,22,0)</f>
        <v>100</v>
      </c>
      <c r="O91" s="13">
        <f>VLOOKUP(A:A,[1]TDSheet!$A:$X,24,0)</f>
        <v>1000</v>
      </c>
      <c r="P91" s="13"/>
      <c r="Q91" s="13"/>
      <c r="R91" s="13"/>
      <c r="S91" s="13"/>
      <c r="T91" s="13"/>
      <c r="U91" s="13"/>
      <c r="V91" s="13"/>
      <c r="W91" s="13">
        <f t="shared" si="16"/>
        <v>834.81720000000007</v>
      </c>
      <c r="X91" s="15">
        <v>1100</v>
      </c>
      <c r="Y91" s="16">
        <f t="shared" si="17"/>
        <v>6.427696985639491</v>
      </c>
      <c r="Z91" s="13">
        <f t="shared" si="18"/>
        <v>1.9955889744485378</v>
      </c>
      <c r="AA91" s="13"/>
      <c r="AB91" s="13"/>
      <c r="AC91" s="13"/>
      <c r="AD91" s="13">
        <f>VLOOKUP(A:A,[1]TDSheet!$A:$AD,30,0)</f>
        <v>0</v>
      </c>
      <c r="AE91" s="13">
        <f>VLOOKUP(A:A,[1]TDSheet!$A:$AE,31,0)</f>
        <v>848.90374999999995</v>
      </c>
      <c r="AF91" s="13">
        <f>VLOOKUP(A:A,[1]TDSheet!$A:$AF,32,0)</f>
        <v>756.98479999999995</v>
      </c>
      <c r="AG91" s="13">
        <f>VLOOKUP(A:A,[1]TDSheet!$A:$AG,33,0)</f>
        <v>737.72540000000004</v>
      </c>
      <c r="AH91" s="13">
        <f>VLOOKUP(A:A,[3]TDSheet!$A:$D,4,0)</f>
        <v>639.63699999999994</v>
      </c>
      <c r="AI91" s="13" t="str">
        <f>VLOOKUP(A:A,[1]TDSheet!$A:$AI,35,0)</f>
        <v>июньяб</v>
      </c>
      <c r="AJ91" s="13">
        <f t="shared" si="19"/>
        <v>1100</v>
      </c>
      <c r="AK91" s="13"/>
      <c r="AL91" s="13"/>
    </row>
    <row r="92" spans="1:38" s="1" customFormat="1" ht="11.1" customHeight="1" outlineLevel="1" x14ac:dyDescent="0.2">
      <c r="A92" s="7" t="s">
        <v>95</v>
      </c>
      <c r="B92" s="7" t="s">
        <v>8</v>
      </c>
      <c r="C92" s="8">
        <v>4496.2610000000004</v>
      </c>
      <c r="D92" s="8">
        <v>9141.0499999999993</v>
      </c>
      <c r="E92" s="8">
        <v>7034.9250000000002</v>
      </c>
      <c r="F92" s="8">
        <v>2506.96</v>
      </c>
      <c r="G92" s="1" t="str">
        <f>VLOOKUP(A:A,[1]TDSheet!$A:$G,7,0)</f>
        <v>ткмай</v>
      </c>
      <c r="H92" s="1">
        <f>VLOOKUP(A:A,[1]TDSheet!$A:$H,8,0)</f>
        <v>1</v>
      </c>
      <c r="I92" s="1" t="e">
        <f>VLOOKUP(A:A,[1]TDSheet!$A:$I,9,0)</f>
        <v>#N/A</v>
      </c>
      <c r="J92" s="13">
        <f>VLOOKUP(A:A,[2]TDSheet!$A:$F,6,0)</f>
        <v>7233.1790000000001</v>
      </c>
      <c r="K92" s="13">
        <f t="shared" si="15"/>
        <v>-198.25399999999991</v>
      </c>
      <c r="L92" s="13">
        <f>VLOOKUP(A:A,[1]TDSheet!$A:$M,13,0)</f>
        <v>2000</v>
      </c>
      <c r="M92" s="13">
        <f>VLOOKUP(A:A,[1]TDSheet!$A:$N,14,0)</f>
        <v>1900</v>
      </c>
      <c r="N92" s="13">
        <f>VLOOKUP(A:A,[1]TDSheet!$A:$V,22,0)</f>
        <v>0</v>
      </c>
      <c r="O92" s="13">
        <f>VLOOKUP(A:A,[1]TDSheet!$A:$X,24,0)</f>
        <v>1200</v>
      </c>
      <c r="P92" s="13"/>
      <c r="Q92" s="13"/>
      <c r="R92" s="13"/>
      <c r="S92" s="13"/>
      <c r="T92" s="13"/>
      <c r="U92" s="13"/>
      <c r="V92" s="13"/>
      <c r="W92" s="13">
        <f t="shared" si="16"/>
        <v>1406.9850000000001</v>
      </c>
      <c r="X92" s="15">
        <v>2000</v>
      </c>
      <c r="Y92" s="16">
        <f t="shared" si="17"/>
        <v>6.8280472073263025</v>
      </c>
      <c r="Z92" s="13">
        <f t="shared" si="18"/>
        <v>1.7817958258261459</v>
      </c>
      <c r="AA92" s="13"/>
      <c r="AB92" s="13"/>
      <c r="AC92" s="13"/>
      <c r="AD92" s="13">
        <f>VLOOKUP(A:A,[1]TDSheet!$A:$AD,30,0)</f>
        <v>0</v>
      </c>
      <c r="AE92" s="13">
        <f>VLOOKUP(A:A,[1]TDSheet!$A:$AE,31,0)</f>
        <v>1871.5</v>
      </c>
      <c r="AF92" s="13">
        <f>VLOOKUP(A:A,[1]TDSheet!$A:$AF,32,0)</f>
        <v>1950.8</v>
      </c>
      <c r="AG92" s="13">
        <f>VLOOKUP(A:A,[1]TDSheet!$A:$AG,33,0)</f>
        <v>1459.1478</v>
      </c>
      <c r="AH92" s="13">
        <f>VLOOKUP(A:A,[3]TDSheet!$A:$D,4,0)</f>
        <v>1216.5809999999999</v>
      </c>
      <c r="AI92" s="13" t="str">
        <f>VLOOKUP(A:A,[1]TDSheet!$A:$AI,35,0)</f>
        <v>оконч</v>
      </c>
      <c r="AJ92" s="13">
        <f t="shared" si="19"/>
        <v>2000</v>
      </c>
      <c r="AK92" s="13"/>
      <c r="AL92" s="13"/>
    </row>
    <row r="93" spans="1:38" s="1" customFormat="1" ht="11.1" customHeight="1" outlineLevel="1" x14ac:dyDescent="0.2">
      <c r="A93" s="7" t="s">
        <v>96</v>
      </c>
      <c r="B93" s="7" t="s">
        <v>8</v>
      </c>
      <c r="C93" s="8">
        <v>1951.528</v>
      </c>
      <c r="D93" s="8">
        <v>4620.3209999999999</v>
      </c>
      <c r="E93" s="8">
        <v>5910.4589999999998</v>
      </c>
      <c r="F93" s="8">
        <v>491.36500000000001</v>
      </c>
      <c r="G93" s="18" t="s">
        <v>147</v>
      </c>
      <c r="H93" s="1">
        <f>VLOOKUP(A:A,[1]TDSheet!$A:$H,8,0)</f>
        <v>1</v>
      </c>
      <c r="I93" s="1" t="e">
        <f>VLOOKUP(A:A,[1]TDSheet!$A:$I,9,0)</f>
        <v>#N/A</v>
      </c>
      <c r="J93" s="13">
        <f>VLOOKUP(A:A,[2]TDSheet!$A:$F,6,0)</f>
        <v>6049.3320000000003</v>
      </c>
      <c r="K93" s="13">
        <f t="shared" si="15"/>
        <v>-138.8730000000005</v>
      </c>
      <c r="L93" s="13">
        <f>VLOOKUP(A:A,[1]TDSheet!$A:$M,13,0)</f>
        <v>700</v>
      </c>
      <c r="M93" s="13">
        <f>VLOOKUP(A:A,[1]TDSheet!$A:$N,14,0)</f>
        <v>1000</v>
      </c>
      <c r="N93" s="13">
        <f>VLOOKUP(A:A,[1]TDSheet!$A:$V,22,0)</f>
        <v>1800</v>
      </c>
      <c r="O93" s="13">
        <f>VLOOKUP(A:A,[1]TDSheet!$A:$X,24,0)</f>
        <v>2000</v>
      </c>
      <c r="P93" s="13"/>
      <c r="Q93" s="13"/>
      <c r="R93" s="13"/>
      <c r="S93" s="13"/>
      <c r="T93" s="13"/>
      <c r="U93" s="13"/>
      <c r="V93" s="13"/>
      <c r="W93" s="13">
        <f t="shared" si="16"/>
        <v>1182.0917999999999</v>
      </c>
      <c r="X93" s="15">
        <v>2800</v>
      </c>
      <c r="Y93" s="16">
        <f t="shared" si="17"/>
        <v>7.4371254415266232</v>
      </c>
      <c r="Z93" s="13">
        <f t="shared" si="18"/>
        <v>0.41567414645799933</v>
      </c>
      <c r="AA93" s="13"/>
      <c r="AB93" s="13"/>
      <c r="AC93" s="13"/>
      <c r="AD93" s="13">
        <f>VLOOKUP(A:A,[1]TDSheet!$A:$AD,30,0)</f>
        <v>0</v>
      </c>
      <c r="AE93" s="13">
        <f>VLOOKUP(A:A,[1]TDSheet!$A:$AE,31,0)</f>
        <v>806.05274999999995</v>
      </c>
      <c r="AF93" s="13">
        <f>VLOOKUP(A:A,[1]TDSheet!$A:$AF,32,0)</f>
        <v>717.03639999999996</v>
      </c>
      <c r="AG93" s="13">
        <f>VLOOKUP(A:A,[1]TDSheet!$A:$AG,33,0)</f>
        <v>672.9606</v>
      </c>
      <c r="AH93" s="13">
        <f>VLOOKUP(A:A,[3]TDSheet!$A:$D,4,0)</f>
        <v>1559.569</v>
      </c>
      <c r="AI93" s="13" t="str">
        <f>VLOOKUP(A:A,[1]TDSheet!$A:$AI,35,0)</f>
        <v>июньяб</v>
      </c>
      <c r="AJ93" s="13">
        <f t="shared" si="19"/>
        <v>2800</v>
      </c>
      <c r="AK93" s="13"/>
      <c r="AL93" s="13"/>
    </row>
    <row r="94" spans="1:38" s="1" customFormat="1" ht="21.95" customHeight="1" outlineLevel="1" x14ac:dyDescent="0.2">
      <c r="A94" s="7" t="s">
        <v>97</v>
      </c>
      <c r="B94" s="7" t="s">
        <v>8</v>
      </c>
      <c r="C94" s="8">
        <v>1.2749999999999999</v>
      </c>
      <c r="D94" s="8">
        <v>2.6840000000000002</v>
      </c>
      <c r="E94" s="8">
        <v>0</v>
      </c>
      <c r="F94" s="8">
        <v>1.3420000000000001</v>
      </c>
      <c r="G94" s="1" t="str">
        <f>VLOOKUP(A:A,[1]TDSheet!$A:$G,7,0)</f>
        <v>выв1405,</v>
      </c>
      <c r="H94" s="1">
        <f>VLOOKUP(A:A,[1]TDSheet!$A:$H,8,0)</f>
        <v>0</v>
      </c>
      <c r="I94" s="1" t="e">
        <f>VLOOKUP(A:A,[1]TDSheet!$A:$I,9,0)</f>
        <v>#N/A</v>
      </c>
      <c r="J94" s="13">
        <f>VLOOKUP(A:A,[2]TDSheet!$A:$F,6,0)</f>
        <v>2.6</v>
      </c>
      <c r="K94" s="13">
        <f t="shared" si="15"/>
        <v>-2.6</v>
      </c>
      <c r="L94" s="13">
        <f>VLOOKUP(A:A,[1]TDSheet!$A:$M,13,0)</f>
        <v>0</v>
      </c>
      <c r="M94" s="13">
        <f>VLOOKUP(A:A,[1]TDSheet!$A:$N,14,0)</f>
        <v>0</v>
      </c>
      <c r="N94" s="13">
        <f>VLOOKUP(A:A,[1]TDSheet!$A:$V,22,0)</f>
        <v>0</v>
      </c>
      <c r="O94" s="13">
        <f>VLOOKUP(A:A,[1]TDSheet!$A:$X,24,0)</f>
        <v>0</v>
      </c>
      <c r="P94" s="13"/>
      <c r="Q94" s="13"/>
      <c r="R94" s="13"/>
      <c r="S94" s="13"/>
      <c r="T94" s="13"/>
      <c r="U94" s="13"/>
      <c r="V94" s="13"/>
      <c r="W94" s="13">
        <f t="shared" si="16"/>
        <v>0</v>
      </c>
      <c r="X94" s="15"/>
      <c r="Y94" s="16" t="e">
        <f t="shared" si="17"/>
        <v>#DIV/0!</v>
      </c>
      <c r="Z94" s="13" t="e">
        <f t="shared" si="18"/>
        <v>#DIV/0!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0.34275</v>
      </c>
      <c r="AF94" s="13">
        <f>VLOOKUP(A:A,[1]TDSheet!$A:$AF,32,0)</f>
        <v>0</v>
      </c>
      <c r="AG94" s="13">
        <f>VLOOKUP(A:A,[1]TDSheet!$A:$AG,33,0)</f>
        <v>1.6320000000000001</v>
      </c>
      <c r="AH94" s="13">
        <v>0</v>
      </c>
      <c r="AI94" s="13" t="str">
        <f>VLOOKUP(A:A,[1]TDSheet!$A:$AI,35,0)</f>
        <v>увел</v>
      </c>
      <c r="AJ94" s="13">
        <f t="shared" si="19"/>
        <v>0</v>
      </c>
      <c r="AK94" s="13"/>
      <c r="AL94" s="13"/>
    </row>
    <row r="95" spans="1:38" s="1" customFormat="1" ht="21.95" customHeight="1" outlineLevel="1" x14ac:dyDescent="0.2">
      <c r="A95" s="7" t="s">
        <v>98</v>
      </c>
      <c r="B95" s="7" t="s">
        <v>8</v>
      </c>
      <c r="C95" s="8">
        <v>115.67400000000001</v>
      </c>
      <c r="D95" s="8">
        <v>198.886</v>
      </c>
      <c r="E95" s="8">
        <v>233.733</v>
      </c>
      <c r="F95" s="8">
        <v>76.731999999999999</v>
      </c>
      <c r="G95" s="1" t="str">
        <f>VLOOKUP(A:A,[1]TDSheet!$A:$G,7,0)</f>
        <v>г</v>
      </c>
      <c r="H95" s="1">
        <f>VLOOKUP(A:A,[1]TDSheet!$A:$H,8,0)</f>
        <v>1</v>
      </c>
      <c r="I95" s="1" t="e">
        <f>VLOOKUP(A:A,[1]TDSheet!$A:$I,9,0)</f>
        <v>#N/A</v>
      </c>
      <c r="J95" s="13">
        <f>VLOOKUP(A:A,[2]TDSheet!$A:$F,6,0)</f>
        <v>258.14600000000002</v>
      </c>
      <c r="K95" s="13">
        <f t="shared" si="15"/>
        <v>-24.413000000000011</v>
      </c>
      <c r="L95" s="13">
        <f>VLOOKUP(A:A,[1]TDSheet!$A:$M,13,0)</f>
        <v>50</v>
      </c>
      <c r="M95" s="13">
        <f>VLOOKUP(A:A,[1]TDSheet!$A:$N,14,0)</f>
        <v>50</v>
      </c>
      <c r="N95" s="13">
        <f>VLOOKUP(A:A,[1]TDSheet!$A:$V,22,0)</f>
        <v>0</v>
      </c>
      <c r="O95" s="13">
        <f>VLOOKUP(A:A,[1]TDSheet!$A:$X,24,0)</f>
        <v>50</v>
      </c>
      <c r="P95" s="13"/>
      <c r="Q95" s="13"/>
      <c r="R95" s="13"/>
      <c r="S95" s="13"/>
      <c r="T95" s="13"/>
      <c r="U95" s="13"/>
      <c r="V95" s="13"/>
      <c r="W95" s="13">
        <f t="shared" si="16"/>
        <v>46.746600000000001</v>
      </c>
      <c r="X95" s="15">
        <v>90</v>
      </c>
      <c r="Y95" s="16">
        <f t="shared" si="17"/>
        <v>6.7755088070576246</v>
      </c>
      <c r="Z95" s="13">
        <f t="shared" si="18"/>
        <v>1.6414455810689974</v>
      </c>
      <c r="AA95" s="13"/>
      <c r="AB95" s="13"/>
      <c r="AC95" s="13"/>
      <c r="AD95" s="13">
        <f>VLOOKUP(A:A,[1]TDSheet!$A:$AD,30,0)</f>
        <v>0</v>
      </c>
      <c r="AE95" s="13">
        <f>VLOOKUP(A:A,[1]TDSheet!$A:$AE,31,0)</f>
        <v>42.905500000000004</v>
      </c>
      <c r="AF95" s="13">
        <f>VLOOKUP(A:A,[1]TDSheet!$A:$AF,32,0)</f>
        <v>44.535600000000002</v>
      </c>
      <c r="AG95" s="13">
        <f>VLOOKUP(A:A,[1]TDSheet!$A:$AG,33,0)</f>
        <v>40.700200000000002</v>
      </c>
      <c r="AH95" s="13">
        <f>VLOOKUP(A:A,[3]TDSheet!$A:$D,4,0)</f>
        <v>75.102999999999994</v>
      </c>
      <c r="AI95" s="13">
        <f>VLOOKUP(A:A,[1]TDSheet!$A:$AI,35,0)</f>
        <v>0</v>
      </c>
      <c r="AJ95" s="13">
        <f t="shared" si="19"/>
        <v>90</v>
      </c>
      <c r="AK95" s="13"/>
      <c r="AL95" s="13"/>
    </row>
    <row r="96" spans="1:38" s="1" customFormat="1" ht="11.1" customHeight="1" outlineLevel="1" x14ac:dyDescent="0.2">
      <c r="A96" s="7" t="s">
        <v>99</v>
      </c>
      <c r="B96" s="7" t="s">
        <v>12</v>
      </c>
      <c r="C96" s="8">
        <v>84</v>
      </c>
      <c r="D96" s="8">
        <v>48</v>
      </c>
      <c r="E96" s="8">
        <v>111</v>
      </c>
      <c r="F96" s="8">
        <v>16</v>
      </c>
      <c r="G96" s="1">
        <f>VLOOKUP(A:A,[1]TDSheet!$A:$G,7,0)</f>
        <v>0</v>
      </c>
      <c r="H96" s="1">
        <f>VLOOKUP(A:A,[1]TDSheet!$A:$H,8,0)</f>
        <v>0.5</v>
      </c>
      <c r="I96" s="1" t="e">
        <f>VLOOKUP(A:A,[1]TDSheet!$A:$I,9,0)</f>
        <v>#N/A</v>
      </c>
      <c r="J96" s="13">
        <f>VLOOKUP(A:A,[2]TDSheet!$A:$F,6,0)</f>
        <v>194</v>
      </c>
      <c r="K96" s="13">
        <f t="shared" si="15"/>
        <v>-83</v>
      </c>
      <c r="L96" s="13">
        <f>VLOOKUP(A:A,[1]TDSheet!$A:$M,13,0)</f>
        <v>30</v>
      </c>
      <c r="M96" s="13">
        <f>VLOOKUP(A:A,[1]TDSheet!$A:$N,14,0)</f>
        <v>20</v>
      </c>
      <c r="N96" s="13">
        <f>VLOOKUP(A:A,[1]TDSheet!$A:$V,22,0)</f>
        <v>0</v>
      </c>
      <c r="O96" s="13">
        <f>VLOOKUP(A:A,[1]TDSheet!$A:$X,24,0)</f>
        <v>30</v>
      </c>
      <c r="P96" s="13"/>
      <c r="Q96" s="13"/>
      <c r="R96" s="13"/>
      <c r="S96" s="13"/>
      <c r="T96" s="13"/>
      <c r="U96" s="13"/>
      <c r="V96" s="13"/>
      <c r="W96" s="13">
        <f t="shared" si="16"/>
        <v>22.2</v>
      </c>
      <c r="X96" s="15">
        <v>50</v>
      </c>
      <c r="Y96" s="16">
        <f t="shared" si="17"/>
        <v>6.5765765765765769</v>
      </c>
      <c r="Z96" s="13">
        <f t="shared" si="18"/>
        <v>0.7207207207207208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30</v>
      </c>
      <c r="AF96" s="13">
        <f>VLOOKUP(A:A,[1]TDSheet!$A:$AF,32,0)</f>
        <v>18.600000000000001</v>
      </c>
      <c r="AG96" s="13">
        <f>VLOOKUP(A:A,[1]TDSheet!$A:$AG,33,0)</f>
        <v>17</v>
      </c>
      <c r="AH96" s="13">
        <f>VLOOKUP(A:A,[3]TDSheet!$A:$D,4,0)</f>
        <v>45</v>
      </c>
      <c r="AI96" s="13" t="e">
        <f>VLOOKUP(A:A,[1]TDSheet!$A:$AI,35,0)</f>
        <v>#N/A</v>
      </c>
      <c r="AJ96" s="13">
        <f t="shared" si="19"/>
        <v>25</v>
      </c>
      <c r="AK96" s="13"/>
      <c r="AL96" s="13"/>
    </row>
    <row r="97" spans="1:38" s="1" customFormat="1" ht="21.95" customHeight="1" outlineLevel="1" x14ac:dyDescent="0.2">
      <c r="A97" s="7" t="s">
        <v>100</v>
      </c>
      <c r="B97" s="7" t="s">
        <v>12</v>
      </c>
      <c r="C97" s="8">
        <v>1</v>
      </c>
      <c r="D97" s="8"/>
      <c r="E97" s="8">
        <v>0</v>
      </c>
      <c r="F97" s="8">
        <v>1</v>
      </c>
      <c r="G97" s="1">
        <f>VLOOKUP(A:A,[1]TDSheet!$A:$G,7,0)</f>
        <v>0</v>
      </c>
      <c r="H97" s="1">
        <f>VLOOKUP(A:A,[1]TDSheet!$A:$H,8,0)</f>
        <v>0.4</v>
      </c>
      <c r="I97" s="1">
        <f>VLOOKUP(A:A,[1]TDSheet!$A:$I,9,0)</f>
        <v>0</v>
      </c>
      <c r="J97" s="13">
        <f>VLOOKUP(A:A,[2]TDSheet!$A:$F,6,0)</f>
        <v>2</v>
      </c>
      <c r="K97" s="13">
        <f t="shared" si="15"/>
        <v>-2</v>
      </c>
      <c r="L97" s="13">
        <f>VLOOKUP(A:A,[1]TDSheet!$A:$M,13,0)</f>
        <v>0</v>
      </c>
      <c r="M97" s="13">
        <f>VLOOKUP(A:A,[1]TDSheet!$A:$N,14,0)</f>
        <v>0</v>
      </c>
      <c r="N97" s="13">
        <f>VLOOKUP(A:A,[1]TDSheet!$A:$V,22,0)</f>
        <v>0</v>
      </c>
      <c r="O97" s="13">
        <f>VLOOKUP(A:A,[1]TDSheet!$A:$X,24,0)</f>
        <v>0</v>
      </c>
      <c r="P97" s="13"/>
      <c r="Q97" s="13"/>
      <c r="R97" s="13"/>
      <c r="S97" s="13"/>
      <c r="T97" s="13"/>
      <c r="U97" s="13"/>
      <c r="V97" s="13"/>
      <c r="W97" s="13">
        <f t="shared" si="16"/>
        <v>0</v>
      </c>
      <c r="X97" s="15"/>
      <c r="Y97" s="16" t="e">
        <f t="shared" si="17"/>
        <v>#DIV/0!</v>
      </c>
      <c r="Z97" s="13" t="e">
        <f t="shared" si="18"/>
        <v>#DIV/0!</v>
      </c>
      <c r="AA97" s="13"/>
      <c r="AB97" s="13"/>
      <c r="AC97" s="13"/>
      <c r="AD97" s="13">
        <f>VLOOKUP(A:A,[1]TDSheet!$A:$AD,30,0)</f>
        <v>0</v>
      </c>
      <c r="AE97" s="13">
        <f>VLOOKUP(A:A,[1]TDSheet!$A:$AE,31,0)</f>
        <v>0</v>
      </c>
      <c r="AF97" s="13">
        <f>VLOOKUP(A:A,[1]TDSheet!$A:$AF,32,0)</f>
        <v>0</v>
      </c>
      <c r="AG97" s="13">
        <f>VLOOKUP(A:A,[1]TDSheet!$A:$AG,33,0)</f>
        <v>0</v>
      </c>
      <c r="AH97" s="13">
        <v>0</v>
      </c>
      <c r="AI97" s="13" t="str">
        <f>VLOOKUP(A:A,[1]TDSheet!$A:$AI,35,0)</f>
        <v>увел</v>
      </c>
      <c r="AJ97" s="13">
        <f t="shared" si="19"/>
        <v>0</v>
      </c>
      <c r="AK97" s="13"/>
      <c r="AL97" s="13"/>
    </row>
    <row r="98" spans="1:38" s="1" customFormat="1" ht="11.1" customHeight="1" outlineLevel="1" x14ac:dyDescent="0.2">
      <c r="A98" s="7" t="s">
        <v>101</v>
      </c>
      <c r="B98" s="7" t="s">
        <v>8</v>
      </c>
      <c r="C98" s="8">
        <v>26.478999999999999</v>
      </c>
      <c r="D98" s="8">
        <v>171.14699999999999</v>
      </c>
      <c r="E98" s="8">
        <v>7.51</v>
      </c>
      <c r="F98" s="8">
        <v>26.234000000000002</v>
      </c>
      <c r="G98" s="1" t="str">
        <f>VLOOKUP(A:A,[1]TDSheet!$A:$G,7,0)</f>
        <v>нов1202</v>
      </c>
      <c r="H98" s="1">
        <f>VLOOKUP(A:A,[1]TDSheet!$A:$H,8,0)</f>
        <v>1</v>
      </c>
      <c r="I98" s="1" t="e">
        <f>VLOOKUP(A:A,[1]TDSheet!$A:$I,9,0)</f>
        <v>#N/A</v>
      </c>
      <c r="J98" s="13">
        <f>VLOOKUP(A:A,[2]TDSheet!$A:$F,6,0)</f>
        <v>17.402000000000001</v>
      </c>
      <c r="K98" s="13">
        <f t="shared" si="15"/>
        <v>-9.8920000000000012</v>
      </c>
      <c r="L98" s="13">
        <f>VLOOKUP(A:A,[1]TDSheet!$A:$M,13,0)</f>
        <v>0</v>
      </c>
      <c r="M98" s="13">
        <f>VLOOKUP(A:A,[1]TDSheet!$A:$N,14,0)</f>
        <v>0</v>
      </c>
      <c r="N98" s="13">
        <f>VLOOKUP(A:A,[1]TDSheet!$A:$V,22,0)</f>
        <v>0</v>
      </c>
      <c r="O98" s="13">
        <f>VLOOKUP(A:A,[1]TDSheet!$A:$X,24,0)</f>
        <v>0</v>
      </c>
      <c r="P98" s="13"/>
      <c r="Q98" s="13"/>
      <c r="R98" s="13"/>
      <c r="S98" s="13"/>
      <c r="T98" s="13"/>
      <c r="U98" s="13"/>
      <c r="V98" s="13"/>
      <c r="W98" s="13">
        <f t="shared" si="16"/>
        <v>1.502</v>
      </c>
      <c r="X98" s="15"/>
      <c r="Y98" s="16">
        <f t="shared" si="17"/>
        <v>17.466045272969374</v>
      </c>
      <c r="Z98" s="13">
        <f t="shared" si="18"/>
        <v>17.466045272969374</v>
      </c>
      <c r="AA98" s="13"/>
      <c r="AB98" s="13"/>
      <c r="AC98" s="13"/>
      <c r="AD98" s="13">
        <f>VLOOKUP(A:A,[1]TDSheet!$A:$AD,30,0)</f>
        <v>0</v>
      </c>
      <c r="AE98" s="13">
        <f>VLOOKUP(A:A,[1]TDSheet!$A:$AE,31,0)</f>
        <v>6.4517499999999997</v>
      </c>
      <c r="AF98" s="13">
        <f>VLOOKUP(A:A,[1]TDSheet!$A:$AF,32,0)</f>
        <v>2.9265999999999996</v>
      </c>
      <c r="AG98" s="13">
        <f>VLOOKUP(A:A,[1]TDSheet!$A:$AG,33,0)</f>
        <v>5.2194000000000003</v>
      </c>
      <c r="AH98" s="13">
        <f>VLOOKUP(A:A,[3]TDSheet!$A:$D,4,0)</f>
        <v>7.51</v>
      </c>
      <c r="AI98" s="21" t="str">
        <f>VLOOKUP(A:A,[1]TDSheet!$A:$AI,35,0)</f>
        <v>склад</v>
      </c>
      <c r="AJ98" s="13">
        <f t="shared" si="19"/>
        <v>0</v>
      </c>
      <c r="AK98" s="13"/>
      <c r="AL98" s="13"/>
    </row>
    <row r="99" spans="1:38" s="1" customFormat="1" ht="21.95" customHeight="1" outlineLevel="1" x14ac:dyDescent="0.2">
      <c r="A99" s="7" t="s">
        <v>102</v>
      </c>
      <c r="B99" s="7" t="s">
        <v>12</v>
      </c>
      <c r="C99" s="8">
        <v>432</v>
      </c>
      <c r="D99" s="8">
        <v>1146</v>
      </c>
      <c r="E99" s="8">
        <v>1422</v>
      </c>
      <c r="F99" s="8">
        <v>96</v>
      </c>
      <c r="G99" s="1" t="str">
        <f>VLOOKUP(A:A,[1]TDSheet!$A:$G,7,0)</f>
        <v>нов041,</v>
      </c>
      <c r="H99" s="1">
        <f>VLOOKUP(A:A,[1]TDSheet!$A:$H,8,0)</f>
        <v>0.3</v>
      </c>
      <c r="I99" s="1" t="e">
        <f>VLOOKUP(A:A,[1]TDSheet!$A:$I,9,0)</f>
        <v>#N/A</v>
      </c>
      <c r="J99" s="13">
        <f>VLOOKUP(A:A,[2]TDSheet!$A:$F,6,0)</f>
        <v>1676</v>
      </c>
      <c r="K99" s="13">
        <f t="shared" si="15"/>
        <v>-254</v>
      </c>
      <c r="L99" s="13">
        <f>VLOOKUP(A:A,[1]TDSheet!$A:$M,13,0)</f>
        <v>250</v>
      </c>
      <c r="M99" s="13">
        <f>VLOOKUP(A:A,[1]TDSheet!$A:$N,14,0)</f>
        <v>250</v>
      </c>
      <c r="N99" s="13">
        <f>VLOOKUP(A:A,[1]TDSheet!$A:$V,22,0)</f>
        <v>350</v>
      </c>
      <c r="O99" s="13">
        <f>VLOOKUP(A:A,[1]TDSheet!$A:$X,24,0)</f>
        <v>400</v>
      </c>
      <c r="P99" s="13"/>
      <c r="Q99" s="13"/>
      <c r="R99" s="13"/>
      <c r="S99" s="13"/>
      <c r="T99" s="13"/>
      <c r="U99" s="13"/>
      <c r="V99" s="13"/>
      <c r="W99" s="13">
        <f t="shared" si="16"/>
        <v>284.39999999999998</v>
      </c>
      <c r="X99" s="15">
        <v>450</v>
      </c>
      <c r="Y99" s="16">
        <f t="shared" si="17"/>
        <v>6.3150492264416318</v>
      </c>
      <c r="Z99" s="13">
        <f t="shared" si="18"/>
        <v>0.3375527426160338</v>
      </c>
      <c r="AA99" s="13"/>
      <c r="AB99" s="13"/>
      <c r="AC99" s="13"/>
      <c r="AD99" s="13">
        <f>VLOOKUP(A:A,[1]TDSheet!$A:$AD,30,0)</f>
        <v>0</v>
      </c>
      <c r="AE99" s="13">
        <f>VLOOKUP(A:A,[1]TDSheet!$A:$AE,31,0)</f>
        <v>263.75</v>
      </c>
      <c r="AF99" s="13">
        <f>VLOOKUP(A:A,[1]TDSheet!$A:$AF,32,0)</f>
        <v>220.2</v>
      </c>
      <c r="AG99" s="13">
        <f>VLOOKUP(A:A,[1]TDSheet!$A:$AG,33,0)</f>
        <v>218.2</v>
      </c>
      <c r="AH99" s="13">
        <f>VLOOKUP(A:A,[3]TDSheet!$A:$D,4,0)</f>
        <v>421</v>
      </c>
      <c r="AI99" s="13" t="e">
        <f>VLOOKUP(A:A,[1]TDSheet!$A:$AI,35,0)</f>
        <v>#N/A</v>
      </c>
      <c r="AJ99" s="13">
        <f t="shared" si="19"/>
        <v>135</v>
      </c>
      <c r="AK99" s="13"/>
      <c r="AL99" s="13"/>
    </row>
    <row r="100" spans="1:38" s="1" customFormat="1" ht="11.1" customHeight="1" outlineLevel="1" x14ac:dyDescent="0.2">
      <c r="A100" s="7" t="s">
        <v>103</v>
      </c>
      <c r="B100" s="7" t="s">
        <v>12</v>
      </c>
      <c r="C100" s="8">
        <v>241</v>
      </c>
      <c r="D100" s="8">
        <v>869</v>
      </c>
      <c r="E100" s="8">
        <v>867</v>
      </c>
      <c r="F100" s="8">
        <v>200</v>
      </c>
      <c r="G100" s="1" t="str">
        <f>VLOOKUP(A:A,[1]TDSheet!$A:$G,7,0)</f>
        <v>нов041,</v>
      </c>
      <c r="H100" s="1">
        <f>VLOOKUP(A:A,[1]TDSheet!$A:$H,8,0)</f>
        <v>0.3</v>
      </c>
      <c r="I100" s="1" t="e">
        <f>VLOOKUP(A:A,[1]TDSheet!$A:$I,9,0)</f>
        <v>#N/A</v>
      </c>
      <c r="J100" s="13">
        <f>VLOOKUP(A:A,[2]TDSheet!$A:$F,6,0)</f>
        <v>1050</v>
      </c>
      <c r="K100" s="13">
        <f t="shared" si="15"/>
        <v>-183</v>
      </c>
      <c r="L100" s="13">
        <f>VLOOKUP(A:A,[1]TDSheet!$A:$M,13,0)</f>
        <v>150</v>
      </c>
      <c r="M100" s="13">
        <f>VLOOKUP(A:A,[1]TDSheet!$A:$N,14,0)</f>
        <v>150</v>
      </c>
      <c r="N100" s="13">
        <f>VLOOKUP(A:A,[1]TDSheet!$A:$V,22,0)</f>
        <v>200</v>
      </c>
      <c r="O100" s="13">
        <f>VLOOKUP(A:A,[1]TDSheet!$A:$X,24,0)</f>
        <v>220</v>
      </c>
      <c r="P100" s="13"/>
      <c r="Q100" s="13"/>
      <c r="R100" s="13"/>
      <c r="S100" s="13"/>
      <c r="T100" s="13"/>
      <c r="U100" s="13"/>
      <c r="V100" s="13"/>
      <c r="W100" s="13">
        <f t="shared" si="16"/>
        <v>173.4</v>
      </c>
      <c r="X100" s="15">
        <v>280</v>
      </c>
      <c r="Y100" s="16">
        <f t="shared" si="17"/>
        <v>6.9204152249134943</v>
      </c>
      <c r="Z100" s="13">
        <f t="shared" si="18"/>
        <v>1.1534025374855825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181.5</v>
      </c>
      <c r="AF100" s="13">
        <f>VLOOKUP(A:A,[1]TDSheet!$A:$AF,32,0)</f>
        <v>137.6</v>
      </c>
      <c r="AG100" s="13">
        <f>VLOOKUP(A:A,[1]TDSheet!$A:$AG,33,0)</f>
        <v>150</v>
      </c>
      <c r="AH100" s="13">
        <f>VLOOKUP(A:A,[3]TDSheet!$A:$D,4,0)</f>
        <v>251</v>
      </c>
      <c r="AI100" s="13" t="e">
        <f>VLOOKUP(A:A,[1]TDSheet!$A:$AI,35,0)</f>
        <v>#N/A</v>
      </c>
      <c r="AJ100" s="13">
        <f t="shared" si="19"/>
        <v>84</v>
      </c>
      <c r="AK100" s="13"/>
      <c r="AL100" s="13"/>
    </row>
    <row r="101" spans="1:38" s="1" customFormat="1" ht="11.1" customHeight="1" outlineLevel="1" x14ac:dyDescent="0.2">
      <c r="A101" s="7" t="s">
        <v>104</v>
      </c>
      <c r="B101" s="7" t="s">
        <v>12</v>
      </c>
      <c r="C101" s="8">
        <v>327</v>
      </c>
      <c r="D101" s="8">
        <v>1141</v>
      </c>
      <c r="E101" s="8">
        <v>1162</v>
      </c>
      <c r="F101" s="8">
        <v>267</v>
      </c>
      <c r="G101" s="1" t="str">
        <f>VLOOKUP(A:A,[1]TDSheet!$A:$G,7,0)</f>
        <v>нов041,</v>
      </c>
      <c r="H101" s="1">
        <f>VLOOKUP(A:A,[1]TDSheet!$A:$H,8,0)</f>
        <v>0.3</v>
      </c>
      <c r="I101" s="1" t="e">
        <f>VLOOKUP(A:A,[1]TDSheet!$A:$I,9,0)</f>
        <v>#N/A</v>
      </c>
      <c r="J101" s="13">
        <f>VLOOKUP(A:A,[2]TDSheet!$A:$F,6,0)</f>
        <v>1384</v>
      </c>
      <c r="K101" s="13">
        <f t="shared" si="15"/>
        <v>-222</v>
      </c>
      <c r="L101" s="13">
        <f>VLOOKUP(A:A,[1]TDSheet!$A:$M,13,0)</f>
        <v>220</v>
      </c>
      <c r="M101" s="13">
        <f>VLOOKUP(A:A,[1]TDSheet!$A:$N,14,0)</f>
        <v>200</v>
      </c>
      <c r="N101" s="13">
        <f>VLOOKUP(A:A,[1]TDSheet!$A:$V,22,0)</f>
        <v>240</v>
      </c>
      <c r="O101" s="13">
        <f>VLOOKUP(A:A,[1]TDSheet!$A:$X,24,0)</f>
        <v>300</v>
      </c>
      <c r="P101" s="13"/>
      <c r="Q101" s="13"/>
      <c r="R101" s="13"/>
      <c r="S101" s="13"/>
      <c r="T101" s="13"/>
      <c r="U101" s="13"/>
      <c r="V101" s="13"/>
      <c r="W101" s="13">
        <f t="shared" si="16"/>
        <v>232.4</v>
      </c>
      <c r="X101" s="15">
        <v>320</v>
      </c>
      <c r="Y101" s="16">
        <f t="shared" si="17"/>
        <v>6.6566265060240966</v>
      </c>
      <c r="Z101" s="13">
        <f t="shared" si="18"/>
        <v>1.148881239242685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232.25</v>
      </c>
      <c r="AF101" s="13">
        <f>VLOOKUP(A:A,[1]TDSheet!$A:$AF,32,0)</f>
        <v>197</v>
      </c>
      <c r="AG101" s="13">
        <f>VLOOKUP(A:A,[1]TDSheet!$A:$AG,33,0)</f>
        <v>203</v>
      </c>
      <c r="AH101" s="13">
        <f>VLOOKUP(A:A,[3]TDSheet!$A:$D,4,0)</f>
        <v>302</v>
      </c>
      <c r="AI101" s="13" t="e">
        <f>VLOOKUP(A:A,[1]TDSheet!$A:$AI,35,0)</f>
        <v>#N/A</v>
      </c>
      <c r="AJ101" s="13">
        <f t="shared" si="19"/>
        <v>96</v>
      </c>
      <c r="AK101" s="13"/>
      <c r="AL101" s="13"/>
    </row>
    <row r="102" spans="1:38" s="1" customFormat="1" ht="11.1" customHeight="1" outlineLevel="1" x14ac:dyDescent="0.2">
      <c r="A102" s="7" t="s">
        <v>105</v>
      </c>
      <c r="B102" s="7" t="s">
        <v>12</v>
      </c>
      <c r="C102" s="8">
        <v>248</v>
      </c>
      <c r="D102" s="8">
        <v>778</v>
      </c>
      <c r="E102" s="8">
        <v>749</v>
      </c>
      <c r="F102" s="8">
        <v>251</v>
      </c>
      <c r="G102" s="1" t="str">
        <f>VLOOKUP(A:A,[1]TDSheet!$A:$G,7,0)</f>
        <v>нов041,</v>
      </c>
      <c r="H102" s="1">
        <f>VLOOKUP(A:A,[1]TDSheet!$A:$H,8,0)</f>
        <v>0.3</v>
      </c>
      <c r="I102" s="1" t="e">
        <f>VLOOKUP(A:A,[1]TDSheet!$A:$I,9,0)</f>
        <v>#N/A</v>
      </c>
      <c r="J102" s="13">
        <f>VLOOKUP(A:A,[2]TDSheet!$A:$F,6,0)</f>
        <v>938</v>
      </c>
      <c r="K102" s="13">
        <f t="shared" si="15"/>
        <v>-189</v>
      </c>
      <c r="L102" s="13">
        <f>VLOOKUP(A:A,[1]TDSheet!$A:$M,13,0)</f>
        <v>120</v>
      </c>
      <c r="M102" s="13">
        <f>VLOOKUP(A:A,[1]TDSheet!$A:$N,14,0)</f>
        <v>120</v>
      </c>
      <c r="N102" s="13">
        <f>VLOOKUP(A:A,[1]TDSheet!$A:$V,22,0)</f>
        <v>210</v>
      </c>
      <c r="O102" s="13">
        <f>VLOOKUP(A:A,[1]TDSheet!$A:$X,24,0)</f>
        <v>220</v>
      </c>
      <c r="P102" s="13"/>
      <c r="Q102" s="13"/>
      <c r="R102" s="13"/>
      <c r="S102" s="13"/>
      <c r="T102" s="13"/>
      <c r="U102" s="13"/>
      <c r="V102" s="13"/>
      <c r="W102" s="13">
        <f t="shared" si="16"/>
        <v>149.80000000000001</v>
      </c>
      <c r="X102" s="15">
        <v>160</v>
      </c>
      <c r="Y102" s="16">
        <f t="shared" si="17"/>
        <v>7.2162883845126826</v>
      </c>
      <c r="Z102" s="13">
        <f t="shared" si="18"/>
        <v>1.6755674232309745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172.5</v>
      </c>
      <c r="AF102" s="13">
        <f>VLOOKUP(A:A,[1]TDSheet!$A:$AF,32,0)</f>
        <v>134.80000000000001</v>
      </c>
      <c r="AG102" s="13">
        <f>VLOOKUP(A:A,[1]TDSheet!$A:$AG,33,0)</f>
        <v>138</v>
      </c>
      <c r="AH102" s="13">
        <f>VLOOKUP(A:A,[3]TDSheet!$A:$D,4,0)</f>
        <v>161</v>
      </c>
      <c r="AI102" s="13" t="e">
        <f>VLOOKUP(A:A,[1]TDSheet!$A:$AI,35,0)</f>
        <v>#N/A</v>
      </c>
      <c r="AJ102" s="13">
        <f t="shared" si="19"/>
        <v>48</v>
      </c>
      <c r="AK102" s="13"/>
      <c r="AL102" s="13"/>
    </row>
    <row r="103" spans="1:38" s="1" customFormat="1" ht="21.95" customHeight="1" outlineLevel="1" x14ac:dyDescent="0.2">
      <c r="A103" s="7" t="s">
        <v>106</v>
      </c>
      <c r="B103" s="7" t="s">
        <v>8</v>
      </c>
      <c r="C103" s="8">
        <v>7.7119999999999997</v>
      </c>
      <c r="D103" s="8"/>
      <c r="E103" s="8">
        <v>0</v>
      </c>
      <c r="F103" s="8">
        <v>3.3420000000000001</v>
      </c>
      <c r="G103" s="1" t="str">
        <f>VLOOKUP(A:A,[1]TDSheet!$A:$G,7,0)</f>
        <v>выв1405,</v>
      </c>
      <c r="H103" s="1">
        <f>VLOOKUP(A:A,[1]TDSheet!$A:$H,8,0)</f>
        <v>0</v>
      </c>
      <c r="I103" s="1" t="e">
        <f>VLOOKUP(A:A,[1]TDSheet!$A:$I,9,0)</f>
        <v>#N/A</v>
      </c>
      <c r="J103" s="13">
        <f>VLOOKUP(A:A,[2]TDSheet!$A:$F,6,0)</f>
        <v>6.5</v>
      </c>
      <c r="K103" s="13">
        <f t="shared" si="15"/>
        <v>-6.5</v>
      </c>
      <c r="L103" s="13">
        <f>VLOOKUP(A:A,[1]TDSheet!$A:$M,13,0)</f>
        <v>0</v>
      </c>
      <c r="M103" s="13">
        <f>VLOOKUP(A:A,[1]TDSheet!$A:$N,14,0)</f>
        <v>0</v>
      </c>
      <c r="N103" s="13">
        <f>VLOOKUP(A:A,[1]TDSheet!$A:$V,22,0)</f>
        <v>0</v>
      </c>
      <c r="O103" s="13">
        <f>VLOOKUP(A:A,[1]TDSheet!$A:$X,24,0)</f>
        <v>0</v>
      </c>
      <c r="P103" s="13"/>
      <c r="Q103" s="13"/>
      <c r="R103" s="13"/>
      <c r="S103" s="13"/>
      <c r="T103" s="13"/>
      <c r="U103" s="13"/>
      <c r="V103" s="13"/>
      <c r="W103" s="13">
        <f t="shared" si="16"/>
        <v>0</v>
      </c>
      <c r="X103" s="15"/>
      <c r="Y103" s="16" t="e">
        <f t="shared" si="17"/>
        <v>#DIV/0!</v>
      </c>
      <c r="Z103" s="13" t="e">
        <f t="shared" si="18"/>
        <v>#DIV/0!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2.6945000000000001</v>
      </c>
      <c r="AF103" s="13">
        <f>VLOOKUP(A:A,[1]TDSheet!$A:$AF,32,0)</f>
        <v>0.26880000000000004</v>
      </c>
      <c r="AG103" s="13">
        <f>VLOOKUP(A:A,[1]TDSheet!$A:$AG,33,0)</f>
        <v>0.52980000000000005</v>
      </c>
      <c r="AH103" s="13">
        <v>0</v>
      </c>
      <c r="AI103" s="13" t="str">
        <f>VLOOKUP(A:A,[1]TDSheet!$A:$AI,35,0)</f>
        <v>увел</v>
      </c>
      <c r="AJ103" s="13">
        <f t="shared" si="19"/>
        <v>0</v>
      </c>
      <c r="AK103" s="13"/>
      <c r="AL103" s="13"/>
    </row>
    <row r="104" spans="1:38" s="1" customFormat="1" ht="11.1" customHeight="1" outlineLevel="1" x14ac:dyDescent="0.2">
      <c r="A104" s="7" t="s">
        <v>107</v>
      </c>
      <c r="B104" s="7" t="s">
        <v>12</v>
      </c>
      <c r="C104" s="8">
        <v>4</v>
      </c>
      <c r="D104" s="8"/>
      <c r="E104" s="8">
        <v>0</v>
      </c>
      <c r="F104" s="8"/>
      <c r="G104" s="1" t="str">
        <f>VLOOKUP(A:A,[1]TDSheet!$A:$G,7,0)</f>
        <v>выв1405,</v>
      </c>
      <c r="H104" s="1">
        <f>VLOOKUP(A:A,[1]TDSheet!$A:$H,8,0)</f>
        <v>0</v>
      </c>
      <c r="I104" s="1" t="e">
        <f>VLOOKUP(A:A,[1]TDSheet!$A:$I,9,0)</f>
        <v>#N/A</v>
      </c>
      <c r="J104" s="13">
        <v>0</v>
      </c>
      <c r="K104" s="13">
        <f t="shared" si="15"/>
        <v>0</v>
      </c>
      <c r="L104" s="13">
        <f>VLOOKUP(A:A,[1]TDSheet!$A:$M,13,0)</f>
        <v>0</v>
      </c>
      <c r="M104" s="13">
        <f>VLOOKUP(A:A,[1]TDSheet!$A:$N,14,0)</f>
        <v>0</v>
      </c>
      <c r="N104" s="13">
        <f>VLOOKUP(A:A,[1]TDSheet!$A:$V,22,0)</f>
        <v>0</v>
      </c>
      <c r="O104" s="13">
        <f>VLOOKUP(A:A,[1]TDSheet!$A:$X,24,0)</f>
        <v>0</v>
      </c>
      <c r="P104" s="13"/>
      <c r="Q104" s="13"/>
      <c r="R104" s="13"/>
      <c r="S104" s="13"/>
      <c r="T104" s="13"/>
      <c r="U104" s="13"/>
      <c r="V104" s="13"/>
      <c r="W104" s="13">
        <f t="shared" si="16"/>
        <v>0</v>
      </c>
      <c r="X104" s="15"/>
      <c r="Y104" s="16" t="e">
        <f t="shared" si="17"/>
        <v>#DIV/0!</v>
      </c>
      <c r="Z104" s="13" t="e">
        <f t="shared" si="18"/>
        <v>#DIV/0!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0.5</v>
      </c>
      <c r="AF104" s="13">
        <f>VLOOKUP(A:A,[1]TDSheet!$A:$AF,32,0)</f>
        <v>0.2</v>
      </c>
      <c r="AG104" s="13">
        <f>VLOOKUP(A:A,[1]TDSheet!$A:$AG,33,0)</f>
        <v>0</v>
      </c>
      <c r="AH104" s="13">
        <v>0</v>
      </c>
      <c r="AI104" s="13" t="str">
        <f>VLOOKUP(A:A,[1]TDSheet!$A:$AI,35,0)</f>
        <v>увел</v>
      </c>
      <c r="AJ104" s="13">
        <f t="shared" si="19"/>
        <v>0</v>
      </c>
      <c r="AK104" s="13"/>
      <c r="AL104" s="13"/>
    </row>
    <row r="105" spans="1:38" s="1" customFormat="1" ht="21.95" customHeight="1" outlineLevel="1" x14ac:dyDescent="0.2">
      <c r="A105" s="7" t="s">
        <v>108</v>
      </c>
      <c r="B105" s="7" t="s">
        <v>8</v>
      </c>
      <c r="C105" s="8">
        <v>32.222000000000001</v>
      </c>
      <c r="D105" s="8"/>
      <c r="E105" s="8">
        <v>9.4700000000000006</v>
      </c>
      <c r="F105" s="8">
        <v>22.751999999999999</v>
      </c>
      <c r="G105" s="1" t="str">
        <f>VLOOKUP(A:A,[1]TDSheet!$A:$G,7,0)</f>
        <v>н0801,</v>
      </c>
      <c r="H105" s="1">
        <f>VLOOKUP(A:A,[1]TDSheet!$A:$H,8,0)</f>
        <v>1</v>
      </c>
      <c r="I105" s="1" t="e">
        <f>VLOOKUP(A:A,[1]TDSheet!$A:$I,9,0)</f>
        <v>#N/A</v>
      </c>
      <c r="J105" s="13">
        <f>VLOOKUP(A:A,[2]TDSheet!$A:$F,6,0)</f>
        <v>17.2</v>
      </c>
      <c r="K105" s="13">
        <f t="shared" si="15"/>
        <v>-7.7299999999999986</v>
      </c>
      <c r="L105" s="13">
        <f>VLOOKUP(A:A,[1]TDSheet!$A:$M,13,0)</f>
        <v>0</v>
      </c>
      <c r="M105" s="13">
        <f>VLOOKUP(A:A,[1]TDSheet!$A:$N,14,0)</f>
        <v>0</v>
      </c>
      <c r="N105" s="13">
        <f>VLOOKUP(A:A,[1]TDSheet!$A:$V,22,0)</f>
        <v>0</v>
      </c>
      <c r="O105" s="13">
        <f>VLOOKUP(A:A,[1]TDSheet!$A:$X,24,0)</f>
        <v>0</v>
      </c>
      <c r="P105" s="13"/>
      <c r="Q105" s="13"/>
      <c r="R105" s="13"/>
      <c r="S105" s="13"/>
      <c r="T105" s="13"/>
      <c r="U105" s="13"/>
      <c r="V105" s="13"/>
      <c r="W105" s="13">
        <f t="shared" si="16"/>
        <v>1.8940000000000001</v>
      </c>
      <c r="X105" s="15"/>
      <c r="Y105" s="16">
        <f t="shared" si="17"/>
        <v>12.012671594508975</v>
      </c>
      <c r="Z105" s="13">
        <f t="shared" si="18"/>
        <v>12.012671594508975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0.67749999999999999</v>
      </c>
      <c r="AF105" s="13">
        <f>VLOOKUP(A:A,[1]TDSheet!$A:$AF,32,0)</f>
        <v>2.6879999999999997</v>
      </c>
      <c r="AG105" s="13">
        <f>VLOOKUP(A:A,[1]TDSheet!$A:$AG,33,0)</f>
        <v>0.26579999999999998</v>
      </c>
      <c r="AH105" s="13">
        <f>VLOOKUP(A:A,[3]TDSheet!$A:$D,4,0)</f>
        <v>4.08</v>
      </c>
      <c r="AI105" s="13" t="str">
        <f>VLOOKUP(A:A,[1]TDSheet!$A:$AI,35,0)</f>
        <v>увел</v>
      </c>
      <c r="AJ105" s="13">
        <f t="shared" si="19"/>
        <v>0</v>
      </c>
      <c r="AK105" s="13"/>
      <c r="AL105" s="13"/>
    </row>
    <row r="106" spans="1:38" s="1" customFormat="1" ht="11.1" customHeight="1" outlineLevel="1" x14ac:dyDescent="0.2">
      <c r="A106" s="7" t="s">
        <v>109</v>
      </c>
      <c r="B106" s="7" t="s">
        <v>12</v>
      </c>
      <c r="C106" s="8"/>
      <c r="D106" s="8">
        <v>24</v>
      </c>
      <c r="E106" s="8">
        <v>0</v>
      </c>
      <c r="F106" s="8">
        <v>24</v>
      </c>
      <c r="G106" s="1" t="str">
        <f>VLOOKUP(A:A,[1]TDSheet!$A:$G,7,0)</f>
        <v>нов14,03</v>
      </c>
      <c r="H106" s="1">
        <f>VLOOKUP(A:A,[1]TDSheet!$A:$H,8,0)</f>
        <v>0.3</v>
      </c>
      <c r="I106" s="1" t="e">
        <f>VLOOKUP(A:A,[1]TDSheet!$A:$I,9,0)</f>
        <v>#N/A</v>
      </c>
      <c r="J106" s="13">
        <f>VLOOKUP(A:A,[2]TDSheet!$A:$F,6,0)</f>
        <v>6</v>
      </c>
      <c r="K106" s="13">
        <f t="shared" si="15"/>
        <v>-6</v>
      </c>
      <c r="L106" s="13">
        <f>VLOOKUP(A:A,[1]TDSheet!$A:$M,13,0)</f>
        <v>0</v>
      </c>
      <c r="M106" s="13">
        <f>VLOOKUP(A:A,[1]TDSheet!$A:$N,14,0)</f>
        <v>0</v>
      </c>
      <c r="N106" s="13">
        <f>VLOOKUP(A:A,[1]TDSheet!$A:$V,22,0)</f>
        <v>0</v>
      </c>
      <c r="O106" s="13">
        <f>VLOOKUP(A:A,[1]TDSheet!$A:$X,24,0)</f>
        <v>0</v>
      </c>
      <c r="P106" s="13"/>
      <c r="Q106" s="13"/>
      <c r="R106" s="13"/>
      <c r="S106" s="13"/>
      <c r="T106" s="13"/>
      <c r="U106" s="13"/>
      <c r="V106" s="13"/>
      <c r="W106" s="13">
        <f t="shared" si="16"/>
        <v>0</v>
      </c>
      <c r="X106" s="15"/>
      <c r="Y106" s="16" t="e">
        <f t="shared" si="17"/>
        <v>#DIV/0!</v>
      </c>
      <c r="Z106" s="13" t="e">
        <f t="shared" si="18"/>
        <v>#DIV/0!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0.25</v>
      </c>
      <c r="AF106" s="13">
        <f>VLOOKUP(A:A,[1]TDSheet!$A:$AF,32,0)</f>
        <v>0.2</v>
      </c>
      <c r="AG106" s="13">
        <f>VLOOKUP(A:A,[1]TDSheet!$A:$AG,33,0)</f>
        <v>0</v>
      </c>
      <c r="AH106" s="13">
        <v>0</v>
      </c>
      <c r="AI106" s="13" t="str">
        <f>VLOOKUP(A:A,[1]TDSheet!$A:$AI,35,0)</f>
        <v>увел</v>
      </c>
      <c r="AJ106" s="13">
        <f t="shared" si="19"/>
        <v>0</v>
      </c>
      <c r="AK106" s="13"/>
      <c r="AL106" s="13"/>
    </row>
    <row r="107" spans="1:38" s="1" customFormat="1" ht="11.1" customHeight="1" outlineLevel="1" x14ac:dyDescent="0.2">
      <c r="A107" s="7" t="s">
        <v>110</v>
      </c>
      <c r="B107" s="7" t="s">
        <v>12</v>
      </c>
      <c r="C107" s="8">
        <v>44</v>
      </c>
      <c r="D107" s="8">
        <v>2</v>
      </c>
      <c r="E107" s="8">
        <v>13</v>
      </c>
      <c r="F107" s="8">
        <v>22</v>
      </c>
      <c r="G107" s="1" t="str">
        <f>VLOOKUP(A:A,[1]TDSheet!$A:$G,7,0)</f>
        <v>завод</v>
      </c>
      <c r="H107" s="1">
        <f>VLOOKUP(A:A,[1]TDSheet!$A:$H,8,0)</f>
        <v>0.3</v>
      </c>
      <c r="I107" s="1" t="e">
        <f>VLOOKUP(A:A,[1]TDSheet!$A:$I,9,0)</f>
        <v>#N/A</v>
      </c>
      <c r="J107" s="13">
        <f>VLOOKUP(A:A,[2]TDSheet!$A:$F,6,0)</f>
        <v>25</v>
      </c>
      <c r="K107" s="13">
        <f t="shared" si="15"/>
        <v>-12</v>
      </c>
      <c r="L107" s="13">
        <f>VLOOKUP(A:A,[1]TDSheet!$A:$M,13,0)</f>
        <v>0</v>
      </c>
      <c r="M107" s="13">
        <f>VLOOKUP(A:A,[1]TDSheet!$A:$N,14,0)</f>
        <v>0</v>
      </c>
      <c r="N107" s="13">
        <f>VLOOKUP(A:A,[1]TDSheet!$A:$V,22,0)</f>
        <v>0</v>
      </c>
      <c r="O107" s="13">
        <f>VLOOKUP(A:A,[1]TDSheet!$A:$X,24,0)</f>
        <v>0</v>
      </c>
      <c r="P107" s="13"/>
      <c r="Q107" s="13"/>
      <c r="R107" s="13"/>
      <c r="S107" s="13"/>
      <c r="T107" s="13"/>
      <c r="U107" s="13"/>
      <c r="V107" s="13"/>
      <c r="W107" s="13">
        <f t="shared" si="16"/>
        <v>2.6</v>
      </c>
      <c r="X107" s="15"/>
      <c r="Y107" s="16">
        <f t="shared" si="17"/>
        <v>8.4615384615384617</v>
      </c>
      <c r="Z107" s="13">
        <f t="shared" si="18"/>
        <v>8.4615384615384617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4</v>
      </c>
      <c r="AF107" s="13">
        <f>VLOOKUP(A:A,[1]TDSheet!$A:$AF,32,0)</f>
        <v>8.6</v>
      </c>
      <c r="AG107" s="13">
        <f>VLOOKUP(A:A,[1]TDSheet!$A:$AG,33,0)</f>
        <v>3</v>
      </c>
      <c r="AH107" s="13">
        <f>VLOOKUP(A:A,[3]TDSheet!$A:$D,4,0)</f>
        <v>6</v>
      </c>
      <c r="AI107" s="13" t="str">
        <f>VLOOKUP(A:A,[1]TDSheet!$A:$AI,35,0)</f>
        <v>Макс</v>
      </c>
      <c r="AJ107" s="13">
        <f t="shared" si="19"/>
        <v>0</v>
      </c>
      <c r="AK107" s="13"/>
      <c r="AL107" s="13"/>
    </row>
    <row r="108" spans="1:38" s="1" customFormat="1" ht="11.1" customHeight="1" outlineLevel="1" x14ac:dyDescent="0.2">
      <c r="A108" s="7" t="s">
        <v>111</v>
      </c>
      <c r="B108" s="7" t="s">
        <v>12</v>
      </c>
      <c r="C108" s="8">
        <v>118</v>
      </c>
      <c r="D108" s="8">
        <v>18</v>
      </c>
      <c r="E108" s="8">
        <v>110</v>
      </c>
      <c r="F108" s="8">
        <v>24</v>
      </c>
      <c r="G108" s="1" t="str">
        <f>VLOOKUP(A:A,[1]TDSheet!$A:$G,7,0)</f>
        <v>нов1804,</v>
      </c>
      <c r="H108" s="1">
        <f>VLOOKUP(A:A,[1]TDSheet!$A:$H,8,0)</f>
        <v>0.12</v>
      </c>
      <c r="I108" s="1" t="e">
        <f>VLOOKUP(A:A,[1]TDSheet!$A:$I,9,0)</f>
        <v>#N/A</v>
      </c>
      <c r="J108" s="13">
        <f>VLOOKUP(A:A,[2]TDSheet!$A:$F,6,0)</f>
        <v>157</v>
      </c>
      <c r="K108" s="13">
        <f t="shared" si="15"/>
        <v>-47</v>
      </c>
      <c r="L108" s="13">
        <f>VLOOKUP(A:A,[1]TDSheet!$A:$M,13,0)</f>
        <v>0</v>
      </c>
      <c r="M108" s="13">
        <f>VLOOKUP(A:A,[1]TDSheet!$A:$N,14,0)</f>
        <v>30</v>
      </c>
      <c r="N108" s="13">
        <f>VLOOKUP(A:A,[1]TDSheet!$A:$V,22,0)</f>
        <v>50</v>
      </c>
      <c r="O108" s="13">
        <f>VLOOKUP(A:A,[1]TDSheet!$A:$X,24,0)</f>
        <v>50</v>
      </c>
      <c r="P108" s="13"/>
      <c r="Q108" s="13"/>
      <c r="R108" s="13"/>
      <c r="S108" s="13"/>
      <c r="T108" s="13"/>
      <c r="U108" s="13"/>
      <c r="V108" s="13"/>
      <c r="W108" s="13">
        <f t="shared" si="16"/>
        <v>22</v>
      </c>
      <c r="X108" s="15"/>
      <c r="Y108" s="16">
        <f t="shared" si="17"/>
        <v>7</v>
      </c>
      <c r="Z108" s="13">
        <f t="shared" si="18"/>
        <v>1.0909090909090908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22</v>
      </c>
      <c r="AF108" s="13">
        <f>VLOOKUP(A:A,[1]TDSheet!$A:$AF,32,0)</f>
        <v>16</v>
      </c>
      <c r="AG108" s="13">
        <f>VLOOKUP(A:A,[1]TDSheet!$A:$AG,33,0)</f>
        <v>18.2</v>
      </c>
      <c r="AH108" s="13">
        <f>VLOOKUP(A:A,[3]TDSheet!$A:$D,4,0)</f>
        <v>22</v>
      </c>
      <c r="AI108" s="13" t="str">
        <f>VLOOKUP(A:A,[1]TDSheet!$A:$AI,35,0)</f>
        <v>увел</v>
      </c>
      <c r="AJ108" s="13">
        <f t="shared" si="19"/>
        <v>0</v>
      </c>
      <c r="AK108" s="13"/>
      <c r="AL108" s="13"/>
    </row>
    <row r="109" spans="1:38" s="1" customFormat="1" ht="21.95" customHeight="1" outlineLevel="1" x14ac:dyDescent="0.2">
      <c r="A109" s="7" t="s">
        <v>112</v>
      </c>
      <c r="B109" s="7" t="s">
        <v>12</v>
      </c>
      <c r="C109" s="8">
        <v>1</v>
      </c>
      <c r="D109" s="8">
        <v>108</v>
      </c>
      <c r="E109" s="8">
        <v>70</v>
      </c>
      <c r="F109" s="8">
        <v>39</v>
      </c>
      <c r="G109" s="1" t="str">
        <f>VLOOKUP(A:A,[1]TDSheet!$A:$G,7,0)</f>
        <v>нов0805</v>
      </c>
      <c r="H109" s="1">
        <f>VLOOKUP(A:A,[1]TDSheet!$A:$H,8,0)</f>
        <v>7.0000000000000007E-2</v>
      </c>
      <c r="I109" s="1" t="e">
        <f>VLOOKUP(A:A,[1]TDSheet!$A:$I,9,0)</f>
        <v>#N/A</v>
      </c>
      <c r="J109" s="13">
        <f>VLOOKUP(A:A,[2]TDSheet!$A:$F,6,0)</f>
        <v>103</v>
      </c>
      <c r="K109" s="13">
        <f t="shared" si="15"/>
        <v>-33</v>
      </c>
      <c r="L109" s="13">
        <f>VLOOKUP(A:A,[1]TDSheet!$A:$M,13,0)</f>
        <v>50</v>
      </c>
      <c r="M109" s="13">
        <f>VLOOKUP(A:A,[1]TDSheet!$A:$N,14,0)</f>
        <v>50</v>
      </c>
      <c r="N109" s="13">
        <f>VLOOKUP(A:A,[1]TDSheet!$A:$V,22,0)</f>
        <v>0</v>
      </c>
      <c r="O109" s="13">
        <f>VLOOKUP(A:A,[1]TDSheet!$A:$X,24,0)</f>
        <v>0</v>
      </c>
      <c r="P109" s="13"/>
      <c r="Q109" s="13"/>
      <c r="R109" s="13"/>
      <c r="S109" s="13"/>
      <c r="T109" s="13"/>
      <c r="U109" s="13"/>
      <c r="V109" s="13"/>
      <c r="W109" s="13">
        <f t="shared" si="16"/>
        <v>14</v>
      </c>
      <c r="X109" s="15"/>
      <c r="Y109" s="16">
        <f t="shared" si="17"/>
        <v>9.9285714285714288</v>
      </c>
      <c r="Z109" s="13">
        <f t="shared" si="18"/>
        <v>2.7857142857142856</v>
      </c>
      <c r="AA109" s="13"/>
      <c r="AB109" s="13"/>
      <c r="AC109" s="13"/>
      <c r="AD109" s="13">
        <f>VLOOKUP(A:A,[1]TDSheet!$A:$AD,30,0)</f>
        <v>0</v>
      </c>
      <c r="AE109" s="13">
        <f>VLOOKUP(A:A,[1]TDSheet!$A:$AE,31,0)</f>
        <v>68.5</v>
      </c>
      <c r="AF109" s="13">
        <f>VLOOKUP(A:A,[1]TDSheet!$A:$AF,32,0)</f>
        <v>0.4</v>
      </c>
      <c r="AG109" s="13">
        <f>VLOOKUP(A:A,[1]TDSheet!$A:$AG,33,0)</f>
        <v>0</v>
      </c>
      <c r="AH109" s="13">
        <f>VLOOKUP(A:A,[3]TDSheet!$A:$D,4,0)</f>
        <v>37</v>
      </c>
      <c r="AI109" s="13" t="e">
        <f>VLOOKUP(A:A,[1]TDSheet!$A:$AI,35,0)</f>
        <v>#N/A</v>
      </c>
      <c r="AJ109" s="13">
        <f t="shared" si="19"/>
        <v>0</v>
      </c>
      <c r="AK109" s="13"/>
      <c r="AL109" s="13"/>
    </row>
    <row r="110" spans="1:38" s="1" customFormat="1" ht="11.1" customHeight="1" outlineLevel="1" x14ac:dyDescent="0.2">
      <c r="A110" s="7" t="s">
        <v>113</v>
      </c>
      <c r="B110" s="7" t="s">
        <v>12</v>
      </c>
      <c r="C110" s="8">
        <v>36</v>
      </c>
      <c r="D110" s="8">
        <v>126</v>
      </c>
      <c r="E110" s="8">
        <v>90</v>
      </c>
      <c r="F110" s="8">
        <v>68</v>
      </c>
      <c r="G110" s="1" t="str">
        <f>VLOOKUP(A:A,[1]TDSheet!$A:$G,7,0)</f>
        <v>нов0805</v>
      </c>
      <c r="H110" s="1">
        <f>VLOOKUP(A:A,[1]TDSheet!$A:$H,8,0)</f>
        <v>7.0000000000000007E-2</v>
      </c>
      <c r="I110" s="1" t="e">
        <f>VLOOKUP(A:A,[1]TDSheet!$A:$I,9,0)</f>
        <v>#N/A</v>
      </c>
      <c r="J110" s="13">
        <f>VLOOKUP(A:A,[2]TDSheet!$A:$F,6,0)</f>
        <v>146</v>
      </c>
      <c r="K110" s="13">
        <f t="shared" si="15"/>
        <v>-56</v>
      </c>
      <c r="L110" s="13">
        <f>VLOOKUP(A:A,[1]TDSheet!$A:$M,13,0)</f>
        <v>30</v>
      </c>
      <c r="M110" s="13">
        <f>VLOOKUP(A:A,[1]TDSheet!$A:$N,14,0)</f>
        <v>50</v>
      </c>
      <c r="N110" s="13">
        <f>VLOOKUP(A:A,[1]TDSheet!$A:$V,22,0)</f>
        <v>0</v>
      </c>
      <c r="O110" s="13">
        <f>VLOOKUP(A:A,[1]TDSheet!$A:$X,24,0)</f>
        <v>30</v>
      </c>
      <c r="P110" s="13"/>
      <c r="Q110" s="13"/>
      <c r="R110" s="13"/>
      <c r="S110" s="13"/>
      <c r="T110" s="13"/>
      <c r="U110" s="13"/>
      <c r="V110" s="13"/>
      <c r="W110" s="13">
        <f t="shared" si="16"/>
        <v>18</v>
      </c>
      <c r="X110" s="15"/>
      <c r="Y110" s="16">
        <f t="shared" si="17"/>
        <v>9.8888888888888893</v>
      </c>
      <c r="Z110" s="13">
        <f t="shared" si="18"/>
        <v>3.7777777777777777</v>
      </c>
      <c r="AA110" s="13"/>
      <c r="AB110" s="13"/>
      <c r="AC110" s="13"/>
      <c r="AD110" s="13">
        <f>VLOOKUP(A:A,[1]TDSheet!$A:$AD,30,0)</f>
        <v>0</v>
      </c>
      <c r="AE110" s="13">
        <f>VLOOKUP(A:A,[1]TDSheet!$A:$AE,31,0)</f>
        <v>46.75</v>
      </c>
      <c r="AF110" s="13">
        <f>VLOOKUP(A:A,[1]TDSheet!$A:$AF,32,0)</f>
        <v>19.600000000000001</v>
      </c>
      <c r="AG110" s="13">
        <f>VLOOKUP(A:A,[1]TDSheet!$A:$AG,33,0)</f>
        <v>26.2</v>
      </c>
      <c r="AH110" s="13">
        <f>VLOOKUP(A:A,[3]TDSheet!$A:$D,4,0)</f>
        <v>28</v>
      </c>
      <c r="AI110" s="13" t="e">
        <f>VLOOKUP(A:A,[1]TDSheet!$A:$AI,35,0)</f>
        <v>#N/A</v>
      </c>
      <c r="AJ110" s="13">
        <f t="shared" si="19"/>
        <v>0</v>
      </c>
      <c r="AK110" s="13"/>
      <c r="AL110" s="13"/>
    </row>
    <row r="111" spans="1:38" s="1" customFormat="1" ht="11.1" customHeight="1" outlineLevel="1" x14ac:dyDescent="0.2">
      <c r="A111" s="7" t="s">
        <v>121</v>
      </c>
      <c r="B111" s="7" t="s">
        <v>12</v>
      </c>
      <c r="C111" s="8">
        <v>1</v>
      </c>
      <c r="D111" s="8">
        <v>111</v>
      </c>
      <c r="E111" s="8">
        <v>103</v>
      </c>
      <c r="F111" s="8">
        <v>6</v>
      </c>
      <c r="G111" s="1" t="str">
        <f>VLOOKUP(A:A,[1]TDSheet!$A:$G,7,0)</f>
        <v>нв1405,</v>
      </c>
      <c r="H111" s="1">
        <f>VLOOKUP(A:A,[1]TDSheet!$A:$H,8,0)</f>
        <v>7.0000000000000007E-2</v>
      </c>
      <c r="I111" s="1" t="e">
        <f>VLOOKUP(A:A,[1]TDSheet!$A:$I,9,0)</f>
        <v>#N/A</v>
      </c>
      <c r="J111" s="13">
        <f>VLOOKUP(A:A,[2]TDSheet!$A:$F,6,0)</f>
        <v>211</v>
      </c>
      <c r="K111" s="13">
        <f t="shared" si="15"/>
        <v>-108</v>
      </c>
      <c r="L111" s="13">
        <f>VLOOKUP(A:A,[1]TDSheet!$A:$M,13,0)</f>
        <v>50</v>
      </c>
      <c r="M111" s="13">
        <f>VLOOKUP(A:A,[1]TDSheet!$A:$N,14,0)</f>
        <v>50</v>
      </c>
      <c r="N111" s="13">
        <f>VLOOKUP(A:A,[1]TDSheet!$A:$V,22,0)</f>
        <v>0</v>
      </c>
      <c r="O111" s="13">
        <f>VLOOKUP(A:A,[1]TDSheet!$A:$X,24,0)</f>
        <v>0</v>
      </c>
      <c r="P111" s="13"/>
      <c r="Q111" s="13"/>
      <c r="R111" s="13"/>
      <c r="S111" s="13"/>
      <c r="T111" s="13"/>
      <c r="U111" s="13"/>
      <c r="V111" s="13"/>
      <c r="W111" s="13">
        <f t="shared" si="16"/>
        <v>20.6</v>
      </c>
      <c r="X111" s="15">
        <v>50</v>
      </c>
      <c r="Y111" s="16">
        <f t="shared" si="17"/>
        <v>7.5728155339805818</v>
      </c>
      <c r="Z111" s="13">
        <f t="shared" si="18"/>
        <v>0.29126213592233008</v>
      </c>
      <c r="AA111" s="13"/>
      <c r="AB111" s="13"/>
      <c r="AC111" s="13"/>
      <c r="AD111" s="13">
        <f>VLOOKUP(A:A,[1]TDSheet!$A:$AD,30,0)</f>
        <v>0</v>
      </c>
      <c r="AE111" s="13">
        <f>VLOOKUP(A:A,[1]TDSheet!$A:$AE,31,0)</f>
        <v>40.5</v>
      </c>
      <c r="AF111" s="13">
        <f>VLOOKUP(A:A,[1]TDSheet!$A:$AF,32,0)</f>
        <v>10</v>
      </c>
      <c r="AG111" s="13">
        <f>VLOOKUP(A:A,[1]TDSheet!$A:$AG,33,0)</f>
        <v>0.2</v>
      </c>
      <c r="AH111" s="13">
        <f>VLOOKUP(A:A,[3]TDSheet!$A:$D,4,0)</f>
        <v>33</v>
      </c>
      <c r="AI111" s="13" t="e">
        <f>VLOOKUP(A:A,[1]TDSheet!$A:$AI,35,0)</f>
        <v>#N/A</v>
      </c>
      <c r="AJ111" s="13">
        <f t="shared" si="19"/>
        <v>3.5000000000000004</v>
      </c>
      <c r="AK111" s="13"/>
      <c r="AL111" s="13"/>
    </row>
    <row r="112" spans="1:38" s="1" customFormat="1" ht="11.1" customHeight="1" outlineLevel="1" x14ac:dyDescent="0.2">
      <c r="A112" s="7" t="s">
        <v>122</v>
      </c>
      <c r="B112" s="7" t="s">
        <v>12</v>
      </c>
      <c r="C112" s="8"/>
      <c r="D112" s="8">
        <v>108</v>
      </c>
      <c r="E112" s="8">
        <v>0</v>
      </c>
      <c r="F112" s="8">
        <v>108</v>
      </c>
      <c r="G112" s="1" t="str">
        <f>VLOOKUP(A:A,[1]TDSheet!$A:$G,7,0)</f>
        <v>нв1405,</v>
      </c>
      <c r="H112" s="1">
        <f>VLOOKUP(A:A,[1]TDSheet!$A:$H,8,0)</f>
        <v>7.0000000000000007E-2</v>
      </c>
      <c r="I112" s="1" t="e">
        <f>VLOOKUP(A:A,[1]TDSheet!$A:$I,9,0)</f>
        <v>#N/A</v>
      </c>
      <c r="J112" s="13">
        <v>0</v>
      </c>
      <c r="K112" s="13">
        <f t="shared" si="15"/>
        <v>0</v>
      </c>
      <c r="L112" s="13">
        <f>VLOOKUP(A:A,[1]TDSheet!$A:$M,13,0)</f>
        <v>50</v>
      </c>
      <c r="M112" s="13">
        <f>VLOOKUP(A:A,[1]TDSheet!$A:$N,14,0)</f>
        <v>50</v>
      </c>
      <c r="N112" s="13">
        <f>VLOOKUP(A:A,[1]TDSheet!$A:$V,22,0)</f>
        <v>0</v>
      </c>
      <c r="O112" s="13">
        <f>VLOOKUP(A:A,[1]TDSheet!$A:$X,24,0)</f>
        <v>0</v>
      </c>
      <c r="P112" s="13"/>
      <c r="Q112" s="13"/>
      <c r="R112" s="13"/>
      <c r="S112" s="13"/>
      <c r="T112" s="13"/>
      <c r="U112" s="13"/>
      <c r="V112" s="13"/>
      <c r="W112" s="13">
        <f t="shared" si="16"/>
        <v>0</v>
      </c>
      <c r="X112" s="15"/>
      <c r="Y112" s="16" t="e">
        <f t="shared" si="17"/>
        <v>#DIV/0!</v>
      </c>
      <c r="Z112" s="13" t="e">
        <f t="shared" si="18"/>
        <v>#DIV/0!</v>
      </c>
      <c r="AA112" s="13"/>
      <c r="AB112" s="13"/>
      <c r="AC112" s="13"/>
      <c r="AD112" s="13">
        <f>VLOOKUP(A:A,[1]TDSheet!$A:$AD,30,0)</f>
        <v>0</v>
      </c>
      <c r="AE112" s="13">
        <f>VLOOKUP(A:A,[1]TDSheet!$A:$AE,31,0)</f>
        <v>42.25</v>
      </c>
      <c r="AF112" s="13">
        <f>VLOOKUP(A:A,[1]TDSheet!$A:$AF,32,0)</f>
        <v>11.4</v>
      </c>
      <c r="AG112" s="13">
        <f>VLOOKUP(A:A,[1]TDSheet!$A:$AG,33,0)</f>
        <v>0</v>
      </c>
      <c r="AH112" s="13">
        <v>0</v>
      </c>
      <c r="AI112" s="21" t="s">
        <v>148</v>
      </c>
      <c r="AJ112" s="13">
        <f t="shared" si="19"/>
        <v>0</v>
      </c>
      <c r="AK112" s="13"/>
      <c r="AL112" s="13"/>
    </row>
    <row r="113" spans="1:38" s="1" customFormat="1" ht="11.1" customHeight="1" outlineLevel="1" x14ac:dyDescent="0.2">
      <c r="A113" s="7" t="s">
        <v>114</v>
      </c>
      <c r="B113" s="7" t="s">
        <v>12</v>
      </c>
      <c r="C113" s="8">
        <v>2</v>
      </c>
      <c r="D113" s="8">
        <v>108</v>
      </c>
      <c r="E113" s="8">
        <v>100</v>
      </c>
      <c r="F113" s="8">
        <v>10</v>
      </c>
      <c r="G113" s="1" t="str">
        <f>VLOOKUP(A:A,[1]TDSheet!$A:$G,7,0)</f>
        <v>нв1405,</v>
      </c>
      <c r="H113" s="1">
        <f>VLOOKUP(A:A,[1]TDSheet!$A:$H,8,0)</f>
        <v>7.0000000000000007E-2</v>
      </c>
      <c r="I113" s="1" t="e">
        <f>VLOOKUP(A:A,[1]TDSheet!$A:$I,9,0)</f>
        <v>#N/A</v>
      </c>
      <c r="J113" s="13">
        <f>VLOOKUP(A:A,[2]TDSheet!$A:$F,6,0)</f>
        <v>185</v>
      </c>
      <c r="K113" s="13">
        <f t="shared" si="15"/>
        <v>-85</v>
      </c>
      <c r="L113" s="13">
        <f>VLOOKUP(A:A,[1]TDSheet!$A:$M,13,0)</f>
        <v>50</v>
      </c>
      <c r="M113" s="13">
        <f>VLOOKUP(A:A,[1]TDSheet!$A:$N,14,0)</f>
        <v>50</v>
      </c>
      <c r="N113" s="13">
        <f>VLOOKUP(A:A,[1]TDSheet!$A:$V,22,0)</f>
        <v>0</v>
      </c>
      <c r="O113" s="13">
        <f>VLOOKUP(A:A,[1]TDSheet!$A:$X,24,0)</f>
        <v>0</v>
      </c>
      <c r="P113" s="13"/>
      <c r="Q113" s="13"/>
      <c r="R113" s="13"/>
      <c r="S113" s="13"/>
      <c r="T113" s="13"/>
      <c r="U113" s="13"/>
      <c r="V113" s="13"/>
      <c r="W113" s="13">
        <f t="shared" si="16"/>
        <v>20</v>
      </c>
      <c r="X113" s="15">
        <v>50</v>
      </c>
      <c r="Y113" s="16">
        <f t="shared" si="17"/>
        <v>8</v>
      </c>
      <c r="Z113" s="13">
        <f t="shared" si="18"/>
        <v>0.5</v>
      </c>
      <c r="AA113" s="13"/>
      <c r="AB113" s="13"/>
      <c r="AC113" s="13"/>
      <c r="AD113" s="13">
        <f>VLOOKUP(A:A,[1]TDSheet!$A:$AD,30,0)</f>
        <v>0</v>
      </c>
      <c r="AE113" s="13">
        <f>VLOOKUP(A:A,[1]TDSheet!$A:$AE,31,0)</f>
        <v>31</v>
      </c>
      <c r="AF113" s="13">
        <f>VLOOKUP(A:A,[1]TDSheet!$A:$AF,32,0)</f>
        <v>20</v>
      </c>
      <c r="AG113" s="13">
        <f>VLOOKUP(A:A,[1]TDSheet!$A:$AG,33,0)</f>
        <v>0.2</v>
      </c>
      <c r="AH113" s="13">
        <f>VLOOKUP(A:A,[3]TDSheet!$A:$D,4,0)</f>
        <v>43</v>
      </c>
      <c r="AI113" s="13" t="e">
        <f>VLOOKUP(A:A,[1]TDSheet!$A:$AI,35,0)</f>
        <v>#N/A</v>
      </c>
      <c r="AJ113" s="13">
        <f t="shared" si="19"/>
        <v>3.5000000000000004</v>
      </c>
      <c r="AK113" s="13"/>
      <c r="AL113" s="13"/>
    </row>
    <row r="114" spans="1:38" s="1" customFormat="1" ht="11.1" customHeight="1" outlineLevel="1" x14ac:dyDescent="0.2">
      <c r="A114" s="7" t="s">
        <v>115</v>
      </c>
      <c r="B114" s="7" t="s">
        <v>12</v>
      </c>
      <c r="C114" s="8">
        <v>3</v>
      </c>
      <c r="D114" s="8">
        <v>293</v>
      </c>
      <c r="E114" s="8">
        <v>172</v>
      </c>
      <c r="F114" s="8">
        <v>119</v>
      </c>
      <c r="G114" s="1" t="str">
        <f>VLOOKUP(A:A,[1]TDSheet!$A:$G,7,0)</f>
        <v>нв1405,</v>
      </c>
      <c r="H114" s="1">
        <f>VLOOKUP(A:A,[1]TDSheet!$A:$H,8,0)</f>
        <v>5.5E-2</v>
      </c>
      <c r="I114" s="1" t="e">
        <f>VLOOKUP(A:A,[1]TDSheet!$A:$I,9,0)</f>
        <v>#N/A</v>
      </c>
      <c r="J114" s="13">
        <f>VLOOKUP(A:A,[2]TDSheet!$A:$F,6,0)</f>
        <v>228</v>
      </c>
      <c r="K114" s="13">
        <f t="shared" si="15"/>
        <v>-56</v>
      </c>
      <c r="L114" s="13">
        <f>VLOOKUP(A:A,[1]TDSheet!$A:$M,13,0)</f>
        <v>50</v>
      </c>
      <c r="M114" s="13">
        <f>VLOOKUP(A:A,[1]TDSheet!$A:$N,14,0)</f>
        <v>50</v>
      </c>
      <c r="N114" s="13">
        <f>VLOOKUP(A:A,[1]TDSheet!$A:$V,22,0)</f>
        <v>0</v>
      </c>
      <c r="O114" s="13">
        <f>VLOOKUP(A:A,[1]TDSheet!$A:$X,24,0)</f>
        <v>0</v>
      </c>
      <c r="P114" s="13"/>
      <c r="Q114" s="13"/>
      <c r="R114" s="13"/>
      <c r="S114" s="13"/>
      <c r="T114" s="13"/>
      <c r="U114" s="13"/>
      <c r="V114" s="13"/>
      <c r="W114" s="13">
        <f t="shared" si="16"/>
        <v>34.4</v>
      </c>
      <c r="X114" s="15">
        <v>50</v>
      </c>
      <c r="Y114" s="16">
        <f t="shared" si="17"/>
        <v>7.8197674418604652</v>
      </c>
      <c r="Z114" s="13">
        <f t="shared" si="18"/>
        <v>3.4593023255813953</v>
      </c>
      <c r="AA114" s="13"/>
      <c r="AB114" s="13"/>
      <c r="AC114" s="13"/>
      <c r="AD114" s="13">
        <f>VLOOKUP(A:A,[1]TDSheet!$A:$AD,30,0)</f>
        <v>0</v>
      </c>
      <c r="AE114" s="13">
        <f>VLOOKUP(A:A,[1]TDSheet!$A:$AE,31,0)</f>
        <v>26.25</v>
      </c>
      <c r="AF114" s="13">
        <f>VLOOKUP(A:A,[1]TDSheet!$A:$AF,32,0)</f>
        <v>24</v>
      </c>
      <c r="AG114" s="13">
        <f>VLOOKUP(A:A,[1]TDSheet!$A:$AG,33,0)</f>
        <v>0.6</v>
      </c>
      <c r="AH114" s="13">
        <f>VLOOKUP(A:A,[3]TDSheet!$A:$D,4,0)</f>
        <v>61</v>
      </c>
      <c r="AI114" s="13" t="e">
        <f>VLOOKUP(A:A,[1]TDSheet!$A:$AI,35,0)</f>
        <v>#N/A</v>
      </c>
      <c r="AJ114" s="13">
        <f t="shared" si="19"/>
        <v>2.75</v>
      </c>
      <c r="AK114" s="13"/>
      <c r="AL114" s="13"/>
    </row>
    <row r="115" spans="1:38" s="1" customFormat="1" ht="11.1" customHeight="1" outlineLevel="1" x14ac:dyDescent="0.2">
      <c r="A115" s="7" t="s">
        <v>116</v>
      </c>
      <c r="B115" s="7" t="s">
        <v>12</v>
      </c>
      <c r="C115" s="8">
        <v>2</v>
      </c>
      <c r="D115" s="8">
        <v>185</v>
      </c>
      <c r="E115" s="8">
        <v>134</v>
      </c>
      <c r="F115" s="8">
        <v>48</v>
      </c>
      <c r="G115" s="1" t="str">
        <f>VLOOKUP(A:A,[1]TDSheet!$A:$G,7,0)</f>
        <v>нв1405,</v>
      </c>
      <c r="H115" s="1">
        <f>VLOOKUP(A:A,[1]TDSheet!$A:$H,8,0)</f>
        <v>5.5E-2</v>
      </c>
      <c r="I115" s="1" t="e">
        <f>VLOOKUP(A:A,[1]TDSheet!$A:$I,9,0)</f>
        <v>#N/A</v>
      </c>
      <c r="J115" s="13">
        <f>VLOOKUP(A:A,[2]TDSheet!$A:$F,6,0)</f>
        <v>228</v>
      </c>
      <c r="K115" s="13">
        <f t="shared" si="15"/>
        <v>-94</v>
      </c>
      <c r="L115" s="13">
        <f>VLOOKUP(A:A,[1]TDSheet!$A:$M,13,0)</f>
        <v>50</v>
      </c>
      <c r="M115" s="13">
        <f>VLOOKUP(A:A,[1]TDSheet!$A:$N,14,0)</f>
        <v>50</v>
      </c>
      <c r="N115" s="13">
        <f>VLOOKUP(A:A,[1]TDSheet!$A:$V,22,0)</f>
        <v>0</v>
      </c>
      <c r="O115" s="13">
        <f>VLOOKUP(A:A,[1]TDSheet!$A:$X,24,0)</f>
        <v>0</v>
      </c>
      <c r="P115" s="13"/>
      <c r="Q115" s="13"/>
      <c r="R115" s="13"/>
      <c r="S115" s="13"/>
      <c r="T115" s="13"/>
      <c r="U115" s="13"/>
      <c r="V115" s="13"/>
      <c r="W115" s="13">
        <f t="shared" si="16"/>
        <v>26.8</v>
      </c>
      <c r="X115" s="15">
        <v>50</v>
      </c>
      <c r="Y115" s="16">
        <f t="shared" si="17"/>
        <v>7.3880597014925371</v>
      </c>
      <c r="Z115" s="13">
        <f t="shared" si="18"/>
        <v>1.791044776119403</v>
      </c>
      <c r="AA115" s="13"/>
      <c r="AB115" s="13"/>
      <c r="AC115" s="13"/>
      <c r="AD115" s="13">
        <f>VLOOKUP(A:A,[1]TDSheet!$A:$AD,30,0)</f>
        <v>0</v>
      </c>
      <c r="AE115" s="13">
        <f>VLOOKUP(A:A,[1]TDSheet!$A:$AE,31,0)</f>
        <v>28.75</v>
      </c>
      <c r="AF115" s="13">
        <f>VLOOKUP(A:A,[1]TDSheet!$A:$AF,32,0)</f>
        <v>19.8</v>
      </c>
      <c r="AG115" s="13">
        <f>VLOOKUP(A:A,[1]TDSheet!$A:$AG,33,0)</f>
        <v>0.6</v>
      </c>
      <c r="AH115" s="13">
        <f>VLOOKUP(A:A,[3]TDSheet!$A:$D,4,0)</f>
        <v>55</v>
      </c>
      <c r="AI115" s="13" t="e">
        <f>VLOOKUP(A:A,[1]TDSheet!$A:$AI,35,0)</f>
        <v>#N/A</v>
      </c>
      <c r="AJ115" s="13">
        <f t="shared" si="19"/>
        <v>2.75</v>
      </c>
      <c r="AK115" s="13"/>
      <c r="AL115" s="13"/>
    </row>
    <row r="116" spans="1:38" s="1" customFormat="1" ht="11.1" customHeight="1" outlineLevel="1" x14ac:dyDescent="0.2">
      <c r="A116" s="7" t="s">
        <v>117</v>
      </c>
      <c r="B116" s="7" t="s">
        <v>8</v>
      </c>
      <c r="C116" s="8">
        <v>374.63600000000002</v>
      </c>
      <c r="D116" s="8">
        <v>67.147999999999996</v>
      </c>
      <c r="E116" s="8">
        <v>160.881</v>
      </c>
      <c r="F116" s="8">
        <v>1.395</v>
      </c>
      <c r="G116" s="1" t="str">
        <f>VLOOKUP(A:A,[1]TDSheet!$A:$G,7,0)</f>
        <v>отк</v>
      </c>
      <c r="H116" s="1">
        <f>VLOOKUP(A:A,[1]TDSheet!$A:$H,8,0)</f>
        <v>0</v>
      </c>
      <c r="I116" s="1" t="e">
        <f>VLOOKUP(A:A,[1]TDSheet!$A:$I,9,0)</f>
        <v>#N/A</v>
      </c>
      <c r="J116" s="13">
        <f>VLOOKUP(A:A,[2]TDSheet!$A:$F,6,0)</f>
        <v>160.608</v>
      </c>
      <c r="K116" s="13">
        <f t="shared" si="15"/>
        <v>0.27299999999999613</v>
      </c>
      <c r="L116" s="13">
        <f>VLOOKUP(A:A,[1]TDSheet!$A:$M,13,0)</f>
        <v>0</v>
      </c>
      <c r="M116" s="13">
        <f>VLOOKUP(A:A,[1]TDSheet!$A:$N,14,0)</f>
        <v>0</v>
      </c>
      <c r="N116" s="13">
        <f>VLOOKUP(A:A,[1]TDSheet!$A:$V,22,0)</f>
        <v>0</v>
      </c>
      <c r="O116" s="13">
        <f>VLOOKUP(A:A,[1]TDSheet!$A:$X,24,0)</f>
        <v>0</v>
      </c>
      <c r="P116" s="13"/>
      <c r="Q116" s="13"/>
      <c r="R116" s="13"/>
      <c r="S116" s="13"/>
      <c r="T116" s="13"/>
      <c r="U116" s="13"/>
      <c r="V116" s="13"/>
      <c r="W116" s="13">
        <f t="shared" si="16"/>
        <v>32.176200000000001</v>
      </c>
      <c r="X116" s="15"/>
      <c r="Y116" s="16">
        <f t="shared" si="17"/>
        <v>4.3355026385962295E-2</v>
      </c>
      <c r="Z116" s="13">
        <f t="shared" si="18"/>
        <v>4.3355026385962295E-2</v>
      </c>
      <c r="AA116" s="13"/>
      <c r="AB116" s="13"/>
      <c r="AC116" s="13"/>
      <c r="AD116" s="13">
        <f>VLOOKUP(A:A,[1]TDSheet!$A:$AD,30,0)</f>
        <v>0</v>
      </c>
      <c r="AE116" s="13">
        <f>VLOOKUP(A:A,[1]TDSheet!$A:$AE,31,0)</f>
        <v>153.00624999999999</v>
      </c>
      <c r="AF116" s="13">
        <f>VLOOKUP(A:A,[1]TDSheet!$A:$AF,32,0)</f>
        <v>127.40419999999999</v>
      </c>
      <c r="AG116" s="13">
        <f>VLOOKUP(A:A,[1]TDSheet!$A:$AG,33,0)</f>
        <v>117.0078</v>
      </c>
      <c r="AH116" s="13">
        <v>0</v>
      </c>
      <c r="AI116" s="13">
        <f>VLOOKUP(A:A,[1]TDSheet!$A:$AI,35,0)</f>
        <v>0</v>
      </c>
      <c r="AJ116" s="13">
        <f t="shared" si="19"/>
        <v>0</v>
      </c>
      <c r="AK116" s="13"/>
      <c r="AL116" s="13"/>
    </row>
    <row r="117" spans="1:38" s="1" customFormat="1" ht="11.1" customHeight="1" outlineLevel="1" x14ac:dyDescent="0.2">
      <c r="A117" s="7" t="s">
        <v>118</v>
      </c>
      <c r="B117" s="7" t="s">
        <v>8</v>
      </c>
      <c r="C117" s="8">
        <v>132.95400000000001</v>
      </c>
      <c r="D117" s="8">
        <v>1776.5319999999999</v>
      </c>
      <c r="E117" s="8">
        <v>572.577</v>
      </c>
      <c r="F117" s="8">
        <v>-2.6</v>
      </c>
      <c r="G117" s="1" t="str">
        <f>VLOOKUP(A:A,[1]TDSheet!$A:$G,7,0)</f>
        <v>отк</v>
      </c>
      <c r="H117" s="1">
        <f>VLOOKUP(A:A,[1]TDSheet!$A:$H,8,0)</f>
        <v>0</v>
      </c>
      <c r="I117" s="1" t="e">
        <f>VLOOKUP(A:A,[1]TDSheet!$A:$I,9,0)</f>
        <v>#N/A</v>
      </c>
      <c r="J117" s="13">
        <f>VLOOKUP(A:A,[2]TDSheet!$A:$F,6,0)</f>
        <v>575.03599999999994</v>
      </c>
      <c r="K117" s="13">
        <f t="shared" si="15"/>
        <v>-2.4589999999999463</v>
      </c>
      <c r="L117" s="13">
        <f>VLOOKUP(A:A,[1]TDSheet!$A:$M,13,0)</f>
        <v>0</v>
      </c>
      <c r="M117" s="13">
        <f>VLOOKUP(A:A,[1]TDSheet!$A:$N,14,0)</f>
        <v>0</v>
      </c>
      <c r="N117" s="13">
        <f>VLOOKUP(A:A,[1]TDSheet!$A:$V,22,0)</f>
        <v>0</v>
      </c>
      <c r="O117" s="13">
        <f>VLOOKUP(A:A,[1]TDSheet!$A:$X,24,0)</f>
        <v>0</v>
      </c>
      <c r="P117" s="13"/>
      <c r="Q117" s="13"/>
      <c r="R117" s="13"/>
      <c r="S117" s="13"/>
      <c r="T117" s="13"/>
      <c r="U117" s="13"/>
      <c r="V117" s="13"/>
      <c r="W117" s="13">
        <f t="shared" si="16"/>
        <v>114.5154</v>
      </c>
      <c r="X117" s="15"/>
      <c r="Y117" s="16">
        <f t="shared" si="17"/>
        <v>-2.270436989260833E-2</v>
      </c>
      <c r="Z117" s="13">
        <f t="shared" si="18"/>
        <v>-2.270436989260833E-2</v>
      </c>
      <c r="AA117" s="13"/>
      <c r="AB117" s="13"/>
      <c r="AC117" s="13"/>
      <c r="AD117" s="13">
        <f>VLOOKUP(A:A,[1]TDSheet!$A:$AD,30,0)</f>
        <v>0</v>
      </c>
      <c r="AE117" s="13">
        <f>VLOOKUP(A:A,[1]TDSheet!$A:$AE,31,0)</f>
        <v>427.07499999999999</v>
      </c>
      <c r="AF117" s="13">
        <f>VLOOKUP(A:A,[1]TDSheet!$A:$AF,32,0)</f>
        <v>393.83519999999999</v>
      </c>
      <c r="AG117" s="13">
        <f>VLOOKUP(A:A,[1]TDSheet!$A:$AG,33,0)</f>
        <v>386.67160000000001</v>
      </c>
      <c r="AH117" s="13">
        <f>VLOOKUP(A:A,[3]TDSheet!$A:$D,4,0)</f>
        <v>2.6</v>
      </c>
      <c r="AI117" s="13">
        <f>VLOOKUP(A:A,[1]TDSheet!$A:$AI,35,0)</f>
        <v>0</v>
      </c>
      <c r="AJ117" s="13">
        <f t="shared" si="19"/>
        <v>0</v>
      </c>
      <c r="AK117" s="13"/>
      <c r="AL117" s="13"/>
    </row>
    <row r="118" spans="1:38" s="1" customFormat="1" ht="21.95" customHeight="1" outlineLevel="1" x14ac:dyDescent="0.2">
      <c r="A118" s="7" t="s">
        <v>119</v>
      </c>
      <c r="B118" s="7" t="s">
        <v>12</v>
      </c>
      <c r="C118" s="8">
        <v>149</v>
      </c>
      <c r="D118" s="8">
        <v>681</v>
      </c>
      <c r="E118" s="19">
        <v>553</v>
      </c>
      <c r="F118" s="19">
        <v>53</v>
      </c>
      <c r="G118" s="1">
        <f>VLOOKUP(A:A,[1]TDSheet!$A:$G,7,0)</f>
        <v>0</v>
      </c>
      <c r="H118" s="1">
        <f>VLOOKUP(A:A,[1]TDSheet!$A:$H,8,0)</f>
        <v>0</v>
      </c>
      <c r="I118" s="1" t="e">
        <f>VLOOKUP(A:A,[1]TDSheet!$A:$I,9,0)</f>
        <v>#N/A</v>
      </c>
      <c r="J118" s="13">
        <f>VLOOKUP(A:A,[2]TDSheet!$A:$F,6,0)</f>
        <v>637</v>
      </c>
      <c r="K118" s="13">
        <f t="shared" si="15"/>
        <v>-84</v>
      </c>
      <c r="L118" s="13">
        <f>VLOOKUP(A:A,[1]TDSheet!$A:$M,13,0)</f>
        <v>0</v>
      </c>
      <c r="M118" s="13">
        <f>VLOOKUP(A:A,[1]TDSheet!$A:$N,14,0)</f>
        <v>0</v>
      </c>
      <c r="N118" s="13">
        <f>VLOOKUP(A:A,[1]TDSheet!$A:$V,22,0)</f>
        <v>0</v>
      </c>
      <c r="O118" s="13">
        <f>VLOOKUP(A:A,[1]TDSheet!$A:$X,24,0)</f>
        <v>0</v>
      </c>
      <c r="P118" s="13"/>
      <c r="Q118" s="13"/>
      <c r="R118" s="13"/>
      <c r="S118" s="13"/>
      <c r="T118" s="13"/>
      <c r="U118" s="13"/>
      <c r="V118" s="13"/>
      <c r="W118" s="13">
        <f t="shared" si="16"/>
        <v>110.6</v>
      </c>
      <c r="X118" s="15"/>
      <c r="Y118" s="16">
        <f t="shared" si="17"/>
        <v>0.47920433996383366</v>
      </c>
      <c r="Z118" s="13">
        <f t="shared" si="18"/>
        <v>0.47920433996383366</v>
      </c>
      <c r="AA118" s="13"/>
      <c r="AB118" s="13"/>
      <c r="AC118" s="13"/>
      <c r="AD118" s="13">
        <f>VLOOKUP(A:A,[1]TDSheet!$A:$AD,30,0)</f>
        <v>0</v>
      </c>
      <c r="AE118" s="13">
        <f>VLOOKUP(A:A,[1]TDSheet!$A:$AE,31,0)</f>
        <v>124</v>
      </c>
      <c r="AF118" s="13">
        <f>VLOOKUP(A:A,[1]TDSheet!$A:$AF,32,0)</f>
        <v>87.6</v>
      </c>
      <c r="AG118" s="13">
        <f>VLOOKUP(A:A,[1]TDSheet!$A:$AG,33,0)</f>
        <v>99.8</v>
      </c>
      <c r="AH118" s="13">
        <f>VLOOKUP(A:A,[3]TDSheet!$A:$D,4,0)</f>
        <v>133</v>
      </c>
      <c r="AI118" s="13" t="e">
        <f>VLOOKUP(A:A,[1]TDSheet!$A:$AI,35,0)</f>
        <v>#N/A</v>
      </c>
      <c r="AJ118" s="13">
        <f t="shared" si="19"/>
        <v>0</v>
      </c>
      <c r="AK118" s="13"/>
      <c r="AL118" s="13"/>
    </row>
    <row r="119" spans="1:38" s="1" customFormat="1" ht="21.95" customHeight="1" outlineLevel="1" x14ac:dyDescent="0.2">
      <c r="A119" s="7" t="s">
        <v>120</v>
      </c>
      <c r="B119" s="7" t="s">
        <v>12</v>
      </c>
      <c r="C119" s="8">
        <v>-277</v>
      </c>
      <c r="D119" s="8">
        <v>2459</v>
      </c>
      <c r="E119" s="19">
        <v>2062</v>
      </c>
      <c r="F119" s="19">
        <v>48</v>
      </c>
      <c r="G119" s="1">
        <f>VLOOKUP(A:A,[1]TDSheet!$A:$G,7,0)</f>
        <v>0</v>
      </c>
      <c r="H119" s="1">
        <f>VLOOKUP(A:A,[1]TDSheet!$A:$H,8,0)</f>
        <v>0</v>
      </c>
      <c r="I119" s="1" t="e">
        <f>VLOOKUP(A:A,[1]TDSheet!$A:$I,9,0)</f>
        <v>#N/A</v>
      </c>
      <c r="J119" s="13">
        <f>VLOOKUP(A:A,[2]TDSheet!$A:$F,6,0)</f>
        <v>2132</v>
      </c>
      <c r="K119" s="13">
        <f t="shared" si="15"/>
        <v>-70</v>
      </c>
      <c r="L119" s="13">
        <f>VLOOKUP(A:A,[1]TDSheet!$A:$M,13,0)</f>
        <v>0</v>
      </c>
      <c r="M119" s="13">
        <f>VLOOKUP(A:A,[1]TDSheet!$A:$N,14,0)</f>
        <v>0</v>
      </c>
      <c r="N119" s="13">
        <f>VLOOKUP(A:A,[1]TDSheet!$A:$V,22,0)</f>
        <v>0</v>
      </c>
      <c r="O119" s="13">
        <f>VLOOKUP(A:A,[1]TDSheet!$A:$X,24,0)</f>
        <v>0</v>
      </c>
      <c r="P119" s="13"/>
      <c r="Q119" s="13"/>
      <c r="R119" s="13"/>
      <c r="S119" s="13"/>
      <c r="T119" s="13"/>
      <c r="U119" s="13"/>
      <c r="V119" s="13"/>
      <c r="W119" s="13">
        <f t="shared" si="16"/>
        <v>412.4</v>
      </c>
      <c r="X119" s="15"/>
      <c r="Y119" s="16">
        <f t="shared" si="17"/>
        <v>0.11639185257032009</v>
      </c>
      <c r="Z119" s="13">
        <f t="shared" si="18"/>
        <v>0.11639185257032009</v>
      </c>
      <c r="AA119" s="13"/>
      <c r="AB119" s="13"/>
      <c r="AC119" s="13"/>
      <c r="AD119" s="13">
        <f>VLOOKUP(A:A,[1]TDSheet!$A:$AD,30,0)</f>
        <v>0</v>
      </c>
      <c r="AE119" s="13">
        <f>VLOOKUP(A:A,[1]TDSheet!$A:$AE,31,0)</f>
        <v>461.5</v>
      </c>
      <c r="AF119" s="13">
        <f>VLOOKUP(A:A,[1]TDSheet!$A:$AF,32,0)</f>
        <v>381.6</v>
      </c>
      <c r="AG119" s="13">
        <f>VLOOKUP(A:A,[1]TDSheet!$A:$AG,33,0)</f>
        <v>385.2</v>
      </c>
      <c r="AH119" s="13">
        <f>VLOOKUP(A:A,[3]TDSheet!$A:$D,4,0)</f>
        <v>511</v>
      </c>
      <c r="AI119" s="13" t="e">
        <f>VLOOKUP(A:A,[1]TDSheet!$A:$AI,35,0)</f>
        <v>#N/A</v>
      </c>
      <c r="AJ119" s="13">
        <f t="shared" si="19"/>
        <v>0</v>
      </c>
      <c r="AK119" s="13"/>
      <c r="AL119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2025-06-05T09:50:04Z</dcterms:modified>
</cp:coreProperties>
</file>