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3758BA-B156-4B6D-AF38-DE7803D7DD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8" i="1"/>
  <c r="X417" i="1"/>
  <c r="BO416" i="1"/>
  <c r="BM416" i="1"/>
  <c r="Y416" i="1"/>
  <c r="BP416" i="1" s="1"/>
  <c r="P416" i="1"/>
  <c r="BO415" i="1"/>
  <c r="BM415" i="1"/>
  <c r="Y415" i="1"/>
  <c r="P415" i="1"/>
  <c r="X412" i="1"/>
  <c r="X411" i="1"/>
  <c r="BO410" i="1"/>
  <c r="BM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1" i="1"/>
  <c r="X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Z294" i="1" s="1"/>
  <c r="P294" i="1"/>
  <c r="BO293" i="1"/>
  <c r="BM293" i="1"/>
  <c r="Y293" i="1"/>
  <c r="BP293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Y239" i="1" s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Y195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Y174" i="1" s="1"/>
  <c r="P165" i="1"/>
  <c r="X163" i="1"/>
  <c r="X162" i="1"/>
  <c r="BO161" i="1"/>
  <c r="BM161" i="1"/>
  <c r="Y161" i="1"/>
  <c r="Y162" i="1" s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102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Y67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7" i="1" s="1"/>
  <c r="H10" i="1"/>
  <c r="A9" i="1"/>
  <c r="A10" i="1" s="1"/>
  <c r="D7" i="1"/>
  <c r="Q6" i="1"/>
  <c r="P2" i="1"/>
  <c r="BP144" i="1" l="1"/>
  <c r="BN144" i="1"/>
  <c r="BP167" i="1"/>
  <c r="BN167" i="1"/>
  <c r="Z167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7" i="1"/>
  <c r="BN307" i="1"/>
  <c r="Z307" i="1"/>
  <c r="BP313" i="1"/>
  <c r="BN313" i="1"/>
  <c r="Z313" i="1"/>
  <c r="BP349" i="1"/>
  <c r="BN349" i="1"/>
  <c r="Z349" i="1"/>
  <c r="BP398" i="1"/>
  <c r="BN398" i="1"/>
  <c r="Z398" i="1"/>
  <c r="X527" i="1"/>
  <c r="Y429" i="1"/>
  <c r="BP428" i="1"/>
  <c r="BN428" i="1"/>
  <c r="Z428" i="1"/>
  <c r="Z429" i="1" s="1"/>
  <c r="Y435" i="1"/>
  <c r="Y434" i="1"/>
  <c r="BP433" i="1"/>
  <c r="BN433" i="1"/>
  <c r="Z433" i="1"/>
  <c r="Z434" i="1" s="1"/>
  <c r="BP439" i="1"/>
  <c r="BN439" i="1"/>
  <c r="Z439" i="1"/>
  <c r="BP464" i="1"/>
  <c r="BN464" i="1"/>
  <c r="Z464" i="1"/>
  <c r="BP507" i="1"/>
  <c r="BN507" i="1"/>
  <c r="Z507" i="1"/>
  <c r="BP509" i="1"/>
  <c r="BN509" i="1"/>
  <c r="Z509" i="1"/>
  <c r="X519" i="1"/>
  <c r="X517" i="1"/>
  <c r="Z56" i="1"/>
  <c r="BN56" i="1"/>
  <c r="Z70" i="1"/>
  <c r="BN70" i="1"/>
  <c r="Y81" i="1"/>
  <c r="Z84" i="1"/>
  <c r="BN84" i="1"/>
  <c r="Y87" i="1"/>
  <c r="E527" i="1"/>
  <c r="Z98" i="1"/>
  <c r="BN98" i="1"/>
  <c r="Z113" i="1"/>
  <c r="BN113" i="1"/>
  <c r="Y116" i="1"/>
  <c r="Z123" i="1"/>
  <c r="BN123" i="1"/>
  <c r="Z144" i="1"/>
  <c r="BP177" i="1"/>
  <c r="BN177" i="1"/>
  <c r="Z177" i="1"/>
  <c r="BP210" i="1"/>
  <c r="BN210" i="1"/>
  <c r="Z210" i="1"/>
  <c r="BP238" i="1"/>
  <c r="BN238" i="1"/>
  <c r="Z238" i="1"/>
  <c r="BP266" i="1"/>
  <c r="BN266" i="1"/>
  <c r="Z266" i="1"/>
  <c r="BP295" i="1"/>
  <c r="BN295" i="1"/>
  <c r="Z295" i="1"/>
  <c r="BP336" i="1"/>
  <c r="BN336" i="1"/>
  <c r="Z336" i="1"/>
  <c r="BP359" i="1"/>
  <c r="BN359" i="1"/>
  <c r="Z359" i="1"/>
  <c r="BP410" i="1"/>
  <c r="BN410" i="1"/>
  <c r="Z410" i="1"/>
  <c r="BP447" i="1"/>
  <c r="BN447" i="1"/>
  <c r="Z447" i="1"/>
  <c r="Y511" i="1"/>
  <c r="Y510" i="1"/>
  <c r="BP506" i="1"/>
  <c r="BN506" i="1"/>
  <c r="Z506" i="1"/>
  <c r="Z510" i="1" s="1"/>
  <c r="BP508" i="1"/>
  <c r="BN508" i="1"/>
  <c r="Z508" i="1"/>
  <c r="Y180" i="1"/>
  <c r="Y252" i="1"/>
  <c r="Y260" i="1"/>
  <c r="BP315" i="1"/>
  <c r="BN315" i="1"/>
  <c r="Z315" i="1"/>
  <c r="S527" i="1"/>
  <c r="BP341" i="1"/>
  <c r="BN341" i="1"/>
  <c r="Z341" i="1"/>
  <c r="BP355" i="1"/>
  <c r="BN355" i="1"/>
  <c r="Z355" i="1"/>
  <c r="BP386" i="1"/>
  <c r="BN386" i="1"/>
  <c r="Z386" i="1"/>
  <c r="Y392" i="1"/>
  <c r="Y391" i="1"/>
  <c r="BP390" i="1"/>
  <c r="BN390" i="1"/>
  <c r="Z390" i="1"/>
  <c r="Z391" i="1" s="1"/>
  <c r="BP396" i="1"/>
  <c r="BN396" i="1"/>
  <c r="Z396" i="1"/>
  <c r="BP404" i="1"/>
  <c r="BN404" i="1"/>
  <c r="Z404" i="1"/>
  <c r="BP423" i="1"/>
  <c r="BN423" i="1"/>
  <c r="Z423" i="1"/>
  <c r="BP445" i="1"/>
  <c r="BN445" i="1"/>
  <c r="Z445" i="1"/>
  <c r="BP462" i="1"/>
  <c r="BN462" i="1"/>
  <c r="Z462" i="1"/>
  <c r="Y499" i="1"/>
  <c r="Y498" i="1"/>
  <c r="BP496" i="1"/>
  <c r="BN496" i="1"/>
  <c r="Z496" i="1"/>
  <c r="X518" i="1"/>
  <c r="X521" i="1"/>
  <c r="Z35" i="1"/>
  <c r="Z36" i="1" s="1"/>
  <c r="BN35" i="1"/>
  <c r="BP35" i="1"/>
  <c r="Y46" i="1"/>
  <c r="Z43" i="1"/>
  <c r="BN43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Z96" i="1"/>
  <c r="BN96" i="1"/>
  <c r="BP96" i="1"/>
  <c r="Y103" i="1"/>
  <c r="Z100" i="1"/>
  <c r="BN100" i="1"/>
  <c r="F527" i="1"/>
  <c r="Z109" i="1"/>
  <c r="BN109" i="1"/>
  <c r="Y117" i="1"/>
  <c r="Z115" i="1"/>
  <c r="BN115" i="1"/>
  <c r="Y125" i="1"/>
  <c r="Z121" i="1"/>
  <c r="BN121" i="1"/>
  <c r="Z127" i="1"/>
  <c r="BN127" i="1"/>
  <c r="BP127" i="1"/>
  <c r="Y130" i="1"/>
  <c r="G527" i="1"/>
  <c r="Z138" i="1"/>
  <c r="BN138" i="1"/>
  <c r="BP138" i="1"/>
  <c r="Y141" i="1"/>
  <c r="Z149" i="1"/>
  <c r="Z150" i="1" s="1"/>
  <c r="BN149" i="1"/>
  <c r="BP149" i="1"/>
  <c r="Z153" i="1"/>
  <c r="BN153" i="1"/>
  <c r="BP153" i="1"/>
  <c r="Y156" i="1"/>
  <c r="Z161" i="1"/>
  <c r="Z162" i="1" s="1"/>
  <c r="BN161" i="1"/>
  <c r="BP161" i="1"/>
  <c r="Z165" i="1"/>
  <c r="BN165" i="1"/>
  <c r="BP165" i="1"/>
  <c r="Z169" i="1"/>
  <c r="BN169" i="1"/>
  <c r="Z173" i="1"/>
  <c r="BN173" i="1"/>
  <c r="Y181" i="1"/>
  <c r="Z179" i="1"/>
  <c r="BN179" i="1"/>
  <c r="Z194" i="1"/>
  <c r="BN194" i="1"/>
  <c r="Y207" i="1"/>
  <c r="Z200" i="1"/>
  <c r="BN200" i="1"/>
  <c r="Z204" i="1"/>
  <c r="BN204" i="1"/>
  <c r="Y219" i="1"/>
  <c r="Z212" i="1"/>
  <c r="BN212" i="1"/>
  <c r="Z216" i="1"/>
  <c r="BN216" i="1"/>
  <c r="Z217" i="1"/>
  <c r="BN217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Y251" i="1"/>
  <c r="Z250" i="1"/>
  <c r="BN250" i="1"/>
  <c r="Z257" i="1"/>
  <c r="BN257" i="1"/>
  <c r="Z264" i="1"/>
  <c r="BN264" i="1"/>
  <c r="Y268" i="1"/>
  <c r="Z272" i="1"/>
  <c r="BN272" i="1"/>
  <c r="Y275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Z297" i="1"/>
  <c r="BN297" i="1"/>
  <c r="Z305" i="1"/>
  <c r="BN305" i="1"/>
  <c r="BP330" i="1"/>
  <c r="BN330" i="1"/>
  <c r="Z330" i="1"/>
  <c r="BP334" i="1"/>
  <c r="BN334" i="1"/>
  <c r="Z334" i="1"/>
  <c r="Y344" i="1"/>
  <c r="Y356" i="1"/>
  <c r="BP351" i="1"/>
  <c r="BN351" i="1"/>
  <c r="Z351" i="1"/>
  <c r="BP365" i="1"/>
  <c r="BN365" i="1"/>
  <c r="Z365" i="1"/>
  <c r="Y371" i="1"/>
  <c r="Y370" i="1"/>
  <c r="BP369" i="1"/>
  <c r="BN369" i="1"/>
  <c r="Z369" i="1"/>
  <c r="Z370" i="1" s="1"/>
  <c r="BP374" i="1"/>
  <c r="BN374" i="1"/>
  <c r="Z374" i="1"/>
  <c r="BP400" i="1"/>
  <c r="BN400" i="1"/>
  <c r="Z400" i="1"/>
  <c r="W527" i="1"/>
  <c r="BP415" i="1"/>
  <c r="BN415" i="1"/>
  <c r="Z415" i="1"/>
  <c r="BP441" i="1"/>
  <c r="BN441" i="1"/>
  <c r="Z441" i="1"/>
  <c r="BP449" i="1"/>
  <c r="BN449" i="1"/>
  <c r="Z449" i="1"/>
  <c r="BP450" i="1"/>
  <c r="BN450" i="1"/>
  <c r="Z450" i="1"/>
  <c r="BP466" i="1"/>
  <c r="BN466" i="1"/>
  <c r="Z466" i="1"/>
  <c r="BP497" i="1"/>
  <c r="BN497" i="1"/>
  <c r="Z497" i="1"/>
  <c r="Y324" i="1"/>
  <c r="Y332" i="1"/>
  <c r="Y331" i="1"/>
  <c r="Y337" i="1"/>
  <c r="Y361" i="1"/>
  <c r="Y379" i="1"/>
  <c r="Y425" i="1"/>
  <c r="Y527" i="1"/>
  <c r="F9" i="1"/>
  <c r="J9" i="1"/>
  <c r="F10" i="1"/>
  <c r="Y24" i="1"/>
  <c r="Z27" i="1"/>
  <c r="BN27" i="1"/>
  <c r="Z29" i="1"/>
  <c r="BN29" i="1"/>
  <c r="Z31" i="1"/>
  <c r="BN31" i="1"/>
  <c r="Y32" i="1"/>
  <c r="Y36" i="1"/>
  <c r="Y49" i="1"/>
  <c r="BP48" i="1"/>
  <c r="Y50" i="1"/>
  <c r="D527" i="1"/>
  <c r="Y60" i="1"/>
  <c r="BP53" i="1"/>
  <c r="BN53" i="1"/>
  <c r="Z53" i="1"/>
  <c r="BP57" i="1"/>
  <c r="BN57" i="1"/>
  <c r="Z57" i="1"/>
  <c r="BP65" i="1"/>
  <c r="BN65" i="1"/>
  <c r="Z65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55" i="1"/>
  <c r="BN55" i="1"/>
  <c r="Z55" i="1"/>
  <c r="Y59" i="1"/>
  <c r="BP63" i="1"/>
  <c r="BN63" i="1"/>
  <c r="Z63" i="1"/>
  <c r="Z69" i="1"/>
  <c r="Z72" i="1" s="1"/>
  <c r="BN69" i="1"/>
  <c r="BP69" i="1"/>
  <c r="Z71" i="1"/>
  <c r="BN71" i="1"/>
  <c r="Y72" i="1"/>
  <c r="Z75" i="1"/>
  <c r="Z81" i="1" s="1"/>
  <c r="BN75" i="1"/>
  <c r="BP75" i="1"/>
  <c r="Z77" i="1"/>
  <c r="BN77" i="1"/>
  <c r="Z79" i="1"/>
  <c r="BN79" i="1"/>
  <c r="Y82" i="1"/>
  <c r="Z85" i="1"/>
  <c r="Z86" i="1" s="1"/>
  <c r="BN85" i="1"/>
  <c r="BP85" i="1"/>
  <c r="Z90" i="1"/>
  <c r="BN90" i="1"/>
  <c r="BP90" i="1"/>
  <c r="Z92" i="1"/>
  <c r="BN92" i="1"/>
  <c r="Y93" i="1"/>
  <c r="Z97" i="1"/>
  <c r="BN97" i="1"/>
  <c r="BP97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BN166" i="1"/>
  <c r="Z168" i="1"/>
  <c r="BN168" i="1"/>
  <c r="Z170" i="1"/>
  <c r="BN170" i="1"/>
  <c r="Z172" i="1"/>
  <c r="BN172" i="1"/>
  <c r="Y175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BN199" i="1"/>
  <c r="Z201" i="1"/>
  <c r="BN201" i="1"/>
  <c r="Z203" i="1"/>
  <c r="BN203" i="1"/>
  <c r="Z205" i="1"/>
  <c r="BN205" i="1"/>
  <c r="Y206" i="1"/>
  <c r="Z209" i="1"/>
  <c r="BN209" i="1"/>
  <c r="BP209" i="1"/>
  <c r="Z211" i="1"/>
  <c r="BN211" i="1"/>
  <c r="Z213" i="1"/>
  <c r="BN213" i="1"/>
  <c r="Z215" i="1"/>
  <c r="BN215" i="1"/>
  <c r="BP229" i="1"/>
  <c r="BN229" i="1"/>
  <c r="Z229" i="1"/>
  <c r="Y94" i="1"/>
  <c r="Y110" i="1"/>
  <c r="Y135" i="1"/>
  <c r="Y218" i="1"/>
  <c r="BP222" i="1"/>
  <c r="BN222" i="1"/>
  <c r="Z222" i="1"/>
  <c r="Z223" i="1" s="1"/>
  <c r="Y224" i="1"/>
  <c r="K527" i="1"/>
  <c r="Y235" i="1"/>
  <c r="Y234" i="1"/>
  <c r="BP227" i="1"/>
  <c r="BN227" i="1"/>
  <c r="Z227" i="1"/>
  <c r="Z231" i="1"/>
  <c r="BN231" i="1"/>
  <c r="Z233" i="1"/>
  <c r="BN233" i="1"/>
  <c r="Z237" i="1"/>
  <c r="Z239" i="1" s="1"/>
  <c r="BN237" i="1"/>
  <c r="BP237" i="1"/>
  <c r="Y240" i="1"/>
  <c r="Z247" i="1"/>
  <c r="BN247" i="1"/>
  <c r="BP247" i="1"/>
  <c r="Z249" i="1"/>
  <c r="BN249" i="1"/>
  <c r="L527" i="1"/>
  <c r="Z256" i="1"/>
  <c r="BN256" i="1"/>
  <c r="BP256" i="1"/>
  <c r="Z258" i="1"/>
  <c r="BN258" i="1"/>
  <c r="Y261" i="1"/>
  <c r="M527" i="1"/>
  <c r="Z265" i="1"/>
  <c r="Z268" i="1" s="1"/>
  <c r="BN265" i="1"/>
  <c r="BP265" i="1"/>
  <c r="Y269" i="1"/>
  <c r="O527" i="1"/>
  <c r="Z273" i="1"/>
  <c r="BN273" i="1"/>
  <c r="BP273" i="1"/>
  <c r="Y276" i="1"/>
  <c r="Y281" i="1"/>
  <c r="Y290" i="1"/>
  <c r="R527" i="1"/>
  <c r="Y299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Y378" i="1"/>
  <c r="BP377" i="1"/>
  <c r="BN377" i="1"/>
  <c r="Z377" i="1"/>
  <c r="Y382" i="1"/>
  <c r="BP381" i="1"/>
  <c r="BN381" i="1"/>
  <c r="Z381" i="1"/>
  <c r="Z382" i="1" s="1"/>
  <c r="Y383" i="1"/>
  <c r="Y388" i="1"/>
  <c r="BP385" i="1"/>
  <c r="BN385" i="1"/>
  <c r="Z385" i="1"/>
  <c r="Z387" i="1" s="1"/>
  <c r="BP294" i="1"/>
  <c r="BN294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BP335" i="1"/>
  <c r="BN335" i="1"/>
  <c r="Z335" i="1"/>
  <c r="BP350" i="1"/>
  <c r="BN350" i="1"/>
  <c r="Z350" i="1"/>
  <c r="Z356" i="1" s="1"/>
  <c r="BP354" i="1"/>
  <c r="BN354" i="1"/>
  <c r="Z354" i="1"/>
  <c r="BP375" i="1"/>
  <c r="BN375" i="1"/>
  <c r="Z375" i="1"/>
  <c r="Z378" i="1" s="1"/>
  <c r="Y407" i="1"/>
  <c r="Y411" i="1"/>
  <c r="Y418" i="1"/>
  <c r="Y424" i="1"/>
  <c r="BP451" i="1"/>
  <c r="BN451" i="1"/>
  <c r="Z451" i="1"/>
  <c r="Y453" i="1"/>
  <c r="Y458" i="1"/>
  <c r="BP455" i="1"/>
  <c r="BN455" i="1"/>
  <c r="Z455" i="1"/>
  <c r="BP463" i="1"/>
  <c r="BN463" i="1"/>
  <c r="Z463" i="1"/>
  <c r="BP467" i="1"/>
  <c r="BN467" i="1"/>
  <c r="Z467" i="1"/>
  <c r="Y469" i="1"/>
  <c r="Y474" i="1"/>
  <c r="BP471" i="1"/>
  <c r="BN471" i="1"/>
  <c r="Z471" i="1"/>
  <c r="BP490" i="1"/>
  <c r="BN490" i="1"/>
  <c r="Z490" i="1"/>
  <c r="BP492" i="1"/>
  <c r="BN492" i="1"/>
  <c r="Z492" i="1"/>
  <c r="Y494" i="1"/>
  <c r="Y503" i="1"/>
  <c r="BP501" i="1"/>
  <c r="BN501" i="1"/>
  <c r="Z501" i="1"/>
  <c r="U527" i="1"/>
  <c r="Y345" i="1"/>
  <c r="T527" i="1"/>
  <c r="Y357" i="1"/>
  <c r="V527" i="1"/>
  <c r="Z397" i="1"/>
  <c r="BN397" i="1"/>
  <c r="Z399" i="1"/>
  <c r="BN399" i="1"/>
  <c r="Z401" i="1"/>
  <c r="BN401" i="1"/>
  <c r="Z403" i="1"/>
  <c r="BN403" i="1"/>
  <c r="Z405" i="1"/>
  <c r="BN405" i="1"/>
  <c r="Y406" i="1"/>
  <c r="Z409" i="1"/>
  <c r="BN409" i="1"/>
  <c r="BP409" i="1"/>
  <c r="Z416" i="1"/>
  <c r="Z417" i="1" s="1"/>
  <c r="BN416" i="1"/>
  <c r="Y417" i="1"/>
  <c r="Z420" i="1"/>
  <c r="BN420" i="1"/>
  <c r="BP420" i="1"/>
  <c r="Z422" i="1"/>
  <c r="BN422" i="1"/>
  <c r="Y430" i="1"/>
  <c r="Z527" i="1"/>
  <c r="Y452" i="1"/>
  <c r="Z440" i="1"/>
  <c r="BN440" i="1"/>
  <c r="Z442" i="1"/>
  <c r="BN442" i="1"/>
  <c r="Z444" i="1"/>
  <c r="BN444" i="1"/>
  <c r="Z446" i="1"/>
  <c r="BN446" i="1"/>
  <c r="Z448" i="1"/>
  <c r="BN448" i="1"/>
  <c r="BP457" i="1"/>
  <c r="BN457" i="1"/>
  <c r="Z457" i="1"/>
  <c r="Y459" i="1"/>
  <c r="Y468" i="1"/>
  <c r="BP461" i="1"/>
  <c r="BN461" i="1"/>
  <c r="Z461" i="1"/>
  <c r="Z468" i="1" s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Z493" i="1" s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AA527" i="1"/>
  <c r="Z411" i="1" l="1"/>
  <c r="Z275" i="1"/>
  <c r="Z260" i="1"/>
  <c r="Z251" i="1"/>
  <c r="X520" i="1"/>
  <c r="Z406" i="1"/>
  <c r="Z206" i="1"/>
  <c r="Z45" i="1"/>
  <c r="Z498" i="1"/>
  <c r="Z452" i="1"/>
  <c r="Z337" i="1"/>
  <c r="Z299" i="1"/>
  <c r="Z366" i="1"/>
  <c r="Z174" i="1"/>
  <c r="Z140" i="1"/>
  <c r="Z124" i="1"/>
  <c r="Z102" i="1"/>
  <c r="Z66" i="1"/>
  <c r="Z503" i="1"/>
  <c r="Z458" i="1"/>
  <c r="Y521" i="1"/>
  <c r="Y518" i="1"/>
  <c r="Z59" i="1"/>
  <c r="Y517" i="1"/>
  <c r="Z424" i="1"/>
  <c r="Z474" i="1"/>
  <c r="Z309" i="1"/>
  <c r="Z234" i="1"/>
  <c r="Z218" i="1"/>
  <c r="Z93" i="1"/>
  <c r="Z32" i="1"/>
  <c r="Y519" i="1"/>
  <c r="Z522" i="1" l="1"/>
  <c r="Y520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<sst xmlns="http://schemas.openxmlformats.org/spreadsheetml/2006/main" count="2314" uniqueCount="836">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</sst>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45815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812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5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0.45833333333333331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29</v>
      </c>
      <c r="Y53" s="576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30.126339285714291</v>
      </c>
      <c r="BN53" s="64">
        <f t="shared" ref="BN53:BN58" si="8">IFERROR(Y53*I53/H53,"0")</f>
        <v>34.904999999999994</v>
      </c>
      <c r="BO53" s="64">
        <f t="shared" ref="BO53:BO58" si="9">IFERROR(1/J53*(X53/H53),"0")</f>
        <v>4.0457589285714288E-2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26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27.047222222222221</v>
      </c>
      <c r="BN54" s="64">
        <f t="shared" si="8"/>
        <v>33.705000000000005</v>
      </c>
      <c r="BO54" s="64">
        <f t="shared" si="9"/>
        <v>3.7615740740740741E-2</v>
      </c>
      <c r="BP54" s="64">
        <f t="shared" si="10"/>
        <v>4.6875000000000007E-2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53</v>
      </c>
      <c r="Y56" s="576">
        <f t="shared" si="6"/>
        <v>56</v>
      </c>
      <c r="Z56" s="36">
        <f>IFERROR(IF(Y56=0,"",ROUNDUP(Y56/H56,0)*0.00902),"")</f>
        <v>0.12628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55.782499999999999</v>
      </c>
      <c r="BN56" s="64">
        <f t="shared" si="8"/>
        <v>58.94</v>
      </c>
      <c r="BO56" s="64">
        <f t="shared" si="9"/>
        <v>0.10037878787878789</v>
      </c>
      <c r="BP56" s="64">
        <f t="shared" si="10"/>
        <v>0.10606060606060606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18.24669312169312</v>
      </c>
      <c r="Y59" s="577">
        <f>IFERROR(Y53/H53,"0")+IFERROR(Y54/H54,"0")+IFERROR(Y55/H55,"0")+IFERROR(Y56/H56,"0")+IFERROR(Y57/H57,"0")+IFERROR(Y58/H58,"0")</f>
        <v>20</v>
      </c>
      <c r="Z59" s="577">
        <f>IFERROR(IF(Z53="",0,Z53),"0")+IFERROR(IF(Z54="",0,Z54),"0")+IFERROR(IF(Z55="",0,Z55),"0")+IFERROR(IF(Z56="",0,Z56),"0")+IFERROR(IF(Z57="",0,Z57),"0")+IFERROR(IF(Z58="",0,Z58),"0")</f>
        <v>0.24016000000000001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108</v>
      </c>
      <c r="Y60" s="577">
        <f>IFERROR(SUM(Y53:Y58),"0")</f>
        <v>122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3</v>
      </c>
      <c r="Y76" s="576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3.155357142857143</v>
      </c>
      <c r="BN76" s="64">
        <f t="shared" si="13"/>
        <v>8.8350000000000009</v>
      </c>
      <c r="BO76" s="64">
        <f t="shared" si="14"/>
        <v>5.580357142857143E-3</v>
      </c>
      <c r="BP76" s="64">
        <f t="shared" si="15"/>
        <v>1.5625E-2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0.35714285714285715</v>
      </c>
      <c r="Y81" s="577">
        <f>IFERROR(Y75/H75,"0")+IFERROR(Y76/H76,"0")+IFERROR(Y77/H77,"0")+IFERROR(Y78/H78,"0")+IFERROR(Y79/H79,"0")+IFERROR(Y80/H80,"0")</f>
        <v>1</v>
      </c>
      <c r="Z81" s="577">
        <f>IFERROR(IF(Z75="",0,Z75),"0")+IFERROR(IF(Z76="",0,Z76),"0")+IFERROR(IF(Z77="",0,Z77),"0")+IFERROR(IF(Z78="",0,Z78),"0")+IFERROR(IF(Z79="",0,Z79),"0")+IFERROR(IF(Z80="",0,Z80),"0")</f>
        <v>1.898E-2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3</v>
      </c>
      <c r="Y82" s="577">
        <f>IFERROR(SUM(Y75:Y80),"0")</f>
        <v>8.4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5</v>
      </c>
      <c r="Y84" s="576">
        <f>IFERROR(IF(X84="",0,CEILING((X84/$H84),1)*$H84),"")</f>
        <v>7.8</v>
      </c>
      <c r="Z84" s="36">
        <f>IFERROR(IF(Y84=0,"",ROUNDUP(Y84/H84,0)*0.01898),"")</f>
        <v>1.898E-2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5.2788461538461533</v>
      </c>
      <c r="BN84" s="64">
        <f>IFERROR(Y84*I84/H84,"0")</f>
        <v>8.2349999999999994</v>
      </c>
      <c r="BO84" s="64">
        <f>IFERROR(1/J84*(X84/H84),"0")</f>
        <v>1.0016025641025642E-2</v>
      </c>
      <c r="BP84" s="64">
        <f>IFERROR(1/J84*(Y84/H84),"0")</f>
        <v>1.5625E-2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0.64102564102564108</v>
      </c>
      <c r="Y86" s="577">
        <f>IFERROR(Y84/H84,"0")+IFERROR(Y85/H85,"0")</f>
        <v>1</v>
      </c>
      <c r="Z86" s="577">
        <f>IFERROR(IF(Z84="",0,Z84),"0")+IFERROR(IF(Z85="",0,Z85),"0")</f>
        <v>1.898E-2</v>
      </c>
      <c r="AA86" s="578"/>
      <c r="AB86" s="578"/>
      <c r="AC86" s="578"/>
    </row>
    <row r="87" spans="1:68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5</v>
      </c>
      <c r="Y87" s="577">
        <f>IFERROR(SUM(Y84:Y85),"0")</f>
        <v>7.8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437</v>
      </c>
      <c r="Y90" s="576">
        <f>IFERROR(IF(X90="",0,CEILING((X90/$H90),1)*$H90),"")</f>
        <v>442.8</v>
      </c>
      <c r="Z90" s="36">
        <f>IFERROR(IF(Y90=0,"",ROUNDUP(Y90/H90,0)*0.01898),"")</f>
        <v>0.77817999999999998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454.60138888888883</v>
      </c>
      <c r="BN90" s="64">
        <f>IFERROR(Y90*I90/H90,"0")</f>
        <v>460.63499999999999</v>
      </c>
      <c r="BO90" s="64">
        <f>IFERROR(1/J90*(X90/H90),"0")</f>
        <v>0.63223379629629628</v>
      </c>
      <c r="BP90" s="64">
        <f>IFERROR(1/J90*(Y90/H90),"0")</f>
        <v>0.640625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74</v>
      </c>
      <c r="Y92" s="576">
        <f>IFERROR(IF(X92="",0,CEILING((X92/$H92),1)*$H92),"")</f>
        <v>76.5</v>
      </c>
      <c r="Z92" s="36">
        <f>IFERROR(IF(Y92=0,"",ROUNDUP(Y92/H92,0)*0.00902),"")</f>
        <v>0.15334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77.453333333333333</v>
      </c>
      <c r="BN92" s="64">
        <f>IFERROR(Y92*I92/H92,"0")</f>
        <v>80.069999999999993</v>
      </c>
      <c r="BO92" s="64">
        <f>IFERROR(1/J92*(X92/H92),"0")</f>
        <v>0.12457912457912457</v>
      </c>
      <c r="BP92" s="64">
        <f>IFERROR(1/J92*(Y92/H92),"0")</f>
        <v>0.12878787878787878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56.907407407407405</v>
      </c>
      <c r="Y93" s="577">
        <f>IFERROR(Y90/H90,"0")+IFERROR(Y91/H91,"0")+IFERROR(Y92/H92,"0")</f>
        <v>58</v>
      </c>
      <c r="Z93" s="577">
        <f>IFERROR(IF(Z90="",0,Z90),"0")+IFERROR(IF(Z91="",0,Z91),"0")+IFERROR(IF(Z92="",0,Z92),"0")</f>
        <v>0.93152000000000001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511</v>
      </c>
      <c r="Y94" s="577">
        <f>IFERROR(SUM(Y90:Y92),"0")</f>
        <v>519.29999999999995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275</v>
      </c>
      <c r="Y96" s="576">
        <f t="shared" ref="Y96:Y101" si="16">IFERROR(IF(X96="",0,CEILING((X96/$H96),1)*$H96),"")</f>
        <v>275.39999999999998</v>
      </c>
      <c r="Z96" s="36">
        <f>IFERROR(IF(Y96=0,"",ROUNDUP(Y96/H96,0)*0.01898),"")</f>
        <v>0.64532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292.62037037037038</v>
      </c>
      <c r="BN96" s="64">
        <f t="shared" ref="BN96:BN101" si="18">IFERROR(Y96*I96/H96,"0")</f>
        <v>293.04599999999999</v>
      </c>
      <c r="BO96" s="64">
        <f t="shared" ref="BO96:BO101" si="19">IFERROR(1/J96*(X96/H96),"0")</f>
        <v>0.53047839506172845</v>
      </c>
      <c r="BP96" s="64">
        <f t="shared" ref="BP96:BP101" si="20">IFERROR(1/J96*(Y96/H96),"0")</f>
        <v>0.53125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343</v>
      </c>
      <c r="Y100" s="576">
        <f t="shared" si="16"/>
        <v>345.6</v>
      </c>
      <c r="Z100" s="36">
        <f>IFERROR(IF(Y100=0,"",ROUNDUP(Y100/H100,0)*0.00651),"")</f>
        <v>0.83328000000000002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375.01333333333326</v>
      </c>
      <c r="BN100" s="64">
        <f t="shared" si="18"/>
        <v>377.85599999999999</v>
      </c>
      <c r="BO100" s="64">
        <f t="shared" si="19"/>
        <v>0.69800569800569801</v>
      </c>
      <c r="BP100" s="64">
        <f t="shared" si="20"/>
        <v>0.70329670329670335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160.98765432098764</v>
      </c>
      <c r="Y102" s="577">
        <f>IFERROR(Y96/H96,"0")+IFERROR(Y97/H97,"0")+IFERROR(Y98/H98,"0")+IFERROR(Y99/H99,"0")+IFERROR(Y100/H100,"0")+IFERROR(Y101/H101,"0")</f>
        <v>162</v>
      </c>
      <c r="Z102" s="577">
        <f>IFERROR(IF(Z96="",0,Z96),"0")+IFERROR(IF(Z97="",0,Z97),"0")+IFERROR(IF(Z98="",0,Z98),"0")+IFERROR(IF(Z99="",0,Z99),"0")+IFERROR(IF(Z100="",0,Z100),"0")+IFERROR(IF(Z101="",0,Z101),"0")</f>
        <v>1.4786000000000001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618</v>
      </c>
      <c r="Y103" s="577">
        <f>IFERROR(SUM(Y96:Y101),"0")</f>
        <v>621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429</v>
      </c>
      <c r="Y106" s="576">
        <f>IFERROR(IF(X106="",0,CEILING((X106/$H106),1)*$H106),"")</f>
        <v>432</v>
      </c>
      <c r="Z106" s="36">
        <f>IFERROR(IF(Y106=0,"",ROUNDUP(Y106/H106,0)*0.01898),"")</f>
        <v>0.75919999999999999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446.27916666666658</v>
      </c>
      <c r="BN106" s="64">
        <f>IFERROR(Y106*I106/H106,"0")</f>
        <v>449.39999999999992</v>
      </c>
      <c r="BO106" s="64">
        <f>IFERROR(1/J106*(X106/H106),"0")</f>
        <v>0.62065972222222221</v>
      </c>
      <c r="BP106" s="64">
        <f>IFERROR(1/J106*(Y106/H106),"0")</f>
        <v>0.625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39.722222222222221</v>
      </c>
      <c r="Y110" s="577">
        <f>IFERROR(Y106/H106,"0")+IFERROR(Y107/H107,"0")+IFERROR(Y108/H108,"0")+IFERROR(Y109/H109,"0")</f>
        <v>40</v>
      </c>
      <c r="Z110" s="577">
        <f>IFERROR(IF(Z106="",0,Z106),"0")+IFERROR(IF(Z107="",0,Z107),"0")+IFERROR(IF(Z108="",0,Z108),"0")+IFERROR(IF(Z109="",0,Z109),"0")</f>
        <v>0.75919999999999999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429</v>
      </c>
      <c r="Y111" s="577">
        <f>IFERROR(SUM(Y106:Y109),"0")</f>
        <v>432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67</v>
      </c>
      <c r="Y113" s="576">
        <f>IFERROR(IF(X113="",0,CEILING((X113/$H113),1)*$H113),"")</f>
        <v>75.600000000000009</v>
      </c>
      <c r="Z113" s="36">
        <f>IFERROR(IF(Y113=0,"",ROUNDUP(Y113/H113,0)*0.01898),"")</f>
        <v>0.13286000000000001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69.698611111111106</v>
      </c>
      <c r="BN113" s="64">
        <f>IFERROR(Y113*I113/H113,"0")</f>
        <v>78.64500000000001</v>
      </c>
      <c r="BO113" s="64">
        <f>IFERROR(1/J113*(X113/H113),"0")</f>
        <v>9.6932870370370364E-2</v>
      </c>
      <c r="BP113" s="64">
        <f>IFERROR(1/J113*(Y113/H113),"0")</f>
        <v>0.109375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6.2037037037037033</v>
      </c>
      <c r="Y116" s="577">
        <f>IFERROR(Y113/H113,"0")+IFERROR(Y114/H114,"0")+IFERROR(Y115/H115,"0")</f>
        <v>7</v>
      </c>
      <c r="Z116" s="577">
        <f>IFERROR(IF(Z113="",0,Z113),"0")+IFERROR(IF(Z114="",0,Z114),"0")+IFERROR(IF(Z115="",0,Z115),"0")</f>
        <v>0.13286000000000001</v>
      </c>
      <c r="AA116" s="578"/>
      <c r="AB116" s="578"/>
      <c r="AC116" s="578"/>
    </row>
    <row r="117" spans="1:68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67</v>
      </c>
      <c r="Y117" s="577">
        <f>IFERROR(SUM(Y113:Y115),"0")</f>
        <v>75.600000000000009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518</v>
      </c>
      <c r="Y120" s="576">
        <f>IFERROR(IF(X120="",0,CEILING((X120/$H120),1)*$H120),"")</f>
        <v>518.4</v>
      </c>
      <c r="Z120" s="36">
        <f>IFERROR(IF(Y120=0,"",ROUNDUP(Y120/H120,0)*0.01898),"")</f>
        <v>1.21472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550.80666666666662</v>
      </c>
      <c r="BN120" s="64">
        <f>IFERROR(Y120*I120/H120,"0")</f>
        <v>551.23199999999997</v>
      </c>
      <c r="BO120" s="64">
        <f>IFERROR(1/J120*(X120/H120),"0")</f>
        <v>0.99922839506172845</v>
      </c>
      <c r="BP120" s="64">
        <f>IFERROR(1/J120*(Y120/H120),"0")</f>
        <v>1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63.950617283950621</v>
      </c>
      <c r="Y124" s="577">
        <f>IFERROR(Y119/H119,"0")+IFERROR(Y120/H120,"0")+IFERROR(Y121/H121,"0")+IFERROR(Y122/H122,"0")+IFERROR(Y123/H123,"0")</f>
        <v>64</v>
      </c>
      <c r="Z124" s="577">
        <f>IFERROR(IF(Z119="",0,Z119),"0")+IFERROR(IF(Z120="",0,Z120),"0")+IFERROR(IF(Z121="",0,Z121),"0")+IFERROR(IF(Z122="",0,Z122),"0")+IFERROR(IF(Z123="",0,Z123),"0")</f>
        <v>1.21472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518</v>
      </c>
      <c r="Y125" s="577">
        <f>IFERROR(SUM(Y119:Y123),"0")</f>
        <v>518.4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2</v>
      </c>
      <c r="Y161" s="576">
        <f>IFERROR(IF(X161="",0,CEILING((X161/$H161),1)*$H161),"")</f>
        <v>3.96</v>
      </c>
      <c r="Z161" s="36">
        <f>IFERROR(IF(Y161=0,"",ROUNDUP(Y161/H161,0)*0.00502),"")</f>
        <v>1.004E-2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2.1010101010101012</v>
      </c>
      <c r="BN161" s="64">
        <f>IFERROR(Y161*I161/H161,"0")</f>
        <v>4.16</v>
      </c>
      <c r="BO161" s="64">
        <f>IFERROR(1/J161*(X161/H161),"0")</f>
        <v>4.3166709833376508E-3</v>
      </c>
      <c r="BP161" s="64">
        <f>IFERROR(1/J161*(Y161/H161),"0")</f>
        <v>8.5470085470085479E-3</v>
      </c>
    </row>
    <row r="162" spans="1:68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1.0101010101010102</v>
      </c>
      <c r="Y162" s="577">
        <f>IFERROR(Y161/H161,"0")</f>
        <v>2</v>
      </c>
      <c r="Z162" s="577">
        <f>IFERROR(IF(Z161="",0,Z161),"0")</f>
        <v>1.004E-2</v>
      </c>
      <c r="AA162" s="578"/>
      <c r="AB162" s="578"/>
      <c r="AC162" s="578"/>
    </row>
    <row r="163" spans="1:68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2</v>
      </c>
      <c r="Y163" s="577">
        <f>IFERROR(SUM(Y161:Y161),"0")</f>
        <v>3.96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18</v>
      </c>
      <c r="Y165" s="576">
        <f t="shared" ref="Y165:Y173" si="21">IFERROR(IF(X165="",0,CEILING((X165/$H165),1)*$H165),"")</f>
        <v>21</v>
      </c>
      <c r="Z165" s="36">
        <f>IFERROR(IF(Y165=0,"",ROUNDUP(Y165/H165,0)*0.00902),"")</f>
        <v>4.5100000000000001E-2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19.157142857142855</v>
      </c>
      <c r="BN165" s="64">
        <f t="shared" ref="BN165:BN173" si="23">IFERROR(Y165*I165/H165,"0")</f>
        <v>22.349999999999998</v>
      </c>
      <c r="BO165" s="64">
        <f t="shared" ref="BO165:BO173" si="24">IFERROR(1/J165*(X165/H165),"0")</f>
        <v>3.2467532467532464E-2</v>
      </c>
      <c r="BP165" s="64">
        <f t="shared" ref="BP165:BP173" si="25">IFERROR(1/J165*(Y165/H165),"0")</f>
        <v>3.787878787878788E-2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11</v>
      </c>
      <c r="Y168" s="576">
        <f t="shared" si="21"/>
        <v>12.600000000000001</v>
      </c>
      <c r="Z168" s="36">
        <f>IFERROR(IF(Y168=0,"",ROUNDUP(Y168/H168,0)*0.00502),"")</f>
        <v>3.0120000000000001E-2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11.68095238095238</v>
      </c>
      <c r="BN168" s="64">
        <f t="shared" si="23"/>
        <v>13.38</v>
      </c>
      <c r="BO168" s="64">
        <f t="shared" si="24"/>
        <v>2.2385022385022386E-2</v>
      </c>
      <c r="BP168" s="64">
        <f t="shared" si="25"/>
        <v>2.5641025641025644E-2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108</v>
      </c>
      <c r="Y171" s="576">
        <f t="shared" si="21"/>
        <v>109.2</v>
      </c>
      <c r="Z171" s="36">
        <f>IFERROR(IF(Y171=0,"",ROUNDUP(Y171/H171,0)*0.00502),"")</f>
        <v>0.26103999999999999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113.14285714285715</v>
      </c>
      <c r="BN171" s="64">
        <f t="shared" si="23"/>
        <v>114.40000000000002</v>
      </c>
      <c r="BO171" s="64">
        <f t="shared" si="24"/>
        <v>0.21978021978021978</v>
      </c>
      <c r="BP171" s="64">
        <f t="shared" si="25"/>
        <v>0.22222222222222224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60.952380952380949</v>
      </c>
      <c r="Y174" s="577">
        <f>IFERROR(Y165/H165,"0")+IFERROR(Y166/H166,"0")+IFERROR(Y167/H167,"0")+IFERROR(Y168/H168,"0")+IFERROR(Y169/H169,"0")+IFERROR(Y170/H170,"0")+IFERROR(Y171/H171,"0")+IFERROR(Y172/H172,"0")+IFERROR(Y173/H173,"0")</f>
        <v>63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0.33626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137</v>
      </c>
      <c r="Y175" s="577">
        <f>IFERROR(SUM(Y165:Y173),"0")</f>
        <v>142.80000000000001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292</v>
      </c>
      <c r="Y198" s="576">
        <f t="shared" ref="Y198:Y205" si="26">IFERROR(IF(X198="",0,CEILING((X198/$H198),1)*$H198),"")</f>
        <v>297</v>
      </c>
      <c r="Z198" s="36">
        <f>IFERROR(IF(Y198=0,"",ROUNDUP(Y198/H198,0)*0.00902),"")</f>
        <v>0.49609999999999999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303.35555555555555</v>
      </c>
      <c r="BN198" s="64">
        <f t="shared" ref="BN198:BN205" si="28">IFERROR(Y198*I198/H198,"0")</f>
        <v>308.55</v>
      </c>
      <c r="BO198" s="64">
        <f t="shared" ref="BO198:BO205" si="29">IFERROR(1/J198*(X198/H198),"0")</f>
        <v>0.40965207631874295</v>
      </c>
      <c r="BP198" s="64">
        <f t="shared" ref="BP198:BP205" si="30">IFERROR(1/J198*(Y198/H198),"0")</f>
        <v>0.41666666666666663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97</v>
      </c>
      <c r="Y199" s="576">
        <f t="shared" si="26"/>
        <v>97.2</v>
      </c>
      <c r="Z199" s="36">
        <f>IFERROR(IF(Y199=0,"",ROUNDUP(Y199/H199,0)*0.00902),"")</f>
        <v>0.16236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100.77222222222223</v>
      </c>
      <c r="BN199" s="64">
        <f t="shared" si="28"/>
        <v>100.98</v>
      </c>
      <c r="BO199" s="64">
        <f t="shared" si="29"/>
        <v>0.13608305274971941</v>
      </c>
      <c r="BP199" s="64">
        <f t="shared" si="30"/>
        <v>0.13636363636363635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208</v>
      </c>
      <c r="Y201" s="576">
        <f t="shared" si="26"/>
        <v>210.60000000000002</v>
      </c>
      <c r="Z201" s="36">
        <f>IFERROR(IF(Y201=0,"",ROUNDUP(Y201/H201,0)*0.00902),"")</f>
        <v>0.35177999999999998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216.0888888888889</v>
      </c>
      <c r="BN201" s="64">
        <f t="shared" si="28"/>
        <v>218.79000000000002</v>
      </c>
      <c r="BO201" s="64">
        <f t="shared" si="29"/>
        <v>0.29180695847362514</v>
      </c>
      <c r="BP201" s="64">
        <f t="shared" si="30"/>
        <v>0.29545454545454547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23</v>
      </c>
      <c r="Y203" s="576">
        <f t="shared" si="26"/>
        <v>23.400000000000002</v>
      </c>
      <c r="Z203" s="36">
        <f>IFERROR(IF(Y203=0,"",ROUNDUP(Y203/H203,0)*0.00502),"")</f>
        <v>6.5259999999999999E-2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24.277777777777775</v>
      </c>
      <c r="BN203" s="64">
        <f t="shared" si="28"/>
        <v>24.7</v>
      </c>
      <c r="BO203" s="64">
        <f t="shared" si="29"/>
        <v>5.4605887939221276E-2</v>
      </c>
      <c r="BP203" s="64">
        <f t="shared" si="30"/>
        <v>5.5555555555555559E-2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14</v>
      </c>
      <c r="Y205" s="576">
        <f t="shared" si="26"/>
        <v>14.4</v>
      </c>
      <c r="Z205" s="36">
        <f>IFERROR(IF(Y205=0,"",ROUNDUP(Y205/H205,0)*0.00502),"")</f>
        <v>4.0160000000000001E-2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14.777777777777777</v>
      </c>
      <c r="BN205" s="64">
        <f t="shared" si="28"/>
        <v>15.2</v>
      </c>
      <c r="BO205" s="64">
        <f t="shared" si="29"/>
        <v>3.3238366571699908E-2</v>
      </c>
      <c r="BP205" s="64">
        <f t="shared" si="30"/>
        <v>3.4188034188034191E-2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131.11111111111111</v>
      </c>
      <c r="Y206" s="577">
        <f>IFERROR(Y198/H198,"0")+IFERROR(Y199/H199,"0")+IFERROR(Y200/H200,"0")+IFERROR(Y201/H201,"0")+IFERROR(Y202/H202,"0")+IFERROR(Y203/H203,"0")+IFERROR(Y204/H204,"0")+IFERROR(Y205/H205,"0")</f>
        <v>133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1.1156600000000001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634</v>
      </c>
      <c r="Y207" s="577">
        <f>IFERROR(SUM(Y198:Y205),"0")</f>
        <v>642.59999999999991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354</v>
      </c>
      <c r="Y211" s="576">
        <f t="shared" si="31"/>
        <v>356.7</v>
      </c>
      <c r="Z211" s="36">
        <f>IFERROR(IF(Y211=0,"",ROUNDUP(Y211/H211,0)*0.01898),"")</f>
        <v>0.77817999999999998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375.11793103448275</v>
      </c>
      <c r="BN211" s="64">
        <f t="shared" si="33"/>
        <v>377.97899999999998</v>
      </c>
      <c r="BO211" s="64">
        <f t="shared" si="34"/>
        <v>0.63577586206896552</v>
      </c>
      <c r="BP211" s="64">
        <f t="shared" si="35"/>
        <v>0.640625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107</v>
      </c>
      <c r="Y212" s="576">
        <f t="shared" si="31"/>
        <v>108</v>
      </c>
      <c r="Z212" s="36">
        <f t="shared" ref="Z212:Z217" si="36">IFERROR(IF(Y212=0,"",ROUNDUP(Y212/H212,0)*0.00651),"")</f>
        <v>0.29294999999999999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119.03750000000001</v>
      </c>
      <c r="BN212" s="64">
        <f t="shared" si="33"/>
        <v>120.15</v>
      </c>
      <c r="BO212" s="64">
        <f t="shared" si="34"/>
        <v>0.24496336996337001</v>
      </c>
      <c r="BP212" s="64">
        <f t="shared" si="35"/>
        <v>0.24725274725274726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420</v>
      </c>
      <c r="Y214" s="576">
        <f t="shared" si="31"/>
        <v>420</v>
      </c>
      <c r="Z214" s="36">
        <f t="shared" si="36"/>
        <v>1.1392500000000001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464.10000000000008</v>
      </c>
      <c r="BN214" s="64">
        <f t="shared" si="33"/>
        <v>464.10000000000008</v>
      </c>
      <c r="BO214" s="64">
        <f t="shared" si="34"/>
        <v>0.96153846153846156</v>
      </c>
      <c r="BP214" s="64">
        <f t="shared" si="35"/>
        <v>0.96153846153846156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311</v>
      </c>
      <c r="Y215" s="576">
        <f t="shared" si="31"/>
        <v>312</v>
      </c>
      <c r="Z215" s="36">
        <f t="shared" si="36"/>
        <v>0.84630000000000005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343.65500000000003</v>
      </c>
      <c r="BN215" s="64">
        <f t="shared" si="33"/>
        <v>344.76000000000005</v>
      </c>
      <c r="BO215" s="64">
        <f t="shared" si="34"/>
        <v>0.71199633699633713</v>
      </c>
      <c r="BP215" s="64">
        <f t="shared" si="35"/>
        <v>0.7142857142857143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52</v>
      </c>
      <c r="Y217" s="576">
        <f t="shared" si="31"/>
        <v>52.8</v>
      </c>
      <c r="Z217" s="36">
        <f t="shared" si="36"/>
        <v>0.14322000000000001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57.59</v>
      </c>
      <c r="BN217" s="64">
        <f t="shared" si="33"/>
        <v>58.475999999999999</v>
      </c>
      <c r="BO217" s="64">
        <f t="shared" si="34"/>
        <v>0.11904761904761907</v>
      </c>
      <c r="BP217" s="64">
        <f t="shared" si="35"/>
        <v>0.12087912087912089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411.52298850574715</v>
      </c>
      <c r="Y218" s="577">
        <f>IFERROR(Y209/H209,"0")+IFERROR(Y210/H210,"0")+IFERROR(Y211/H211,"0")+IFERROR(Y212/H212,"0")+IFERROR(Y213/H213,"0")+IFERROR(Y214/H214,"0")+IFERROR(Y215/H215,"0")+IFERROR(Y216/H216,"0")+IFERROR(Y217/H217,"0")</f>
        <v>413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3.1999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1244</v>
      </c>
      <c r="Y219" s="577">
        <f>IFERROR(SUM(Y209:Y217),"0")</f>
        <v>1249.5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26</v>
      </c>
      <c r="Y221" s="576">
        <f>IFERROR(IF(X221="",0,CEILING((X221/$H221),1)*$H221),"")</f>
        <v>26.4</v>
      </c>
      <c r="Z221" s="36">
        <f>IFERROR(IF(Y221=0,"",ROUNDUP(Y221/H221,0)*0.00651),"")</f>
        <v>7.1610000000000007E-2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28.73</v>
      </c>
      <c r="BN221" s="64">
        <f>IFERROR(Y221*I221/H221,"0")</f>
        <v>29.172000000000001</v>
      </c>
      <c r="BO221" s="64">
        <f>IFERROR(1/J221*(X221/H221),"0")</f>
        <v>5.9523809523809534E-2</v>
      </c>
      <c r="BP221" s="64">
        <f>IFERROR(1/J221*(Y221/H221),"0")</f>
        <v>6.0439560439560447E-2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2</v>
      </c>
      <c r="Y222" s="576">
        <f>IFERROR(IF(X222="",0,CEILING((X222/$H222),1)*$H222),"")</f>
        <v>2.4</v>
      </c>
      <c r="Z222" s="36">
        <f>IFERROR(IF(Y222=0,"",ROUNDUP(Y222/H222,0)*0.00651),"")</f>
        <v>6.5100000000000002E-3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2.2100000000000004</v>
      </c>
      <c r="BN222" s="64">
        <f>IFERROR(Y222*I222/H222,"0")</f>
        <v>2.6520000000000001</v>
      </c>
      <c r="BO222" s="64">
        <f>IFERROR(1/J222*(X222/H222),"0")</f>
        <v>4.578754578754579E-3</v>
      </c>
      <c r="BP222" s="64">
        <f>IFERROR(1/J222*(Y222/H222),"0")</f>
        <v>5.4945054945054949E-3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11.666666666666668</v>
      </c>
      <c r="Y223" s="577">
        <f>IFERROR(Y221/H221,"0")+IFERROR(Y222/H222,"0")</f>
        <v>12</v>
      </c>
      <c r="Z223" s="577">
        <f>IFERROR(IF(Z221="",0,Z221),"0")+IFERROR(IF(Z222="",0,Z222),"0")</f>
        <v>7.8120000000000009E-2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28</v>
      </c>
      <c r="Y224" s="577">
        <f>IFERROR(SUM(Y221:Y222),"0")</f>
        <v>28.799999999999997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3</v>
      </c>
      <c r="Y230" s="576">
        <f t="shared" si="37"/>
        <v>4</v>
      </c>
      <c r="Z230" s="36">
        <f>IFERROR(IF(Y230=0,"",ROUNDUP(Y230/H230,0)*0.00902),"")</f>
        <v>9.0200000000000002E-3</v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3.1574999999999998</v>
      </c>
      <c r="BN230" s="64">
        <f t="shared" si="39"/>
        <v>4.21</v>
      </c>
      <c r="BO230" s="64">
        <f t="shared" si="40"/>
        <v>5.681818181818182E-3</v>
      </c>
      <c r="BP230" s="64">
        <f t="shared" si="41"/>
        <v>7.575757575757576E-3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0.75</v>
      </c>
      <c r="Y234" s="577">
        <f>IFERROR(Y227/H227,"0")+IFERROR(Y228/H228,"0")+IFERROR(Y229/H229,"0")+IFERROR(Y230/H230,"0")+IFERROR(Y231/H231,"0")+IFERROR(Y232/H232,"0")+IFERROR(Y233/H233,"0")</f>
        <v>1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9.0200000000000002E-3</v>
      </c>
      <c r="AA234" s="578"/>
      <c r="AB234" s="578"/>
      <c r="AC234" s="578"/>
    </row>
    <row r="235" spans="1:68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3</v>
      </c>
      <c r="Y235" s="577">
        <f>IFERROR(SUM(Y227:Y233),"0")</f>
        <v>4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61</v>
      </c>
      <c r="Y273" s="576">
        <f>IFERROR(IF(X273="",0,CEILING((X273/$H273),1)*$H273),"")</f>
        <v>62.4</v>
      </c>
      <c r="Z273" s="36">
        <f>IFERROR(IF(Y273=0,"",ROUNDUP(Y273/H273,0)*0.00651),"")</f>
        <v>0.16925999999999999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67.405000000000015</v>
      </c>
      <c r="BN273" s="64">
        <f>IFERROR(Y273*I273/H273,"0")</f>
        <v>68.952000000000012</v>
      </c>
      <c r="BO273" s="64">
        <f>IFERROR(1/J273*(X273/H273),"0")</f>
        <v>0.13965201465201468</v>
      </c>
      <c r="BP273" s="64">
        <f>IFERROR(1/J273*(Y273/H273),"0")</f>
        <v>0.14285714285714288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147</v>
      </c>
      <c r="Y274" s="576">
        <f>IFERROR(IF(X274="",0,CEILING((X274/$H274),1)*$H274),"")</f>
        <v>148.79999999999998</v>
      </c>
      <c r="Z274" s="36">
        <f>IFERROR(IF(Y274=0,"",ROUNDUP(Y274/H274,0)*0.00651),"")</f>
        <v>0.40362000000000003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158.02500000000001</v>
      </c>
      <c r="BN274" s="64">
        <f>IFERROR(Y274*I274/H274,"0")</f>
        <v>159.95999999999998</v>
      </c>
      <c r="BO274" s="64">
        <f>IFERROR(1/J274*(X274/H274),"0")</f>
        <v>0.33653846153846156</v>
      </c>
      <c r="BP274" s="64">
        <f>IFERROR(1/J274*(Y274/H274),"0")</f>
        <v>0.34065934065934067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86.666666666666671</v>
      </c>
      <c r="Y275" s="577">
        <f>IFERROR(Y272/H272,"0")+IFERROR(Y273/H273,"0")+IFERROR(Y274/H274,"0")</f>
        <v>88</v>
      </c>
      <c r="Z275" s="577">
        <f>IFERROR(IF(Z272="",0,Z272),"0")+IFERROR(IF(Z273="",0,Z273),"0")+IFERROR(IF(Z274="",0,Z274),"0")</f>
        <v>0.57288000000000006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208</v>
      </c>
      <c r="Y276" s="577">
        <f>IFERROR(SUM(Y272:Y274),"0")</f>
        <v>211.2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447</v>
      </c>
      <c r="Y321" s="576">
        <f>IFERROR(IF(X321="",0,CEILING((X321/$H321),1)*$H321),"")</f>
        <v>452.4</v>
      </c>
      <c r="Z321" s="36">
        <f>IFERROR(IF(Y321=0,"",ROUNDUP(Y321/H321,0)*0.01898),"")</f>
        <v>1.10084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476.74269230769238</v>
      </c>
      <c r="BN321" s="64">
        <f>IFERROR(Y321*I321/H321,"0")</f>
        <v>482.50200000000001</v>
      </c>
      <c r="BO321" s="64">
        <f>IFERROR(1/J321*(X321/H321),"0")</f>
        <v>0.89543269230769229</v>
      </c>
      <c r="BP321" s="64">
        <f>IFERROR(1/J321*(Y321/H321),"0")</f>
        <v>0.90625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57.307692307692307</v>
      </c>
      <c r="Y323" s="577">
        <f>IFERROR(Y320/H320,"0")+IFERROR(Y321/H321,"0")+IFERROR(Y322/H322,"0")</f>
        <v>58</v>
      </c>
      <c r="Z323" s="577">
        <f>IFERROR(IF(Z320="",0,Z320),"0")+IFERROR(IF(Z321="",0,Z321),"0")+IFERROR(IF(Z322="",0,Z322),"0")</f>
        <v>1.10084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447</v>
      </c>
      <c r="Y324" s="577">
        <f>IFERROR(SUM(Y320:Y322),"0")</f>
        <v>452.4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24</v>
      </c>
      <c r="Y329" s="576">
        <f>IFERROR(IF(X329="",0,CEILING((X329/$H329),1)*$H329),"")</f>
        <v>25.5</v>
      </c>
      <c r="Z329" s="36">
        <f>IFERROR(IF(Y329=0,"",ROUNDUP(Y329/H329,0)*0.00651),"")</f>
        <v>6.5100000000000005E-2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27.811764705882357</v>
      </c>
      <c r="BN329" s="64">
        <f>IFERROR(Y329*I329/H329,"0")</f>
        <v>29.550000000000004</v>
      </c>
      <c r="BO329" s="64">
        <f>IFERROR(1/J329*(X329/H329),"0")</f>
        <v>5.1712992889463481E-2</v>
      </c>
      <c r="BP329" s="64">
        <f>IFERROR(1/J329*(Y329/H329),"0")</f>
        <v>5.4945054945054951E-2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2</v>
      </c>
      <c r="Y330" s="576">
        <f>IFERROR(IF(X330="",0,CEILING((X330/$H330),1)*$H330),"")</f>
        <v>2.5499999999999998</v>
      </c>
      <c r="Z330" s="36">
        <f>IFERROR(IF(Y330=0,"",ROUNDUP(Y330/H330,0)*0.00651),"")</f>
        <v>6.5100000000000002E-3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2.2588235294117647</v>
      </c>
      <c r="BN330" s="64">
        <f>IFERROR(Y330*I330/H330,"0")</f>
        <v>2.88</v>
      </c>
      <c r="BO330" s="64">
        <f>IFERROR(1/J330*(X330/H330),"0")</f>
        <v>4.3094160741219576E-3</v>
      </c>
      <c r="BP330" s="64">
        <f>IFERROR(1/J330*(Y330/H330),"0")</f>
        <v>5.4945054945054949E-3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10.19607843137255</v>
      </c>
      <c r="Y331" s="577">
        <f>IFERROR(Y326/H326,"0")+IFERROR(Y327/H327,"0")+IFERROR(Y328/H328,"0")+IFERROR(Y329/H329,"0")+IFERROR(Y330/H330,"0")</f>
        <v>11</v>
      </c>
      <c r="Z331" s="577">
        <f>IFERROR(IF(Z326="",0,Z326),"0")+IFERROR(IF(Z327="",0,Z327),"0")+IFERROR(IF(Z328="",0,Z328),"0")+IFERROR(IF(Z329="",0,Z329),"0")+IFERROR(IF(Z330="",0,Z330),"0")</f>
        <v>7.1610000000000007E-2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26</v>
      </c>
      <c r="Y332" s="577">
        <f>IFERROR(SUM(Y326:Y330),"0")</f>
        <v>28.05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1025</v>
      </c>
      <c r="Y349" s="576">
        <f t="shared" ref="Y349:Y355" si="52">IFERROR(IF(X349="",0,CEILING((X349/$H349),1)*$H349),"")</f>
        <v>1035</v>
      </c>
      <c r="Z349" s="36">
        <f>IFERROR(IF(Y349=0,"",ROUNDUP(Y349/H349,0)*0.02175),"")</f>
        <v>1.5007499999999998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1057.8</v>
      </c>
      <c r="BN349" s="64">
        <f t="shared" ref="BN349:BN355" si="54">IFERROR(Y349*I349/H349,"0")</f>
        <v>1068.1200000000001</v>
      </c>
      <c r="BO349" s="64">
        <f t="shared" ref="BO349:BO355" si="55">IFERROR(1/J349*(X349/H349),"0")</f>
        <v>1.4236111111111109</v>
      </c>
      <c r="BP349" s="64">
        <f t="shared" ref="BP349:BP355" si="56">IFERROR(1/J349*(Y349/H349),"0")</f>
        <v>1.4375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782</v>
      </c>
      <c r="Y350" s="576">
        <f t="shared" si="52"/>
        <v>795</v>
      </c>
      <c r="Z350" s="36">
        <f>IFERROR(IF(Y350=0,"",ROUNDUP(Y350/H350,0)*0.02175),"")</f>
        <v>1.1527499999999999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807.024</v>
      </c>
      <c r="BN350" s="64">
        <f t="shared" si="54"/>
        <v>820.44</v>
      </c>
      <c r="BO350" s="64">
        <f t="shared" si="55"/>
        <v>1.086111111111111</v>
      </c>
      <c r="BP350" s="64">
        <f t="shared" si="56"/>
        <v>1.1041666666666665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361</v>
      </c>
      <c r="Y351" s="576">
        <f t="shared" si="52"/>
        <v>375</v>
      </c>
      <c r="Z351" s="36">
        <f>IFERROR(IF(Y351=0,"",ROUNDUP(Y351/H351,0)*0.02175),"")</f>
        <v>0.54374999999999996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372.55199999999996</v>
      </c>
      <c r="BN351" s="64">
        <f t="shared" si="54"/>
        <v>387</v>
      </c>
      <c r="BO351" s="64">
        <f t="shared" si="55"/>
        <v>0.50138888888888888</v>
      </c>
      <c r="BP351" s="64">
        <f t="shared" si="56"/>
        <v>0.52083333333333326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416</v>
      </c>
      <c r="Y352" s="576">
        <f t="shared" si="52"/>
        <v>420</v>
      </c>
      <c r="Z352" s="36">
        <f>IFERROR(IF(Y352=0,"",ROUNDUP(Y352/H352,0)*0.02175),"")</f>
        <v>0.60899999999999999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429.31200000000001</v>
      </c>
      <c r="BN352" s="64">
        <f t="shared" si="54"/>
        <v>433.44</v>
      </c>
      <c r="BO352" s="64">
        <f t="shared" si="55"/>
        <v>0.57777777777777772</v>
      </c>
      <c r="BP352" s="64">
        <f t="shared" si="56"/>
        <v>0.58333333333333326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172.26666666666665</v>
      </c>
      <c r="Y356" s="577">
        <f>IFERROR(Y349/H349,"0")+IFERROR(Y350/H350,"0")+IFERROR(Y351/H351,"0")+IFERROR(Y352/H352,"0")+IFERROR(Y353/H353,"0")+IFERROR(Y354/H354,"0")+IFERROR(Y355/H355,"0")</f>
        <v>175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3.8062499999999995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2584</v>
      </c>
      <c r="Y357" s="577">
        <f>IFERROR(SUM(Y349:Y355),"0")</f>
        <v>2625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867</v>
      </c>
      <c r="Y359" s="576">
        <f>IFERROR(IF(X359="",0,CEILING((X359/$H359),1)*$H359),"")</f>
        <v>870</v>
      </c>
      <c r="Z359" s="36">
        <f>IFERROR(IF(Y359=0,"",ROUNDUP(Y359/H359,0)*0.02175),"")</f>
        <v>1.2614999999999998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894.74400000000003</v>
      </c>
      <c r="BN359" s="64">
        <f>IFERROR(Y359*I359/H359,"0")</f>
        <v>897.84</v>
      </c>
      <c r="BO359" s="64">
        <f>IFERROR(1/J359*(X359/H359),"0")</f>
        <v>1.2041666666666666</v>
      </c>
      <c r="BP359" s="64">
        <f>IFERROR(1/J359*(Y359/H359),"0")</f>
        <v>1.2083333333333333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57.8</v>
      </c>
      <c r="Y361" s="577">
        <f>IFERROR(Y359/H359,"0")+IFERROR(Y360/H360,"0")</f>
        <v>58</v>
      </c>
      <c r="Z361" s="577">
        <f>IFERROR(IF(Z359="",0,Z359),"0")+IFERROR(IF(Z360="",0,Z360),"0")</f>
        <v>1.2614999999999998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867</v>
      </c>
      <c r="Y362" s="577">
        <f>IFERROR(SUM(Y359:Y360),"0")</f>
        <v>870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46</v>
      </c>
      <c r="Y376" s="576">
        <f>IFERROR(IF(X376="",0,CEILING((X376/$H376),1)*$H376),"")</f>
        <v>48</v>
      </c>
      <c r="Z376" s="36">
        <f>IFERROR(IF(Y376=0,"",ROUNDUP(Y376/H376,0)*0.01898),"")</f>
        <v>7.5920000000000001E-2</v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47.667499999999997</v>
      </c>
      <c r="BN376" s="64">
        <f>IFERROR(Y376*I376/H376,"0")</f>
        <v>49.74</v>
      </c>
      <c r="BO376" s="64">
        <f>IFERROR(1/J376*(X376/H376),"0")</f>
        <v>5.9895833333333336E-2</v>
      </c>
      <c r="BP376" s="64">
        <f>IFERROR(1/J376*(Y376/H376),"0")</f>
        <v>6.25E-2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3.8333333333333335</v>
      </c>
      <c r="Y378" s="577">
        <f>IFERROR(Y374/H374,"0")+IFERROR(Y375/H375,"0")+IFERROR(Y376/H376,"0")+IFERROR(Y377/H377,"0")</f>
        <v>4</v>
      </c>
      <c r="Z378" s="577">
        <f>IFERROR(IF(Z374="",0,Z374),"0")+IFERROR(IF(Z375="",0,Z375),"0")+IFERROR(IF(Z376="",0,Z376),"0")+IFERROR(IF(Z377="",0,Z377),"0")</f>
        <v>7.5920000000000001E-2</v>
      </c>
      <c r="AA378" s="578"/>
      <c r="AB378" s="578"/>
      <c r="AC378" s="578"/>
    </row>
    <row r="379" spans="1:68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46</v>
      </c>
      <c r="Y379" s="577">
        <f>IFERROR(SUM(Y374:Y377),"0")</f>
        <v>48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859</v>
      </c>
      <c r="Y385" s="576">
        <f>IFERROR(IF(X385="",0,CEILING((X385/$H385),1)*$H385),"")</f>
        <v>864</v>
      </c>
      <c r="Z385" s="36">
        <f>IFERROR(IF(Y385=0,"",ROUNDUP(Y385/H385,0)*0.01898),"")</f>
        <v>1.8220800000000001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908.53566666666666</v>
      </c>
      <c r="BN385" s="64">
        <f>IFERROR(Y385*I385/H385,"0")</f>
        <v>913.82399999999996</v>
      </c>
      <c r="BO385" s="64">
        <f>IFERROR(1/J385*(X385/H385),"0")</f>
        <v>1.4913194444444444</v>
      </c>
      <c r="BP385" s="64">
        <f>IFERROR(1/J385*(Y385/H385),"0")</f>
        <v>1.5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95.444444444444443</v>
      </c>
      <c r="Y387" s="577">
        <f>IFERROR(Y385/H385,"0")+IFERROR(Y386/H386,"0")</f>
        <v>96</v>
      </c>
      <c r="Z387" s="577">
        <f>IFERROR(IF(Z385="",0,Z385),"0")+IFERROR(IF(Z386="",0,Z386),"0")</f>
        <v>1.8220800000000001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859</v>
      </c>
      <c r="Y388" s="577">
        <f>IFERROR(SUM(Y385:Y386),"0")</f>
        <v>864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29</v>
      </c>
      <c r="Y404" s="576">
        <f t="shared" si="57"/>
        <v>29.400000000000002</v>
      </c>
      <c r="Z404" s="36">
        <f t="shared" si="62"/>
        <v>7.0280000000000009E-2</v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30.795238095238094</v>
      </c>
      <c r="BN404" s="64">
        <f t="shared" si="59"/>
        <v>31.22</v>
      </c>
      <c r="BO404" s="64">
        <f t="shared" si="60"/>
        <v>5.9015059015059018E-2</v>
      </c>
      <c r="BP404" s="64">
        <f t="shared" si="61"/>
        <v>5.9829059829059839E-2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13.809523809523808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14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7.0280000000000009E-2</v>
      </c>
      <c r="AA406" s="578"/>
      <c r="AB406" s="578"/>
      <c r="AC406" s="578"/>
    </row>
    <row r="407" spans="1:68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29</v>
      </c>
      <c r="Y407" s="577">
        <f>IFERROR(SUM(Y396:Y405),"0")</f>
        <v>29.400000000000002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195</v>
      </c>
      <c r="Y439" s="576">
        <f t="shared" ref="Y439:Y451" si="63">IFERROR(IF(X439="",0,CEILING((X439/$H439),1)*$H439),"")</f>
        <v>195.36</v>
      </c>
      <c r="Z439" s="36">
        <f t="shared" ref="Z439:Z444" si="64">IFERROR(IF(Y439=0,"",ROUNDUP(Y439/H439,0)*0.01196),"")</f>
        <v>0.44252000000000002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208.29545454545453</v>
      </c>
      <c r="BN439" s="64">
        <f t="shared" ref="BN439:BN451" si="66">IFERROR(Y439*I439/H439,"0")</f>
        <v>208.68</v>
      </c>
      <c r="BO439" s="64">
        <f t="shared" ref="BO439:BO451" si="67">IFERROR(1/J439*(X439/H439),"0")</f>
        <v>0.35511363636363635</v>
      </c>
      <c r="BP439" s="64">
        <f t="shared" ref="BP439:BP451" si="68">IFERROR(1/J439*(Y439/H439),"0")</f>
        <v>0.35576923076923078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929</v>
      </c>
      <c r="Y441" s="576">
        <f t="shared" si="63"/>
        <v>929.28000000000009</v>
      </c>
      <c r="Z441" s="36">
        <f t="shared" si="64"/>
        <v>2.1049600000000002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992.34090909090889</v>
      </c>
      <c r="BN441" s="64">
        <f t="shared" si="66"/>
        <v>992.6400000000001</v>
      </c>
      <c r="BO441" s="64">
        <f t="shared" si="67"/>
        <v>1.6917977855477855</v>
      </c>
      <c r="BP441" s="64">
        <f t="shared" si="68"/>
        <v>1.6923076923076925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153</v>
      </c>
      <c r="Y443" s="576">
        <f t="shared" si="63"/>
        <v>153.12</v>
      </c>
      <c r="Z443" s="36">
        <f t="shared" si="64"/>
        <v>0.34683999999999998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163.43181818181816</v>
      </c>
      <c r="BN443" s="64">
        <f t="shared" si="66"/>
        <v>163.56</v>
      </c>
      <c r="BO443" s="64">
        <f t="shared" si="67"/>
        <v>0.2786276223776224</v>
      </c>
      <c r="BP443" s="64">
        <f t="shared" si="68"/>
        <v>0.27884615384615385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900</v>
      </c>
      <c r="Y446" s="576">
        <f t="shared" si="63"/>
        <v>900</v>
      </c>
      <c r="Z446" s="36">
        <f>IFERROR(IF(Y446=0,"",ROUNDUP(Y446/H446,0)*0.00902),"")</f>
        <v>2.2549999999999999</v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952.5</v>
      </c>
      <c r="BN446" s="64">
        <f t="shared" si="66"/>
        <v>952.5</v>
      </c>
      <c r="BO446" s="64">
        <f t="shared" si="67"/>
        <v>1.893939393939394</v>
      </c>
      <c r="BP446" s="64">
        <f t="shared" si="68"/>
        <v>1.893939393939394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491.85606060606062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492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5.1493199999999995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2177</v>
      </c>
      <c r="Y453" s="577">
        <f>IFERROR(SUM(Y439:Y451),"0")</f>
        <v>2177.7600000000002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619</v>
      </c>
      <c r="Y455" s="576">
        <f>IFERROR(IF(X455="",0,CEILING((X455/$H455),1)*$H455),"")</f>
        <v>623.04000000000008</v>
      </c>
      <c r="Z455" s="36">
        <f>IFERROR(IF(Y455=0,"",ROUNDUP(Y455/H455,0)*0.01196),"")</f>
        <v>1.4112800000000001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661.20454545454538</v>
      </c>
      <c r="BN455" s="64">
        <f>IFERROR(Y455*I455/H455,"0")</f>
        <v>665.52</v>
      </c>
      <c r="BO455" s="64">
        <f>IFERROR(1/J455*(X455/H455),"0")</f>
        <v>1.1272581585081585</v>
      </c>
      <c r="BP455" s="64">
        <f>IFERROR(1/J455*(Y455/H455),"0")</f>
        <v>1.1346153846153848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185</v>
      </c>
      <c r="Y457" s="576">
        <f>IFERROR(IF(X457="",0,CEILING((X457/$H457),1)*$H457),"")</f>
        <v>187.2</v>
      </c>
      <c r="Z457" s="36">
        <f>IFERROR(IF(Y457=0,"",ROUNDUP(Y457/H457,0)*0.00902),"")</f>
        <v>0.35177999999999998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267.09375</v>
      </c>
      <c r="BN457" s="64">
        <f>IFERROR(Y457*I457/H457,"0")</f>
        <v>270.27</v>
      </c>
      <c r="BO457" s="64">
        <f>IFERROR(1/J457*(X457/H457),"0")</f>
        <v>0.29198232323232326</v>
      </c>
      <c r="BP457" s="64">
        <f>IFERROR(1/J457*(Y457/H457),"0")</f>
        <v>0.29545454545454547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155.77651515151516</v>
      </c>
      <c r="Y458" s="577">
        <f>IFERROR(Y455/H455,"0")+IFERROR(Y456/H456,"0")+IFERROR(Y457/H457,"0")</f>
        <v>157</v>
      </c>
      <c r="Z458" s="577">
        <f>IFERROR(IF(Z455="",0,Z455),"0")+IFERROR(IF(Z456="",0,Z456),"0")+IFERROR(IF(Z457="",0,Z457),"0")</f>
        <v>1.7630600000000001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804</v>
      </c>
      <c r="Y459" s="577">
        <f>IFERROR(SUM(Y455:Y457),"0")</f>
        <v>810.24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440</v>
      </c>
      <c r="Y462" s="576">
        <f t="shared" si="69"/>
        <v>443.52000000000004</v>
      </c>
      <c r="Z462" s="36">
        <f>IFERROR(IF(Y462=0,"",ROUNDUP(Y462/H462,0)*0.01196),"")</f>
        <v>1.00464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469.99999999999994</v>
      </c>
      <c r="BN462" s="64">
        <f t="shared" si="71"/>
        <v>473.76</v>
      </c>
      <c r="BO462" s="64">
        <f t="shared" si="72"/>
        <v>0.80128205128205132</v>
      </c>
      <c r="BP462" s="64">
        <f t="shared" si="73"/>
        <v>0.80769230769230771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499</v>
      </c>
      <c r="Y463" s="576">
        <f t="shared" si="69"/>
        <v>501.6</v>
      </c>
      <c r="Z463" s="36">
        <f>IFERROR(IF(Y463=0,"",ROUNDUP(Y463/H463,0)*0.01196),"")</f>
        <v>1.1362000000000001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533.02272727272714</v>
      </c>
      <c r="BN463" s="64">
        <f t="shared" si="71"/>
        <v>535.79999999999995</v>
      </c>
      <c r="BO463" s="64">
        <f t="shared" si="72"/>
        <v>0.90872668997668993</v>
      </c>
      <c r="BP463" s="64">
        <f t="shared" si="73"/>
        <v>0.91346153846153855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177.84090909090907</v>
      </c>
      <c r="Y468" s="577">
        <f>IFERROR(Y461/H461,"0")+IFERROR(Y462/H462,"0")+IFERROR(Y463/H463,"0")+IFERROR(Y464/H464,"0")+IFERROR(Y465/H465,"0")+IFERROR(Y466/H466,"0")+IFERROR(Y467/H467,"0")</f>
        <v>179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2.1408399999999999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939</v>
      </c>
      <c r="Y469" s="577">
        <f>IFERROR(SUM(Y461:Y467),"0")</f>
        <v>945.12000000000012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13293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13437.330000000002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14115.378140764022</v>
      </c>
      <c r="Y518" s="577">
        <f>IFERROR(SUM(BN22:BN514),"0")</f>
        <v>14267.710999999998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24</v>
      </c>
      <c r="Y519" s="38">
        <f>ROUNDUP(SUM(BP22:BP514),0)</f>
        <v>24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14715.378140764022</v>
      </c>
      <c r="Y520" s="577">
        <f>GrossWeightTotalR+PalletQtyTotalR*25</f>
        <v>14867.710999999998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2286.8276053123245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2309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27.378599999999995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138.20000000000002</v>
      </c>
      <c r="E527" s="46">
        <f>IFERROR(Y90*1,"0")+IFERROR(Y91*1,"0")+IFERROR(Y92*1,"0")+IFERROR(Y96*1,"0")+IFERROR(Y97*1,"0")+IFERROR(Y98*1,"0")+IFERROR(Y99*1,"0")+IFERROR(Y100*1,"0")+IFERROR(Y101*1,"0")</f>
        <v>1140.3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1026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146.76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1920.9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211.2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480.45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3495</v>
      </c>
      <c r="U527" s="46">
        <f>IFERROR(Y374*1,"0")+IFERROR(Y375*1,"0")+IFERROR(Y376*1,"0")+IFERROR(Y377*1,"0")+IFERROR(Y381*1,"0")+IFERROR(Y385*1,"0")+IFERROR(Y386*1,"0")+IFERROR(Y390*1,"0")</f>
        <v>912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29.400000000000002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3933.12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0,64"/>
        <filter val="0,75"/>
        <filter val="1 025,00"/>
        <filter val="1 244,00"/>
        <filter val="1,01"/>
        <filter val="10,20"/>
        <filter val="107,00"/>
        <filter val="108,00"/>
        <filter val="11,00"/>
        <filter val="11,67"/>
        <filter val="13 293,00"/>
        <filter val="13,81"/>
        <filter val="131,11"/>
        <filter val="137,00"/>
        <filter val="14 115,38"/>
        <filter val="14 715,38"/>
        <filter val="14,00"/>
        <filter val="147,00"/>
        <filter val="153,00"/>
        <filter val="155,78"/>
        <filter val="160,99"/>
        <filter val="172,27"/>
        <filter val="177,84"/>
        <filter val="18,00"/>
        <filter val="18,25"/>
        <filter val="185,00"/>
        <filter val="195,00"/>
        <filter val="2 177,00"/>
        <filter val="2 286,83"/>
        <filter val="2 584,00"/>
        <filter val="2,00"/>
        <filter val="208,00"/>
        <filter val="23,00"/>
        <filter val="24"/>
        <filter val="24,00"/>
        <filter val="26,00"/>
        <filter val="275,00"/>
        <filter val="28,00"/>
        <filter val="29,00"/>
        <filter val="292,00"/>
        <filter val="3,00"/>
        <filter val="3,83"/>
        <filter val="311,00"/>
        <filter val="343,00"/>
        <filter val="354,00"/>
        <filter val="361,00"/>
        <filter val="39,72"/>
        <filter val="411,52"/>
        <filter val="416,00"/>
        <filter val="420,00"/>
        <filter val="429,00"/>
        <filter val="437,00"/>
        <filter val="440,00"/>
        <filter val="447,00"/>
        <filter val="46,00"/>
        <filter val="491,86"/>
        <filter val="499,00"/>
        <filter val="5,00"/>
        <filter val="511,00"/>
        <filter val="518,00"/>
        <filter val="52,00"/>
        <filter val="53,00"/>
        <filter val="56,91"/>
        <filter val="57,31"/>
        <filter val="57,80"/>
        <filter val="6,20"/>
        <filter val="60,95"/>
        <filter val="61,00"/>
        <filter val="618,00"/>
        <filter val="619,00"/>
        <filter val="63,95"/>
        <filter val="634,00"/>
        <filter val="67,00"/>
        <filter val="74,00"/>
        <filter val="782,00"/>
        <filter val="804,00"/>
        <filter val="859,00"/>
        <filter val="86,67"/>
        <filter val="867,00"/>
        <filter val="900,00"/>
        <filter val="929,00"/>
        <filter val="939,00"/>
        <filter val="95,44"/>
        <filter val="97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