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F94F57-B98D-45C7-AC5B-A132D0C3E1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Y379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P326" i="1"/>
  <c r="BO326" i="1"/>
  <c r="BN326" i="1"/>
  <c r="BM326" i="1"/>
  <c r="Z326" i="1"/>
  <c r="Y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155" i="1" l="1"/>
  <c r="BN155" i="1"/>
  <c r="Z155" i="1"/>
  <c r="Y162" i="1"/>
  <c r="BP161" i="1"/>
  <c r="BN161" i="1"/>
  <c r="Z161" i="1"/>
  <c r="Z162" i="1" s="1"/>
  <c r="BP165" i="1"/>
  <c r="BN165" i="1"/>
  <c r="Z165" i="1"/>
  <c r="BP194" i="1"/>
  <c r="BN194" i="1"/>
  <c r="Z194" i="1"/>
  <c r="BP198" i="1"/>
  <c r="BN198" i="1"/>
  <c r="Z198" i="1"/>
  <c r="BP221" i="1"/>
  <c r="BN221" i="1"/>
  <c r="Z221" i="1"/>
  <c r="BP255" i="1"/>
  <c r="BN255" i="1"/>
  <c r="Z255" i="1"/>
  <c r="BP267" i="1"/>
  <c r="BN267" i="1"/>
  <c r="Z267" i="1"/>
  <c r="BP272" i="1"/>
  <c r="BN272" i="1"/>
  <c r="Z272" i="1"/>
  <c r="BP313" i="1"/>
  <c r="BN313" i="1"/>
  <c r="Z313" i="1"/>
  <c r="BP341" i="1"/>
  <c r="BN341" i="1"/>
  <c r="Z341" i="1"/>
  <c r="Z344" i="1" s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X517" i="1"/>
  <c r="Y32" i="1"/>
  <c r="Z42" i="1"/>
  <c r="BN42" i="1"/>
  <c r="Z57" i="1"/>
  <c r="BN57" i="1"/>
  <c r="Z71" i="1"/>
  <c r="BN71" i="1"/>
  <c r="Y81" i="1"/>
  <c r="Z91" i="1"/>
  <c r="BN91" i="1"/>
  <c r="Z96" i="1"/>
  <c r="BN96" i="1"/>
  <c r="Z109" i="1"/>
  <c r="BN109" i="1"/>
  <c r="BP127" i="1"/>
  <c r="BN127" i="1"/>
  <c r="Z127" i="1"/>
  <c r="BP173" i="1"/>
  <c r="BN173" i="1"/>
  <c r="Z173" i="1"/>
  <c r="BP210" i="1"/>
  <c r="BN210" i="1"/>
  <c r="Z210" i="1"/>
  <c r="BP238" i="1"/>
  <c r="BN238" i="1"/>
  <c r="Z238" i="1"/>
  <c r="Y268" i="1"/>
  <c r="BP266" i="1"/>
  <c r="BN266" i="1"/>
  <c r="Z266" i="1"/>
  <c r="BP297" i="1"/>
  <c r="BN297" i="1"/>
  <c r="Z297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Y125" i="1"/>
  <c r="O527" i="1"/>
  <c r="Z22" i="1"/>
  <c r="Z23" i="1" s="1"/>
  <c r="BN22" i="1"/>
  <c r="BP22" i="1"/>
  <c r="Z26" i="1"/>
  <c r="BN26" i="1"/>
  <c r="BP26" i="1"/>
  <c r="Y33" i="1"/>
  <c r="Z30" i="1"/>
  <c r="BN30" i="1"/>
  <c r="C527" i="1"/>
  <c r="Z44" i="1"/>
  <c r="BN44" i="1"/>
  <c r="Z55" i="1"/>
  <c r="BN55" i="1"/>
  <c r="Z63" i="1"/>
  <c r="BN63" i="1"/>
  <c r="Z69" i="1"/>
  <c r="BN69" i="1"/>
  <c r="BP69" i="1"/>
  <c r="Y72" i="1"/>
  <c r="Z75" i="1"/>
  <c r="BN75" i="1"/>
  <c r="BP75" i="1"/>
  <c r="Y82" i="1"/>
  <c r="Z79" i="1"/>
  <c r="BN79" i="1"/>
  <c r="Z98" i="1"/>
  <c r="BN98" i="1"/>
  <c r="Z107" i="1"/>
  <c r="BN107" i="1"/>
  <c r="Z113" i="1"/>
  <c r="Z116" i="1" s="1"/>
  <c r="BN113" i="1"/>
  <c r="Y116" i="1"/>
  <c r="Z119" i="1"/>
  <c r="BN119" i="1"/>
  <c r="BP119" i="1"/>
  <c r="Z123" i="1"/>
  <c r="BN123" i="1"/>
  <c r="Y129" i="1"/>
  <c r="Z134" i="1"/>
  <c r="BN134" i="1"/>
  <c r="Y150" i="1"/>
  <c r="BP149" i="1"/>
  <c r="BN149" i="1"/>
  <c r="Z149" i="1"/>
  <c r="Z150" i="1" s="1"/>
  <c r="Y157" i="1"/>
  <c r="BP153" i="1"/>
  <c r="BN153" i="1"/>
  <c r="Z153" i="1"/>
  <c r="BP171" i="1"/>
  <c r="BN171" i="1"/>
  <c r="Z171" i="1"/>
  <c r="Y185" i="1"/>
  <c r="Y184" i="1"/>
  <c r="BP183" i="1"/>
  <c r="BN183" i="1"/>
  <c r="Z183" i="1"/>
  <c r="Z184" i="1" s="1"/>
  <c r="BP188" i="1"/>
  <c r="BN188" i="1"/>
  <c r="Z188" i="1"/>
  <c r="BP204" i="1"/>
  <c r="BN204" i="1"/>
  <c r="Z204" i="1"/>
  <c r="BP216" i="1"/>
  <c r="BN216" i="1"/>
  <c r="Z216" i="1"/>
  <c r="BP232" i="1"/>
  <c r="BN232" i="1"/>
  <c r="Z232" i="1"/>
  <c r="BP250" i="1"/>
  <c r="BN250" i="1"/>
  <c r="Z250" i="1"/>
  <c r="BP264" i="1"/>
  <c r="BN264" i="1"/>
  <c r="Z264" i="1"/>
  <c r="BP295" i="1"/>
  <c r="BN295" i="1"/>
  <c r="Z295" i="1"/>
  <c r="BP307" i="1"/>
  <c r="BN307" i="1"/>
  <c r="Z307" i="1"/>
  <c r="BP328" i="1"/>
  <c r="BN328" i="1"/>
  <c r="Z328" i="1"/>
  <c r="BP138" i="1"/>
  <c r="BN138" i="1"/>
  <c r="Z138" i="1"/>
  <c r="BP167" i="1"/>
  <c r="BN167" i="1"/>
  <c r="Z167" i="1"/>
  <c r="BP177" i="1"/>
  <c r="BN177" i="1"/>
  <c r="Z177" i="1"/>
  <c r="BP200" i="1"/>
  <c r="BN200" i="1"/>
  <c r="Z200" i="1"/>
  <c r="BP212" i="1"/>
  <c r="BN212" i="1"/>
  <c r="Z212" i="1"/>
  <c r="BP228" i="1"/>
  <c r="BN228" i="1"/>
  <c r="Z228" i="1"/>
  <c r="Y244" i="1"/>
  <c r="Y243" i="1"/>
  <c r="BP242" i="1"/>
  <c r="BN242" i="1"/>
  <c r="Z242" i="1"/>
  <c r="Z243" i="1" s="1"/>
  <c r="Y252" i="1"/>
  <c r="BP246" i="1"/>
  <c r="BN246" i="1"/>
  <c r="Z246" i="1"/>
  <c r="BP257" i="1"/>
  <c r="BN257" i="1"/>
  <c r="Z257" i="1"/>
  <c r="BP274" i="1"/>
  <c r="BN274" i="1"/>
  <c r="Z274" i="1"/>
  <c r="BP303" i="1"/>
  <c r="BN303" i="1"/>
  <c r="Z303" i="1"/>
  <c r="BP315" i="1"/>
  <c r="BN315" i="1"/>
  <c r="Z315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Y180" i="1"/>
  <c r="Y219" i="1"/>
  <c r="Y223" i="1"/>
  <c r="Y324" i="1"/>
  <c r="Y332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S527" i="1"/>
  <c r="Y344" i="1"/>
  <c r="Y356" i="1"/>
  <c r="Y411" i="1"/>
  <c r="F9" i="1"/>
  <c r="J9" i="1"/>
  <c r="F10" i="1"/>
  <c r="B527" i="1"/>
  <c r="X518" i="1"/>
  <c r="X519" i="1"/>
  <c r="X521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BN54" i="1"/>
  <c r="BP54" i="1"/>
  <c r="Z56" i="1"/>
  <c r="BN56" i="1"/>
  <c r="Z58" i="1"/>
  <c r="BN58" i="1"/>
  <c r="Y59" i="1"/>
  <c r="Z62" i="1"/>
  <c r="BN62" i="1"/>
  <c r="BP62" i="1"/>
  <c r="Z64" i="1"/>
  <c r="BN64" i="1"/>
  <c r="Y67" i="1"/>
  <c r="Z70" i="1"/>
  <c r="BN70" i="1"/>
  <c r="BP70" i="1"/>
  <c r="Z76" i="1"/>
  <c r="BN76" i="1"/>
  <c r="BP76" i="1"/>
  <c r="Z78" i="1"/>
  <c r="BN78" i="1"/>
  <c r="Z80" i="1"/>
  <c r="BN80" i="1"/>
  <c r="Z84" i="1"/>
  <c r="BN84" i="1"/>
  <c r="BP84" i="1"/>
  <c r="BP85" i="1"/>
  <c r="BN85" i="1"/>
  <c r="Z85" i="1"/>
  <c r="Y87" i="1"/>
  <c r="E527" i="1"/>
  <c r="Y93" i="1"/>
  <c r="BP90" i="1"/>
  <c r="BN90" i="1"/>
  <c r="Z90" i="1"/>
  <c r="Y102" i="1"/>
  <c r="BP99" i="1"/>
  <c r="BN99" i="1"/>
  <c r="Z99" i="1"/>
  <c r="BP108" i="1"/>
  <c r="BN108" i="1"/>
  <c r="Z108" i="1"/>
  <c r="Y117" i="1"/>
  <c r="BP120" i="1"/>
  <c r="BN120" i="1"/>
  <c r="Z120" i="1"/>
  <c r="Y124" i="1"/>
  <c r="BP128" i="1"/>
  <c r="BN128" i="1"/>
  <c r="Z128" i="1"/>
  <c r="Y130" i="1"/>
  <c r="G527" i="1"/>
  <c r="Y136" i="1"/>
  <c r="BP133" i="1"/>
  <c r="BN133" i="1"/>
  <c r="Z133" i="1"/>
  <c r="Z135" i="1" s="1"/>
  <c r="Y140" i="1"/>
  <c r="BP154" i="1"/>
  <c r="BN154" i="1"/>
  <c r="Z154" i="1"/>
  <c r="Y175" i="1"/>
  <c r="BP168" i="1"/>
  <c r="BN168" i="1"/>
  <c r="Z168" i="1"/>
  <c r="BP172" i="1"/>
  <c r="BN172" i="1"/>
  <c r="Z172" i="1"/>
  <c r="Y181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H9" i="1"/>
  <c r="Y45" i="1"/>
  <c r="BP92" i="1"/>
  <c r="BN92" i="1"/>
  <c r="Z92" i="1"/>
  <c r="Y94" i="1"/>
  <c r="BP97" i="1"/>
  <c r="BN97" i="1"/>
  <c r="Z97" i="1"/>
  <c r="BP101" i="1"/>
  <c r="BN101" i="1"/>
  <c r="Z101" i="1"/>
  <c r="Y103" i="1"/>
  <c r="F527" i="1"/>
  <c r="Y111" i="1"/>
  <c r="BP106" i="1"/>
  <c r="BN106" i="1"/>
  <c r="Z106" i="1"/>
  <c r="Y110" i="1"/>
  <c r="BP114" i="1"/>
  <c r="BN114" i="1"/>
  <c r="Z114" i="1"/>
  <c r="BP122" i="1"/>
  <c r="BN122" i="1"/>
  <c r="Z122" i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BP170" i="1"/>
  <c r="BN170" i="1"/>
  <c r="Z170" i="1"/>
  <c r="Y174" i="1"/>
  <c r="BP178" i="1"/>
  <c r="BN178" i="1"/>
  <c r="Z178" i="1"/>
  <c r="Y207" i="1"/>
  <c r="BP199" i="1"/>
  <c r="BN199" i="1"/>
  <c r="Z199" i="1"/>
  <c r="H527" i="1"/>
  <c r="Y151" i="1"/>
  <c r="I527" i="1"/>
  <c r="Y163" i="1"/>
  <c r="J527" i="1"/>
  <c r="Y190" i="1"/>
  <c r="Z203" i="1"/>
  <c r="BN203" i="1"/>
  <c r="Z205" i="1"/>
  <c r="BN205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Z268" i="1" s="1"/>
  <c r="Y276" i="1"/>
  <c r="Y275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BP342" i="1"/>
  <c r="BN342" i="1"/>
  <c r="Z342" i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BP249" i="1"/>
  <c r="BN249" i="1"/>
  <c r="Z249" i="1"/>
  <c r="BP258" i="1"/>
  <c r="BN258" i="1"/>
  <c r="Z258" i="1"/>
  <c r="BP273" i="1"/>
  <c r="BN273" i="1"/>
  <c r="Z273" i="1"/>
  <c r="Z275" i="1" s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Z323" i="1" s="1"/>
  <c r="BP335" i="1"/>
  <c r="BN335" i="1"/>
  <c r="Z335" i="1"/>
  <c r="Z337" i="1" s="1"/>
  <c r="BP350" i="1"/>
  <c r="BN350" i="1"/>
  <c r="Z350" i="1"/>
  <c r="BP354" i="1"/>
  <c r="BN354" i="1"/>
  <c r="Z354" i="1"/>
  <c r="BP375" i="1"/>
  <c r="BN375" i="1"/>
  <c r="Z375" i="1"/>
  <c r="Z378" i="1" s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Z424" i="1" s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503" i="1" l="1"/>
  <c r="Z474" i="1"/>
  <c r="Z458" i="1"/>
  <c r="Z356" i="1"/>
  <c r="Z206" i="1"/>
  <c r="Z180" i="1"/>
  <c r="Z124" i="1"/>
  <c r="Z110" i="1"/>
  <c r="Z156" i="1"/>
  <c r="Z129" i="1"/>
  <c r="Z86" i="1"/>
  <c r="Z72" i="1"/>
  <c r="Z66" i="1"/>
  <c r="Z59" i="1"/>
  <c r="Z32" i="1"/>
  <c r="Z498" i="1"/>
  <c r="Z299" i="1"/>
  <c r="Y518" i="1"/>
  <c r="Z510" i="1"/>
  <c r="Z486" i="1"/>
  <c r="Z260" i="1"/>
  <c r="Z251" i="1"/>
  <c r="Z174" i="1"/>
  <c r="Y521" i="1"/>
  <c r="Z102" i="1"/>
  <c r="Y519" i="1"/>
  <c r="Z81" i="1"/>
  <c r="Z468" i="1"/>
  <c r="Z317" i="1"/>
  <c r="Z309" i="1"/>
  <c r="Z234" i="1"/>
  <c r="Z218" i="1"/>
  <c r="X520" i="1"/>
  <c r="Z452" i="1"/>
  <c r="Z493" i="1"/>
  <c r="Z406" i="1"/>
  <c r="Z93" i="1"/>
  <c r="Z45" i="1"/>
  <c r="Z522" i="1" s="1"/>
  <c r="Y517" i="1"/>
  <c r="Y520" i="1" l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<sst xmlns="http://schemas.openxmlformats.org/spreadsheetml/2006/main" count="2314" uniqueCount="836">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</sst>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90" sqref="AA9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45815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812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Суббота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5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0.5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hidden="1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400</v>
      </c>
      <c r="Y90" s="576">
        <f>IFERROR(IF(X90="",0,CEILING((X90/$H90),1)*$H90),"")</f>
        <v>410.40000000000003</v>
      </c>
      <c r="Z90" s="36">
        <f>IFERROR(IF(Y90=0,"",ROUNDUP(Y90/H90,0)*0.01898),"")</f>
        <v>0.72123999999999999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416.11111111111109</v>
      </c>
      <c r="BN90" s="64">
        <f>IFERROR(Y90*I90/H90,"0")</f>
        <v>426.92999999999995</v>
      </c>
      <c r="BO90" s="64">
        <f>IFERROR(1/J90*(X90/H90),"0")</f>
        <v>0.57870370370370372</v>
      </c>
      <c r="BP90" s="64">
        <f>IFERROR(1/J90*(Y90/H90),"0")</f>
        <v>0.59375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37.037037037037038</v>
      </c>
      <c r="Y93" s="577">
        <f>IFERROR(Y90/H90,"0")+IFERROR(Y91/H91,"0")+IFERROR(Y92/H92,"0")</f>
        <v>38</v>
      </c>
      <c r="Z93" s="577">
        <f>IFERROR(IF(Z90="",0,Z90),"0")+IFERROR(IF(Z91="",0,Z91),"0")+IFERROR(IF(Z92="",0,Z92),"0")</f>
        <v>0.72123999999999999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400</v>
      </c>
      <c r="Y94" s="577">
        <f>IFERROR(SUM(Y90:Y92),"0")</f>
        <v>410.40000000000003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hidden="1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idden="1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hidden="1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hidden="1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hidden="1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400</v>
      </c>
      <c r="Y321" s="576">
        <f>IFERROR(IF(X321="",0,CEILING((X321/$H321),1)*$H321),"")</f>
        <v>405.59999999999997</v>
      </c>
      <c r="Z321" s="36">
        <f>IFERROR(IF(Y321=0,"",ROUNDUP(Y321/H321,0)*0.01898),"")</f>
        <v>0.98696000000000006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426.6153846153847</v>
      </c>
      <c r="BN321" s="64">
        <f>IFERROR(Y321*I321/H321,"0")</f>
        <v>432.58800000000002</v>
      </c>
      <c r="BO321" s="64">
        <f>IFERROR(1/J321*(X321/H321),"0")</f>
        <v>0.80128205128205132</v>
      </c>
      <c r="BP321" s="64">
        <f>IFERROR(1/J321*(Y321/H321),"0")</f>
        <v>0.8125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51.282051282051285</v>
      </c>
      <c r="Y323" s="577">
        <f>IFERROR(Y320/H320,"0")+IFERROR(Y321/H321,"0")+IFERROR(Y322/H322,"0")</f>
        <v>52</v>
      </c>
      <c r="Z323" s="577">
        <f>IFERROR(IF(Z320="",0,Z320),"0")+IFERROR(IF(Z321="",0,Z321),"0")+IFERROR(IF(Z322="",0,Z322),"0")</f>
        <v>0.98696000000000006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400</v>
      </c>
      <c r="Y324" s="577">
        <f>IFERROR(SUM(Y320:Y322),"0")</f>
        <v>405.59999999999997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1080</v>
      </c>
      <c r="Y349" s="576">
        <f t="shared" ref="Y349:Y355" si="52">IFERROR(IF(X349="",0,CEILING((X349/$H349),1)*$H349),"")</f>
        <v>1080</v>
      </c>
      <c r="Z349" s="36">
        <f>IFERROR(IF(Y349=0,"",ROUNDUP(Y349/H349,0)*0.02175),"")</f>
        <v>1.5659999999999998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1114.5600000000002</v>
      </c>
      <c r="BN349" s="64">
        <f t="shared" ref="BN349:BN355" si="54">IFERROR(Y349*I349/H349,"0")</f>
        <v>1114.5600000000002</v>
      </c>
      <c r="BO349" s="64">
        <f t="shared" ref="BO349:BO355" si="55">IFERROR(1/J349*(X349/H349),"0")</f>
        <v>1.5</v>
      </c>
      <c r="BP349" s="64">
        <f t="shared" ref="BP349:BP355" si="56">IFERROR(1/J349*(Y349/H349),"0")</f>
        <v>1.5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800</v>
      </c>
      <c r="Y350" s="576">
        <f t="shared" si="52"/>
        <v>810</v>
      </c>
      <c r="Z350" s="36">
        <f>IFERROR(IF(Y350=0,"",ROUNDUP(Y350/H350,0)*0.02175),"")</f>
        <v>1.1744999999999999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825.6</v>
      </c>
      <c r="BN350" s="64">
        <f t="shared" si="54"/>
        <v>835.92000000000007</v>
      </c>
      <c r="BO350" s="64">
        <f t="shared" si="55"/>
        <v>1.1111111111111112</v>
      </c>
      <c r="BP350" s="64">
        <f t="shared" si="56"/>
        <v>1.125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300</v>
      </c>
      <c r="Y351" s="576">
        <f t="shared" si="52"/>
        <v>300</v>
      </c>
      <c r="Z351" s="36">
        <f>IFERROR(IF(Y351=0,"",ROUNDUP(Y351/H351,0)*0.02175),"")</f>
        <v>0.43499999999999994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309.60000000000002</v>
      </c>
      <c r="BN351" s="64">
        <f t="shared" si="54"/>
        <v>309.60000000000002</v>
      </c>
      <c r="BO351" s="64">
        <f t="shared" si="55"/>
        <v>0.41666666666666663</v>
      </c>
      <c r="BP351" s="64">
        <f t="shared" si="56"/>
        <v>0.41666666666666663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400</v>
      </c>
      <c r="Y352" s="576">
        <f t="shared" si="52"/>
        <v>405</v>
      </c>
      <c r="Z352" s="36">
        <f>IFERROR(IF(Y352=0,"",ROUNDUP(Y352/H352,0)*0.02175),"")</f>
        <v>0.58724999999999994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412.8</v>
      </c>
      <c r="BN352" s="64">
        <f t="shared" si="54"/>
        <v>417.96000000000004</v>
      </c>
      <c r="BO352" s="64">
        <f t="shared" si="55"/>
        <v>0.55555555555555558</v>
      </c>
      <c r="BP352" s="64">
        <f t="shared" si="56"/>
        <v>0.5625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172</v>
      </c>
      <c r="Y356" s="577">
        <f>IFERROR(Y349/H349,"0")+IFERROR(Y350/H350,"0")+IFERROR(Y351/H351,"0")+IFERROR(Y352/H352,"0")+IFERROR(Y353/H353,"0")+IFERROR(Y354/H354,"0")+IFERROR(Y355/H355,"0")</f>
        <v>173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3.76275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2580</v>
      </c>
      <c r="Y357" s="577">
        <f>IFERROR(SUM(Y349:Y355),"0")</f>
        <v>2595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800</v>
      </c>
      <c r="Y359" s="576">
        <f>IFERROR(IF(X359="",0,CEILING((X359/$H359),1)*$H359),"")</f>
        <v>810</v>
      </c>
      <c r="Z359" s="36">
        <f>IFERROR(IF(Y359=0,"",ROUNDUP(Y359/H359,0)*0.02175),"")</f>
        <v>1.1744999999999999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825.6</v>
      </c>
      <c r="BN359" s="64">
        <f>IFERROR(Y359*I359/H359,"0")</f>
        <v>835.92000000000007</v>
      </c>
      <c r="BO359" s="64">
        <f>IFERROR(1/J359*(X359/H359),"0")</f>
        <v>1.1111111111111112</v>
      </c>
      <c r="BP359" s="64">
        <f>IFERROR(1/J359*(Y359/H359),"0")</f>
        <v>1.125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53.333333333333336</v>
      </c>
      <c r="Y361" s="577">
        <f>IFERROR(Y359/H359,"0")+IFERROR(Y360/H360,"0")</f>
        <v>54</v>
      </c>
      <c r="Z361" s="577">
        <f>IFERROR(IF(Z359="",0,Z359),"0")+IFERROR(IF(Z360="",0,Z360),"0")</f>
        <v>1.1744999999999999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800</v>
      </c>
      <c r="Y362" s="577">
        <f>IFERROR(SUM(Y359:Y360),"0")</f>
        <v>810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900</v>
      </c>
      <c r="Y385" s="576">
        <f>IFERROR(IF(X385="",0,CEILING((X385/$H385),1)*$H385),"")</f>
        <v>900</v>
      </c>
      <c r="Z385" s="36">
        <f>IFERROR(IF(Y385=0,"",ROUNDUP(Y385/H385,0)*0.01898),"")</f>
        <v>1.8980000000000001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951.90000000000009</v>
      </c>
      <c r="BN385" s="64">
        <f>IFERROR(Y385*I385/H385,"0")</f>
        <v>951.90000000000009</v>
      </c>
      <c r="BO385" s="64">
        <f>IFERROR(1/J385*(X385/H385),"0")</f>
        <v>1.5625</v>
      </c>
      <c r="BP385" s="64">
        <f>IFERROR(1/J385*(Y385/H385),"0")</f>
        <v>1.5625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100</v>
      </c>
      <c r="Y387" s="577">
        <f>IFERROR(Y385/H385,"0")+IFERROR(Y386/H386,"0")</f>
        <v>100</v>
      </c>
      <c r="Z387" s="577">
        <f>IFERROR(IF(Z385="",0,Z385),"0")+IFERROR(IF(Z386="",0,Z386),"0")</f>
        <v>1.8980000000000001</v>
      </c>
      <c r="AA387" s="578"/>
      <c r="AB387" s="578"/>
      <c r="AC387" s="578"/>
    </row>
    <row r="388" spans="1:68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900</v>
      </c>
      <c r="Y388" s="577">
        <f>IFERROR(SUM(Y385:Y386),"0")</f>
        <v>900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1100</v>
      </c>
      <c r="Y441" s="576">
        <f t="shared" si="63"/>
        <v>1103.52</v>
      </c>
      <c r="Z441" s="36">
        <f t="shared" si="64"/>
        <v>2.4996399999999999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1175</v>
      </c>
      <c r="BN441" s="64">
        <f t="shared" si="66"/>
        <v>1178.76</v>
      </c>
      <c r="BO441" s="64">
        <f t="shared" si="67"/>
        <v>2.0032051282051282</v>
      </c>
      <c r="BP441" s="64">
        <f t="shared" si="68"/>
        <v>2.0096153846153846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208.33333333333331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209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2.4996399999999999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1100</v>
      </c>
      <c r="Y453" s="577">
        <f>IFERROR(SUM(Y439:Y451),"0")</f>
        <v>1103.52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500</v>
      </c>
      <c r="Y455" s="576">
        <f>IFERROR(IF(X455="",0,CEILING((X455/$H455),1)*$H455),"")</f>
        <v>501.6</v>
      </c>
      <c r="Z455" s="36">
        <f>IFERROR(IF(Y455=0,"",ROUNDUP(Y455/H455,0)*0.01196),"")</f>
        <v>1.1362000000000001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534.09090909090912</v>
      </c>
      <c r="BN455" s="64">
        <f>IFERROR(Y455*I455/H455,"0")</f>
        <v>535.79999999999995</v>
      </c>
      <c r="BO455" s="64">
        <f>IFERROR(1/J455*(X455/H455),"0")</f>
        <v>0.91054778554778548</v>
      </c>
      <c r="BP455" s="64">
        <f>IFERROR(1/J455*(Y455/H455),"0")</f>
        <v>0.91346153846153855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94.696969696969688</v>
      </c>
      <c r="Y458" s="577">
        <f>IFERROR(Y455/H455,"0")+IFERROR(Y456/H456,"0")+IFERROR(Y457/H457,"0")</f>
        <v>95</v>
      </c>
      <c r="Z458" s="577">
        <f>IFERROR(IF(Z455="",0,Z455),"0")+IFERROR(IF(Z456="",0,Z456),"0")+IFERROR(IF(Z457="",0,Z457),"0")</f>
        <v>1.1362000000000001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500</v>
      </c>
      <c r="Y459" s="577">
        <f>IFERROR(SUM(Y455:Y457),"0")</f>
        <v>501.6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300</v>
      </c>
      <c r="Y463" s="576">
        <f t="shared" si="69"/>
        <v>300.96000000000004</v>
      </c>
      <c r="Z463" s="36">
        <f>IFERROR(IF(Y463=0,"",ROUNDUP(Y463/H463,0)*0.01196),"")</f>
        <v>0.68171999999999999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320.45454545454544</v>
      </c>
      <c r="BN463" s="64">
        <f t="shared" si="71"/>
        <v>321.48</v>
      </c>
      <c r="BO463" s="64">
        <f t="shared" si="72"/>
        <v>0.54632867132867136</v>
      </c>
      <c r="BP463" s="64">
        <f t="shared" si="73"/>
        <v>0.54807692307692313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56.818181818181813</v>
      </c>
      <c r="Y468" s="577">
        <f>IFERROR(Y461/H461,"0")+IFERROR(Y462/H462,"0")+IFERROR(Y463/H463,"0")+IFERROR(Y464/H464,"0")+IFERROR(Y465/H465,"0")+IFERROR(Y466/H466,"0")+IFERROR(Y467/H467,"0")</f>
        <v>57.000000000000007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0.68171999999999999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300</v>
      </c>
      <c r="Y469" s="577">
        <f>IFERROR(SUM(Y461:Y467),"0")</f>
        <v>300.96000000000004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6980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7027.0800000000008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7312.3319502719496</v>
      </c>
      <c r="Y518" s="577">
        <f>IFERROR(SUM(BN22:BN514),"0")</f>
        <v>7361.4180000000015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12</v>
      </c>
      <c r="Y519" s="38">
        <f>ROUNDUP(SUM(BP22:BP514),0)</f>
        <v>12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7612.3319502719496</v>
      </c>
      <c r="Y520" s="577">
        <f>GrossWeightTotalR+PalletQtyTotalR*25</f>
        <v>7661.4180000000015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773.50090650090647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778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12.86101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410.40000000000003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405.59999999999997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3405</v>
      </c>
      <c r="U527" s="46">
        <f>IFERROR(Y374*1,"0")+IFERROR(Y375*1,"0")+IFERROR(Y376*1,"0")+IFERROR(Y377*1,"0")+IFERROR(Y381*1,"0")+IFERROR(Y385*1,"0")+IFERROR(Y386*1,"0")+IFERROR(Y390*1,"0")</f>
        <v>900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1906.08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100,00"/>
        <filter val="100,00"/>
        <filter val="12"/>
        <filter val="172,00"/>
        <filter val="2 580,00"/>
        <filter val="208,33"/>
        <filter val="300,00"/>
        <filter val="37,04"/>
        <filter val="400,00"/>
        <filter val="500,00"/>
        <filter val="51,28"/>
        <filter val="53,33"/>
        <filter val="56,82"/>
        <filter val="6 980,00"/>
        <filter val="7 312,33"/>
        <filter val="7 612,33"/>
        <filter val="773,50"/>
        <filter val="800,00"/>
        <filter val="900,00"/>
        <filter val="94,7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2025-06-05T11:40:33Z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