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EA89353-3C0E-4FA1-9D86-D807806820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O326" i="1"/>
  <c r="BM326" i="1"/>
  <c r="Y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6" i="1"/>
  <c r="X275" i="1"/>
  <c r="BO274" i="1"/>
  <c r="BM274" i="1"/>
  <c r="Y274" i="1"/>
  <c r="BP274" i="1" s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X268" i="1"/>
  <c r="BO267" i="1"/>
  <c r="BM267" i="1"/>
  <c r="Y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X244" i="1"/>
  <c r="X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X180" i="1"/>
  <c r="BO179" i="1"/>
  <c r="BM179" i="1"/>
  <c r="Y179" i="1"/>
  <c r="P179" i="1"/>
  <c r="BO178" i="1"/>
  <c r="BM178" i="1"/>
  <c r="Y178" i="1"/>
  <c r="P178" i="1"/>
  <c r="BO177" i="1"/>
  <c r="BM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O155" i="1"/>
  <c r="BM155" i="1"/>
  <c r="Z155" i="1"/>
  <c r="Y155" i="1"/>
  <c r="P155" i="1"/>
  <c r="BO154" i="1"/>
  <c r="BM154" i="1"/>
  <c r="Y154" i="1"/>
  <c r="P154" i="1"/>
  <c r="BO153" i="1"/>
  <c r="BM153" i="1"/>
  <c r="Y153" i="1"/>
  <c r="Y157" i="1" s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BP134" i="1" s="1"/>
  <c r="P134" i="1"/>
  <c r="BO133" i="1"/>
  <c r="BM133" i="1"/>
  <c r="Y133" i="1"/>
  <c r="Y135" i="1" s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Y125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179" i="1" l="1"/>
  <c r="BN179" i="1"/>
  <c r="Z179" i="1"/>
  <c r="BP210" i="1"/>
  <c r="BN210" i="1"/>
  <c r="Z210" i="1"/>
  <c r="BP238" i="1"/>
  <c r="BN238" i="1"/>
  <c r="Z238" i="1"/>
  <c r="BP266" i="1"/>
  <c r="BN266" i="1"/>
  <c r="Z266" i="1"/>
  <c r="P527" i="1"/>
  <c r="Y280" i="1"/>
  <c r="BP279" i="1"/>
  <c r="BN279" i="1"/>
  <c r="Z279" i="1"/>
  <c r="Z280" i="1" s="1"/>
  <c r="Y285" i="1"/>
  <c r="Y284" i="1"/>
  <c r="BP283" i="1"/>
  <c r="BN283" i="1"/>
  <c r="Z283" i="1"/>
  <c r="Z284" i="1" s="1"/>
  <c r="Q527" i="1"/>
  <c r="Y289" i="1"/>
  <c r="BP288" i="1"/>
  <c r="BN288" i="1"/>
  <c r="Z288" i="1"/>
  <c r="Z289" i="1" s="1"/>
  <c r="BP293" i="1"/>
  <c r="BN293" i="1"/>
  <c r="Z293" i="1"/>
  <c r="BP321" i="1"/>
  <c r="BN321" i="1"/>
  <c r="Z321" i="1"/>
  <c r="BP341" i="1"/>
  <c r="BN341" i="1"/>
  <c r="Z341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B527" i="1"/>
  <c r="X519" i="1"/>
  <c r="X517" i="1"/>
  <c r="Y33" i="1"/>
  <c r="Z42" i="1"/>
  <c r="BN42" i="1"/>
  <c r="Z57" i="1"/>
  <c r="BN57" i="1"/>
  <c r="Z71" i="1"/>
  <c r="BN71" i="1"/>
  <c r="Y82" i="1"/>
  <c r="Z91" i="1"/>
  <c r="BN91" i="1"/>
  <c r="Z96" i="1"/>
  <c r="BN96" i="1"/>
  <c r="Z109" i="1"/>
  <c r="BN109" i="1"/>
  <c r="Z121" i="1"/>
  <c r="BN121" i="1"/>
  <c r="Z144" i="1"/>
  <c r="BN144" i="1"/>
  <c r="BP155" i="1"/>
  <c r="BN155" i="1"/>
  <c r="BP169" i="1"/>
  <c r="BN169" i="1"/>
  <c r="Z169" i="1"/>
  <c r="BP198" i="1"/>
  <c r="BN198" i="1"/>
  <c r="Z198" i="1"/>
  <c r="BP221" i="1"/>
  <c r="BN221" i="1"/>
  <c r="Z221" i="1"/>
  <c r="BP255" i="1"/>
  <c r="BN255" i="1"/>
  <c r="Z255" i="1"/>
  <c r="BP267" i="1"/>
  <c r="BN267" i="1"/>
  <c r="Z267" i="1"/>
  <c r="BP305" i="1"/>
  <c r="BN305" i="1"/>
  <c r="Z305" i="1"/>
  <c r="BN326" i="1"/>
  <c r="Z326" i="1"/>
  <c r="BP330" i="1"/>
  <c r="BN330" i="1"/>
  <c r="Z330" i="1"/>
  <c r="BP355" i="1"/>
  <c r="BN355" i="1"/>
  <c r="Z355" i="1"/>
  <c r="BP403" i="1"/>
  <c r="BN403" i="1"/>
  <c r="Z403" i="1"/>
  <c r="BP446" i="1"/>
  <c r="BN446" i="1"/>
  <c r="Z446" i="1"/>
  <c r="Y499" i="1"/>
  <c r="Y498" i="1"/>
  <c r="BP496" i="1"/>
  <c r="BN496" i="1"/>
  <c r="Z496" i="1"/>
  <c r="Z498" i="1" s="1"/>
  <c r="Y207" i="1"/>
  <c r="Y252" i="1"/>
  <c r="Y156" i="1"/>
  <c r="Y268" i="1"/>
  <c r="BP327" i="1"/>
  <c r="BN327" i="1"/>
  <c r="Z327" i="1"/>
  <c r="Y331" i="1"/>
  <c r="BP336" i="1"/>
  <c r="BN336" i="1"/>
  <c r="Z336" i="1"/>
  <c r="BP353" i="1"/>
  <c r="BN353" i="1"/>
  <c r="Z353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Y180" i="1"/>
  <c r="X518" i="1"/>
  <c r="X520" i="1" s="1"/>
  <c r="X521" i="1"/>
  <c r="Z26" i="1"/>
  <c r="BN26" i="1"/>
  <c r="BP26" i="1"/>
  <c r="Z30" i="1"/>
  <c r="BN30" i="1"/>
  <c r="C527" i="1"/>
  <c r="Z44" i="1"/>
  <c r="BN44" i="1"/>
  <c r="Z55" i="1"/>
  <c r="BN55" i="1"/>
  <c r="Z63" i="1"/>
  <c r="BN63" i="1"/>
  <c r="Z69" i="1"/>
  <c r="BN69" i="1"/>
  <c r="BP69" i="1"/>
  <c r="Y72" i="1"/>
  <c r="Z75" i="1"/>
  <c r="BN75" i="1"/>
  <c r="BP75" i="1"/>
  <c r="Z79" i="1"/>
  <c r="BN79" i="1"/>
  <c r="Z98" i="1"/>
  <c r="BN98" i="1"/>
  <c r="Z107" i="1"/>
  <c r="BN107" i="1"/>
  <c r="Z113" i="1"/>
  <c r="BN113" i="1"/>
  <c r="BP113" i="1"/>
  <c r="Y116" i="1"/>
  <c r="Z119" i="1"/>
  <c r="BN119" i="1"/>
  <c r="BP119" i="1"/>
  <c r="Z123" i="1"/>
  <c r="BN123" i="1"/>
  <c r="Y129" i="1"/>
  <c r="Z134" i="1"/>
  <c r="BN134" i="1"/>
  <c r="Z138" i="1"/>
  <c r="BN138" i="1"/>
  <c r="BP138" i="1"/>
  <c r="Z149" i="1"/>
  <c r="Z150" i="1" s="1"/>
  <c r="BN149" i="1"/>
  <c r="BP149" i="1"/>
  <c r="Z153" i="1"/>
  <c r="BN153" i="1"/>
  <c r="BP153" i="1"/>
  <c r="Y175" i="1"/>
  <c r="Z167" i="1"/>
  <c r="BN167" i="1"/>
  <c r="Z171" i="1"/>
  <c r="BN171" i="1"/>
  <c r="Z177" i="1"/>
  <c r="BN177" i="1"/>
  <c r="BP177" i="1"/>
  <c r="Z194" i="1"/>
  <c r="BN194" i="1"/>
  <c r="Y206" i="1"/>
  <c r="Z200" i="1"/>
  <c r="BN200" i="1"/>
  <c r="Z204" i="1"/>
  <c r="BN204" i="1"/>
  <c r="Z212" i="1"/>
  <c r="BN212" i="1"/>
  <c r="Z216" i="1"/>
  <c r="BN216" i="1"/>
  <c r="Y223" i="1"/>
  <c r="Z228" i="1"/>
  <c r="BN228" i="1"/>
  <c r="Z232" i="1"/>
  <c r="BN232" i="1"/>
  <c r="Z242" i="1"/>
  <c r="Z243" i="1" s="1"/>
  <c r="BN242" i="1"/>
  <c r="BP242" i="1"/>
  <c r="Y243" i="1"/>
  <c r="Z246" i="1"/>
  <c r="Z251" i="1" s="1"/>
  <c r="BN246" i="1"/>
  <c r="BP246" i="1"/>
  <c r="Z250" i="1"/>
  <c r="BN250" i="1"/>
  <c r="Z257" i="1"/>
  <c r="BN257" i="1"/>
  <c r="Z264" i="1"/>
  <c r="BN264" i="1"/>
  <c r="Z274" i="1"/>
  <c r="BN274" i="1"/>
  <c r="Z295" i="1"/>
  <c r="BN295" i="1"/>
  <c r="Z303" i="1"/>
  <c r="BN303" i="1"/>
  <c r="Z307" i="1"/>
  <c r="BN307" i="1"/>
  <c r="Z315" i="1"/>
  <c r="BN315" i="1"/>
  <c r="Y332" i="1"/>
  <c r="BP326" i="1"/>
  <c r="BP328" i="1"/>
  <c r="BN328" i="1"/>
  <c r="Z328" i="1"/>
  <c r="BP343" i="1"/>
  <c r="BN343" i="1"/>
  <c r="Z343" i="1"/>
  <c r="BP349" i="1"/>
  <c r="BN349" i="1"/>
  <c r="Z349" i="1"/>
  <c r="Y361" i="1"/>
  <c r="BP359" i="1"/>
  <c r="BN359" i="1"/>
  <c r="Z359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BP485" i="1"/>
  <c r="BN485" i="1"/>
  <c r="Z485" i="1"/>
  <c r="Y511" i="1"/>
  <c r="Y510" i="1"/>
  <c r="BP506" i="1"/>
  <c r="BN506" i="1"/>
  <c r="Z506" i="1"/>
  <c r="BP508" i="1"/>
  <c r="BN508" i="1"/>
  <c r="Z508" i="1"/>
  <c r="S527" i="1"/>
  <c r="Y344" i="1"/>
  <c r="Y411" i="1"/>
  <c r="F9" i="1"/>
  <c r="J9" i="1"/>
  <c r="F10" i="1"/>
  <c r="Y24" i="1"/>
  <c r="Z27" i="1"/>
  <c r="BN27" i="1"/>
  <c r="Z29" i="1"/>
  <c r="BN29" i="1"/>
  <c r="Z31" i="1"/>
  <c r="BN31" i="1"/>
  <c r="Y32" i="1"/>
  <c r="Z35" i="1"/>
  <c r="Z36" i="1" s="1"/>
  <c r="BN35" i="1"/>
  <c r="BP35" i="1"/>
  <c r="Y36" i="1"/>
  <c r="Z41" i="1"/>
  <c r="BN41" i="1"/>
  <c r="BP41" i="1"/>
  <c r="Z43" i="1"/>
  <c r="BN43" i="1"/>
  <c r="Y46" i="1"/>
  <c r="D527" i="1"/>
  <c r="Z54" i="1"/>
  <c r="BN54" i="1"/>
  <c r="Z56" i="1"/>
  <c r="BN56" i="1"/>
  <c r="Z58" i="1"/>
  <c r="BN58" i="1"/>
  <c r="Y59" i="1"/>
  <c r="Z62" i="1"/>
  <c r="BN62" i="1"/>
  <c r="BP62" i="1"/>
  <c r="Z64" i="1"/>
  <c r="BN64" i="1"/>
  <c r="Y67" i="1"/>
  <c r="Z70" i="1"/>
  <c r="BN70" i="1"/>
  <c r="BP70" i="1"/>
  <c r="Z76" i="1"/>
  <c r="BN76" i="1"/>
  <c r="Z78" i="1"/>
  <c r="BN78" i="1"/>
  <c r="Z80" i="1"/>
  <c r="BN80" i="1"/>
  <c r="Y81" i="1"/>
  <c r="Z84" i="1"/>
  <c r="BN84" i="1"/>
  <c r="BP84" i="1"/>
  <c r="BP85" i="1"/>
  <c r="BN85" i="1"/>
  <c r="Z85" i="1"/>
  <c r="Y87" i="1"/>
  <c r="E527" i="1"/>
  <c r="Y93" i="1"/>
  <c r="BP90" i="1"/>
  <c r="BN90" i="1"/>
  <c r="Z90" i="1"/>
  <c r="Y102" i="1"/>
  <c r="BP99" i="1"/>
  <c r="BN99" i="1"/>
  <c r="Z99" i="1"/>
  <c r="BP108" i="1"/>
  <c r="BN108" i="1"/>
  <c r="Z108" i="1"/>
  <c r="BP120" i="1"/>
  <c r="BN120" i="1"/>
  <c r="Z120" i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BP154" i="1"/>
  <c r="BN154" i="1"/>
  <c r="Z154" i="1"/>
  <c r="Z156" i="1" s="1"/>
  <c r="BP168" i="1"/>
  <c r="BN168" i="1"/>
  <c r="Z168" i="1"/>
  <c r="BP172" i="1"/>
  <c r="BN172" i="1"/>
  <c r="Z172" i="1"/>
  <c r="BP189" i="1"/>
  <c r="BN189" i="1"/>
  <c r="Z189" i="1"/>
  <c r="Z190" i="1" s="1"/>
  <c r="Y191" i="1"/>
  <c r="Y196" i="1"/>
  <c r="BP193" i="1"/>
  <c r="BN193" i="1"/>
  <c r="Z193" i="1"/>
  <c r="BP201" i="1"/>
  <c r="BN201" i="1"/>
  <c r="Z201" i="1"/>
  <c r="BP205" i="1"/>
  <c r="BN205" i="1"/>
  <c r="Z205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Z337" i="1" s="1"/>
  <c r="Y337" i="1"/>
  <c r="BP375" i="1"/>
  <c r="BN375" i="1"/>
  <c r="Z375" i="1"/>
  <c r="Y379" i="1"/>
  <c r="H9" i="1"/>
  <c r="Z22" i="1"/>
  <c r="Z23" i="1" s="1"/>
  <c r="BN22" i="1"/>
  <c r="BP22" i="1"/>
  <c r="Y23" i="1"/>
  <c r="Y45" i="1"/>
  <c r="Y60" i="1"/>
  <c r="BP92" i="1"/>
  <c r="BN92" i="1"/>
  <c r="Z92" i="1"/>
  <c r="Y94" i="1"/>
  <c r="BP97" i="1"/>
  <c r="BN97" i="1"/>
  <c r="Z97" i="1"/>
  <c r="BP101" i="1"/>
  <c r="BN101" i="1"/>
  <c r="Z101" i="1"/>
  <c r="Y103" i="1"/>
  <c r="F527" i="1"/>
  <c r="Y111" i="1"/>
  <c r="BP106" i="1"/>
  <c r="BN106" i="1"/>
  <c r="Z106" i="1"/>
  <c r="Y110" i="1"/>
  <c r="BP114" i="1"/>
  <c r="BN114" i="1"/>
  <c r="Z114" i="1"/>
  <c r="Z116" i="1" s="1"/>
  <c r="BP122" i="1"/>
  <c r="BN122" i="1"/>
  <c r="Z122" i="1"/>
  <c r="BP139" i="1"/>
  <c r="BN139" i="1"/>
  <c r="Z139" i="1"/>
  <c r="Z140" i="1" s="1"/>
  <c r="Y141" i="1"/>
  <c r="Y146" i="1"/>
  <c r="BP143" i="1"/>
  <c r="BN143" i="1"/>
  <c r="Z143" i="1"/>
  <c r="Z145" i="1" s="1"/>
  <c r="BP166" i="1"/>
  <c r="BN166" i="1"/>
  <c r="Z166" i="1"/>
  <c r="BP170" i="1"/>
  <c r="BN170" i="1"/>
  <c r="Z170" i="1"/>
  <c r="Y174" i="1"/>
  <c r="BP178" i="1"/>
  <c r="BN178" i="1"/>
  <c r="Z178" i="1"/>
  <c r="Z180" i="1" s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BP273" i="1"/>
  <c r="BN273" i="1"/>
  <c r="Z273" i="1"/>
  <c r="Z275" i="1" s="1"/>
  <c r="O527" i="1"/>
  <c r="Y275" i="1"/>
  <c r="BP350" i="1"/>
  <c r="BN350" i="1"/>
  <c r="Z350" i="1"/>
  <c r="Y356" i="1"/>
  <c r="BP354" i="1"/>
  <c r="BN354" i="1"/>
  <c r="Z354" i="1"/>
  <c r="BP421" i="1"/>
  <c r="BN421" i="1"/>
  <c r="Z421" i="1"/>
  <c r="Y425" i="1"/>
  <c r="W527" i="1"/>
  <c r="H527" i="1"/>
  <c r="Y151" i="1"/>
  <c r="I527" i="1"/>
  <c r="Y163" i="1"/>
  <c r="J527" i="1"/>
  <c r="Y190" i="1"/>
  <c r="BP222" i="1"/>
  <c r="BN222" i="1"/>
  <c r="Z222" i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Y251" i="1"/>
  <c r="BP256" i="1"/>
  <c r="BN256" i="1"/>
  <c r="Z256" i="1"/>
  <c r="Z260" i="1" s="1"/>
  <c r="Y260" i="1"/>
  <c r="BP265" i="1"/>
  <c r="BN265" i="1"/>
  <c r="Z265" i="1"/>
  <c r="Z268" i="1" s="1"/>
  <c r="Y276" i="1"/>
  <c r="BP294" i="1"/>
  <c r="BN294" i="1"/>
  <c r="Z294" i="1"/>
  <c r="Z299" i="1" s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Z344" i="1"/>
  <c r="BP342" i="1"/>
  <c r="BN342" i="1"/>
  <c r="Z342" i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Z424" i="1" s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458" i="1" l="1"/>
  <c r="Z234" i="1"/>
  <c r="Z223" i="1"/>
  <c r="Z174" i="1"/>
  <c r="Z110" i="1"/>
  <c r="Z195" i="1"/>
  <c r="Z72" i="1"/>
  <c r="Z356" i="1"/>
  <c r="Z378" i="1"/>
  <c r="Z124" i="1"/>
  <c r="Z81" i="1"/>
  <c r="Z59" i="1"/>
  <c r="Z32" i="1"/>
  <c r="Z206" i="1"/>
  <c r="Z102" i="1"/>
  <c r="Z86" i="1"/>
  <c r="Z66" i="1"/>
  <c r="Z510" i="1"/>
  <c r="Z486" i="1"/>
  <c r="Z493" i="1"/>
  <c r="Z406" i="1"/>
  <c r="Y521" i="1"/>
  <c r="Y518" i="1"/>
  <c r="Z218" i="1"/>
  <c r="Z93" i="1"/>
  <c r="Z452" i="1"/>
  <c r="Z468" i="1"/>
  <c r="Z309" i="1"/>
  <c r="Y519" i="1"/>
  <c r="Z323" i="1"/>
  <c r="Z317" i="1"/>
  <c r="Z45" i="1"/>
  <c r="Y517" i="1"/>
  <c r="Z522" i="1" l="1"/>
  <c r="Y520" i="1"/>
</calcChain>
</file>

<file path=xl/sharedStrings.xml><?xml version="1.0" encoding="utf-8"?>
<sst xmlns="http://schemas.openxmlformats.org/spreadsheetml/2006/main" count="2314" uniqueCount="836">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</sst>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835</v>
      </c>
      <c r="I5" s="820"/>
      <c r="J5" s="820"/>
      <c r="K5" s="820"/>
      <c r="L5" s="820"/>
      <c r="M5" s="657"/>
      <c r="N5" s="58"/>
      <c r="P5" s="24" t="s">
        <v>10</v>
      </c>
      <c r="Q5" s="880">
        <v>45815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815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Суббота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6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/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19</v>
      </c>
      <c r="Q8" s="713">
        <v>0.45833333333333331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20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21</v>
      </c>
      <c r="Q10" s="755"/>
      <c r="R10" s="756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7"/>
      <c r="R11" s="708"/>
      <c r="U11" s="24" t="s">
        <v>26</v>
      </c>
      <c r="V11" s="844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28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29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30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31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32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33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34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35</v>
      </c>
      <c r="B17" s="627" t="s">
        <v>36</v>
      </c>
      <c r="C17" s="718" t="s">
        <v>37</v>
      </c>
      <c r="D17" s="627" t="s">
        <v>38</v>
      </c>
      <c r="E17" s="684"/>
      <c r="F17" s="627" t="s">
        <v>39</v>
      </c>
      <c r="G17" s="627" t="s">
        <v>40</v>
      </c>
      <c r="H17" s="627" t="s">
        <v>41</v>
      </c>
      <c r="I17" s="627" t="s">
        <v>42</v>
      </c>
      <c r="J17" s="627" t="s">
        <v>43</v>
      </c>
      <c r="K17" s="627" t="s">
        <v>44</v>
      </c>
      <c r="L17" s="627" t="s">
        <v>45</v>
      </c>
      <c r="M17" s="627" t="s">
        <v>46</v>
      </c>
      <c r="N17" s="627" t="s">
        <v>47</v>
      </c>
      <c r="O17" s="627" t="s">
        <v>48</v>
      </c>
      <c r="P17" s="627" t="s">
        <v>49</v>
      </c>
      <c r="Q17" s="683"/>
      <c r="R17" s="683"/>
      <c r="S17" s="683"/>
      <c r="T17" s="684"/>
      <c r="U17" s="898" t="s">
        <v>50</v>
      </c>
      <c r="V17" s="632"/>
      <c r="W17" s="627" t="s">
        <v>51</v>
      </c>
      <c r="X17" s="627" t="s">
        <v>52</v>
      </c>
      <c r="Y17" s="901" t="s">
        <v>53</v>
      </c>
      <c r="Z17" s="804" t="s">
        <v>54</v>
      </c>
      <c r="AA17" s="794" t="s">
        <v>55</v>
      </c>
      <c r="AB17" s="794" t="s">
        <v>56</v>
      </c>
      <c r="AC17" s="794" t="s">
        <v>57</v>
      </c>
      <c r="AD17" s="794" t="s">
        <v>58</v>
      </c>
      <c r="AE17" s="868"/>
      <c r="AF17" s="869"/>
      <c r="AG17" s="66"/>
      <c r="BD17" s="65" t="s">
        <v>59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60</v>
      </c>
      <c r="V18" s="67" t="s">
        <v>61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7" t="s">
        <v>68</v>
      </c>
      <c r="Q22" s="582"/>
      <c r="R22" s="582"/>
      <c r="S22" s="582"/>
      <c r="T22" s="583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69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9">
        <v>4607091385687</v>
      </c>
      <c r="E42" s="580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9">
        <v>4680115882539</v>
      </c>
      <c r="E43" s="580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hidden="1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hidden="1" customHeight="1" x14ac:dyDescent="0.25">
      <c r="A47" s="597" t="s">
        <v>73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119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102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69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0</v>
      </c>
      <c r="Y59" s="577">
        <f>IFERROR(Y53/H53,"0")+IFERROR(Y54/H54,"0")+IFERROR(Y55/H55,"0")+IFERROR(Y56/H56,"0")+IFERROR(Y57/H57,"0")+IFERROR(Y58/H58,"0")</f>
        <v>0</v>
      </c>
      <c r="Z59" s="577">
        <f>IFERROR(IF(Z53="",0,Z53),"0")+IFERROR(IF(Z54="",0,Z54),"0")+IFERROR(IF(Z55="",0,Z55),"0")+IFERROR(IF(Z56="",0,Z56),"0")+IFERROR(IF(Z57="",0,Z57),"0")+IFERROR(IF(Z58="",0,Z58),"0")</f>
        <v>0</v>
      </c>
      <c r="AA59" s="578"/>
      <c r="AB59" s="578"/>
      <c r="AC59" s="578"/>
    </row>
    <row r="60" spans="1:68" hidden="1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0</v>
      </c>
      <c r="Y60" s="577">
        <f>IFERROR(SUM(Y53:Y58),"0")</f>
        <v>0</v>
      </c>
      <c r="Z60" s="37"/>
      <c r="AA60" s="578"/>
      <c r="AB60" s="578"/>
      <c r="AC60" s="578"/>
    </row>
    <row r="61" spans="1:68" ht="14.25" hidden="1" customHeight="1" x14ac:dyDescent="0.25">
      <c r="A61" s="597" t="s">
        <v>137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hidden="1" customHeight="1" x14ac:dyDescent="0.25">
      <c r="A62" s="54" t="s">
        <v>138</v>
      </c>
      <c r="B62" s="54" t="s">
        <v>139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hidden="1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hidden="1" customHeight="1" x14ac:dyDescent="0.25">
      <c r="A68" s="597" t="s">
        <v>63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154</v>
      </c>
      <c r="B71" s="54" t="s">
        <v>155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7" t="s">
        <v>73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hidden="1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hidden="1" customHeight="1" x14ac:dyDescent="0.25">
      <c r="A83" s="597" t="s">
        <v>172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hidden="1" customHeight="1" x14ac:dyDescent="0.25">
      <c r="A84" s="54" t="s">
        <v>173</v>
      </c>
      <c r="B84" s="54" t="s">
        <v>174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176</v>
      </c>
      <c r="B85" s="54" t="s">
        <v>177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hidden="1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hidden="1" customHeight="1" x14ac:dyDescent="0.25">
      <c r="A88" s="629" t="s">
        <v>179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102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hidden="1" customHeight="1" x14ac:dyDescent="0.25">
      <c r="A90" s="54" t="s">
        <v>180</v>
      </c>
      <c r="B90" s="54" t="s">
        <v>181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69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185</v>
      </c>
      <c r="B92" s="54" t="s">
        <v>186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69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0</v>
      </c>
      <c r="Y93" s="577">
        <f>IFERROR(Y90/H90,"0")+IFERROR(Y91/H91,"0")+IFERROR(Y92/H92,"0")</f>
        <v>0</v>
      </c>
      <c r="Z93" s="577">
        <f>IFERROR(IF(Z90="",0,Z90),"0")+IFERROR(IF(Z91="",0,Z91),"0")+IFERROR(IF(Z92="",0,Z92),"0")</f>
        <v>0</v>
      </c>
      <c r="AA93" s="578"/>
      <c r="AB93" s="578"/>
      <c r="AC93" s="578"/>
    </row>
    <row r="94" spans="1:68" hidden="1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0</v>
      </c>
      <c r="Y94" s="577">
        <f>IFERROR(SUM(Y90:Y92),"0")</f>
        <v>0</v>
      </c>
      <c r="Z94" s="37"/>
      <c r="AA94" s="578"/>
      <c r="AB94" s="578"/>
      <c r="AC94" s="578"/>
    </row>
    <row r="95" spans="1:68" ht="14.25" hidden="1" customHeight="1" x14ac:dyDescent="0.25">
      <c r="A95" s="597" t="s">
        <v>73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hidden="1" customHeight="1" x14ac:dyDescent="0.25">
      <c r="A96" s="54" t="s">
        <v>187</v>
      </c>
      <c r="B96" s="54" t="s">
        <v>188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2" t="s">
        <v>189</v>
      </c>
      <c r="Q96" s="582"/>
      <c r="R96" s="582"/>
      <c r="S96" s="582"/>
      <c r="T96" s="583"/>
      <c r="U96" s="34"/>
      <c r="V96" s="34"/>
      <c r="W96" s="35" t="s">
        <v>69</v>
      </c>
      <c r="X96" s="575">
        <v>0</v>
      </c>
      <c r="Y96" s="576">
        <f t="shared" ref="Y96:Y101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0</v>
      </c>
      <c r="BN96" s="64">
        <f t="shared" ref="BN96:BN101" si="18">IFERROR(Y96*I96/H96,"0")</f>
        <v>0</v>
      </c>
      <c r="BO96" s="64">
        <f t="shared" ref="BO96:BO101" si="19">IFERROR(1/J96*(X96/H96),"0")</f>
        <v>0</v>
      </c>
      <c r="BP96" s="64">
        <f t="shared" ref="BP96:BP101" si="20">IFERROR(1/J96*(Y96/H96),"0")</f>
        <v>0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195</v>
      </c>
      <c r="B100" s="54" t="s">
        <v>197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69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idden="1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0</v>
      </c>
      <c r="Y102" s="577">
        <f>IFERROR(Y96/H96,"0")+IFERROR(Y97/H97,"0")+IFERROR(Y98/H98,"0")+IFERROR(Y99/H99,"0")+IFERROR(Y100/H100,"0")+IFERROR(Y101/H101,"0")</f>
        <v>0</v>
      </c>
      <c r="Z102" s="577">
        <f>IFERROR(IF(Z96="",0,Z96),"0")+IFERROR(IF(Z97="",0,Z97),"0")+IFERROR(IF(Z98="",0,Z98),"0")+IFERROR(IF(Z99="",0,Z99),"0")+IFERROR(IF(Z100="",0,Z100),"0")+IFERROR(IF(Z101="",0,Z101),"0")</f>
        <v>0</v>
      </c>
      <c r="AA102" s="578"/>
      <c r="AB102" s="578"/>
      <c r="AC102" s="578"/>
    </row>
    <row r="103" spans="1:68" hidden="1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0</v>
      </c>
      <c r="Y103" s="577">
        <f>IFERROR(SUM(Y96:Y101),"0")</f>
        <v>0</v>
      </c>
      <c r="Z103" s="37"/>
      <c r="AA103" s="578"/>
      <c r="AB103" s="578"/>
      <c r="AC103" s="578"/>
    </row>
    <row r="104" spans="1:68" ht="16.5" hidden="1" customHeight="1" x14ac:dyDescent="0.25">
      <c r="A104" s="629" t="s">
        <v>202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102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69</v>
      </c>
      <c r="X106" s="575">
        <v>300</v>
      </c>
      <c r="Y106" s="576">
        <f>IFERROR(IF(X106="",0,CEILING((X106/$H106),1)*$H106),"")</f>
        <v>302.40000000000003</v>
      </c>
      <c r="Z106" s="36">
        <f>IFERROR(IF(Y106=0,"",ROUNDUP(Y106/H106,0)*0.01898),"")</f>
        <v>0.53144000000000002</v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312.08333333333331</v>
      </c>
      <c r="BN106" s="64">
        <f>IFERROR(Y106*I106/H106,"0")</f>
        <v>314.58000000000004</v>
      </c>
      <c r="BO106" s="64">
        <f>IFERROR(1/J106*(X106/H106),"0")</f>
        <v>0.43402777777777773</v>
      </c>
      <c r="BP106" s="64">
        <f>IFERROR(1/J106*(Y106/H106),"0")</f>
        <v>0.4375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208</v>
      </c>
      <c r="B108" s="54" t="s">
        <v>209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27.777777777777775</v>
      </c>
      <c r="Y110" s="577">
        <f>IFERROR(Y106/H106,"0")+IFERROR(Y107/H107,"0")+IFERROR(Y108/H108,"0")+IFERROR(Y109/H109,"0")</f>
        <v>28</v>
      </c>
      <c r="Z110" s="577">
        <f>IFERROR(IF(Z106="",0,Z106),"0")+IFERROR(IF(Z107="",0,Z107),"0")+IFERROR(IF(Z108="",0,Z108),"0")+IFERROR(IF(Z109="",0,Z109),"0")</f>
        <v>0.53144000000000002</v>
      </c>
      <c r="AA110" s="578"/>
      <c r="AB110" s="578"/>
      <c r="AC110" s="578"/>
    </row>
    <row r="111" spans="1:68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300</v>
      </c>
      <c r="Y111" s="577">
        <f>IFERROR(SUM(Y106:Y109),"0")</f>
        <v>302.40000000000003</v>
      </c>
      <c r="Z111" s="37"/>
      <c r="AA111" s="578"/>
      <c r="AB111" s="578"/>
      <c r="AC111" s="578"/>
    </row>
    <row r="112" spans="1:68" ht="14.25" hidden="1" customHeight="1" x14ac:dyDescent="0.25">
      <c r="A112" s="597" t="s">
        <v>137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hidden="1" customHeight="1" x14ac:dyDescent="0.25">
      <c r="A113" s="54" t="s">
        <v>212</v>
      </c>
      <c r="B113" s="54" t="s">
        <v>213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215</v>
      </c>
      <c r="B114" s="54" t="s">
        <v>216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217</v>
      </c>
      <c r="B115" s="54" t="s">
        <v>218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hidden="1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hidden="1" customHeight="1" x14ac:dyDescent="0.25">
      <c r="A118" s="597" t="s">
        <v>73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27" hidden="1" customHeight="1" x14ac:dyDescent="0.25">
      <c r="A119" s="54" t="s">
        <v>219</v>
      </c>
      <c r="B119" s="54" t="s">
        <v>220</v>
      </c>
      <c r="C119" s="31">
        <v>4301051360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2"/>
      <c r="R119" s="582"/>
      <c r="S119" s="582"/>
      <c r="T119" s="583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219</v>
      </c>
      <c r="B120" s="54" t="s">
        <v>222</v>
      </c>
      <c r="C120" s="31">
        <v>4301051724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6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69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224</v>
      </c>
      <c r="B121" s="54" t="s">
        <v>225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226</v>
      </c>
      <c r="B122" s="54" t="s">
        <v>227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0</v>
      </c>
      <c r="Y124" s="577">
        <f>IFERROR(Y119/H119,"0")+IFERROR(Y120/H120,"0")+IFERROR(Y121/H121,"0")+IFERROR(Y122/H122,"0")+IFERROR(Y123/H123,"0")</f>
        <v>0</v>
      </c>
      <c r="Z124" s="577">
        <f>IFERROR(IF(Z119="",0,Z119),"0")+IFERROR(IF(Z120="",0,Z120),"0")+IFERROR(IF(Z121="",0,Z121),"0")+IFERROR(IF(Z122="",0,Z122),"0")+IFERROR(IF(Z123="",0,Z123),"0")</f>
        <v>0</v>
      </c>
      <c r="AA124" s="578"/>
      <c r="AB124" s="578"/>
      <c r="AC124" s="578"/>
    </row>
    <row r="125" spans="1:68" hidden="1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0</v>
      </c>
      <c r="Y125" s="577">
        <f>IFERROR(SUM(Y119:Y123),"0")</f>
        <v>0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172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231</v>
      </c>
      <c r="B127" s="54" t="s">
        <v>232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234</v>
      </c>
      <c r="B128" s="54" t="s">
        <v>235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629" t="s">
        <v>237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102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238</v>
      </c>
      <c r="B133" s="54" t="s">
        <v>239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238</v>
      </c>
      <c r="B134" s="54" t="s">
        <v>241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hidden="1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hidden="1" customHeight="1" x14ac:dyDescent="0.25">
      <c r="A137" s="597" t="s">
        <v>63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hidden="1" customHeight="1" x14ac:dyDescent="0.25">
      <c r="A138" s="54" t="s">
        <v>242</v>
      </c>
      <c r="B138" s="54" t="s">
        <v>243</v>
      </c>
      <c r="C138" s="31">
        <v>4301031234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242</v>
      </c>
      <c r="B139" s="54" t="s">
        <v>245</v>
      </c>
      <c r="C139" s="31">
        <v>4301031235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97" t="s">
        <v>73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246</v>
      </c>
      <c r="B143" s="54" t="s">
        <v>247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246</v>
      </c>
      <c r="B144" s="54" t="s">
        <v>248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629" t="s">
        <v>100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102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hidden="1" customHeight="1" x14ac:dyDescent="0.25">
      <c r="A149" s="54" t="s">
        <v>249</v>
      </c>
      <c r="B149" s="54" t="s">
        <v>250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7" t="s">
        <v>63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hidden="1" customHeight="1" x14ac:dyDescent="0.25">
      <c r="A153" s="54" t="s">
        <v>252</v>
      </c>
      <c r="B153" s="54" t="s">
        <v>253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255</v>
      </c>
      <c r="B154" s="54" t="s">
        <v>256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258</v>
      </c>
      <c r="B155" s="54" t="s">
        <v>259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625" t="s">
        <v>261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262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137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hidden="1" customHeight="1" x14ac:dyDescent="0.25">
      <c r="A161" s="54" t="s">
        <v>263</v>
      </c>
      <c r="B161" s="54" t="s">
        <v>264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7" t="s">
        <v>63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hidden="1" customHeight="1" x14ac:dyDescent="0.25">
      <c r="A165" s="54" t="s">
        <v>266</v>
      </c>
      <c r="B165" s="54" t="s">
        <v>267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69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hidden="1" customHeight="1" x14ac:dyDescent="0.25">
      <c r="A171" s="54" t="s">
        <v>282</v>
      </c>
      <c r="B171" s="54" t="s">
        <v>283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hidden="1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hidden="1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hidden="1" customHeight="1" x14ac:dyDescent="0.25">
      <c r="A176" s="597" t="s">
        <v>94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hidden="1" customHeight="1" x14ac:dyDescent="0.25">
      <c r="A177" s="54" t="s">
        <v>289</v>
      </c>
      <c r="B177" s="54" t="s">
        <v>290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297</v>
      </c>
      <c r="B179" s="54" t="s">
        <v>298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7" t="s">
        <v>299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hidden="1" customHeight="1" x14ac:dyDescent="0.25">
      <c r="A183" s="54" t="s">
        <v>300</v>
      </c>
      <c r="B183" s="54" t="s">
        <v>301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629" t="s">
        <v>302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102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303</v>
      </c>
      <c r="B188" s="54" t="s">
        <v>304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306</v>
      </c>
      <c r="B189" s="54" t="s">
        <v>307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137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308</v>
      </c>
      <c r="B193" s="54" t="s">
        <v>309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311</v>
      </c>
      <c r="B194" s="54" t="s">
        <v>312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7" t="s">
        <v>63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hidden="1" customHeight="1" x14ac:dyDescent="0.25">
      <c r="A198" s="54" t="s">
        <v>313</v>
      </c>
      <c r="B198" s="54" t="s">
        <v>314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69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69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327</v>
      </c>
      <c r="B203" s="54" t="s">
        <v>328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329</v>
      </c>
      <c r="B204" s="54" t="s">
        <v>330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69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hidden="1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hidden="1" customHeight="1" x14ac:dyDescent="0.25">
      <c r="A208" s="597" t="s">
        <v>73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hidden="1" customHeight="1" x14ac:dyDescent="0.25">
      <c r="A209" s="54" t="s">
        <v>333</v>
      </c>
      <c r="B209" s="54" t="s">
        <v>334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336</v>
      </c>
      <c r="B210" s="54" t="s">
        <v>337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339</v>
      </c>
      <c r="B211" s="54" t="s">
        <v>340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69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347</v>
      </c>
      <c r="B214" s="54" t="s">
        <v>348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69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69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354</v>
      </c>
      <c r="B217" s="54" t="s">
        <v>355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69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0</v>
      </c>
      <c r="Y218" s="577">
        <f>IFERROR(Y209/H209,"0")+IFERROR(Y210/H210,"0")+IFERROR(Y211/H211,"0")+IFERROR(Y212/H212,"0")+IFERROR(Y213/H213,"0")+IFERROR(Y214/H214,"0")+IFERROR(Y215/H215,"0")+IFERROR(Y216/H216,"0")+IFERROR(Y217/H217,"0")</f>
        <v>0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578"/>
      <c r="AB218" s="578"/>
      <c r="AC218" s="578"/>
    </row>
    <row r="219" spans="1:68" hidden="1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0</v>
      </c>
      <c r="Y219" s="577">
        <f>IFERROR(SUM(Y209:Y217),"0")</f>
        <v>0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172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hidden="1" customHeight="1" x14ac:dyDescent="0.25">
      <c r="A221" s="54" t="s">
        <v>357</v>
      </c>
      <c r="B221" s="54" t="s">
        <v>358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69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360</v>
      </c>
      <c r="B222" s="54" t="s">
        <v>361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69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hidden="1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hidden="1" customHeight="1" x14ac:dyDescent="0.25">
      <c r="A225" s="629" t="s">
        <v>363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102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hidden="1" customHeight="1" x14ac:dyDescent="0.25">
      <c r="A227" s="54" t="s">
        <v>364</v>
      </c>
      <c r="B227" s="54" t="s">
        <v>365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idden="1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hidden="1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hidden="1" customHeight="1" x14ac:dyDescent="0.25">
      <c r="A236" s="597" t="s">
        <v>137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382</v>
      </c>
      <c r="B237" s="54" t="s">
        <v>383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382</v>
      </c>
      <c r="B238" s="54" t="s">
        <v>385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386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hidden="1" customHeight="1" x14ac:dyDescent="0.25">
      <c r="A242" s="54" t="s">
        <v>387</v>
      </c>
      <c r="B242" s="54" t="s">
        <v>388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390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hidden="1" customHeight="1" x14ac:dyDescent="0.25">
      <c r="A246" s="54" t="s">
        <v>391</v>
      </c>
      <c r="B246" s="54" t="s">
        <v>392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629" t="s">
        <v>402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102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hidden="1" customHeight="1" x14ac:dyDescent="0.25">
      <c r="A255" s="54" t="s">
        <v>403</v>
      </c>
      <c r="B255" s="54" t="s">
        <v>404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406</v>
      </c>
      <c r="B256" s="54" t="s">
        <v>407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409</v>
      </c>
      <c r="B257" s="54" t="s">
        <v>410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412</v>
      </c>
      <c r="B258" s="54" t="s">
        <v>413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415</v>
      </c>
      <c r="B259" s="54" t="s">
        <v>416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629" t="s">
        <v>418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102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419</v>
      </c>
      <c r="B264" s="54" t="s">
        <v>420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421</v>
      </c>
      <c r="B265" s="54" t="s">
        <v>422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424</v>
      </c>
      <c r="B266" s="54" t="s">
        <v>425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427</v>
      </c>
      <c r="B267" s="54" t="s">
        <v>428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53" t="s">
        <v>429</v>
      </c>
      <c r="Q267" s="582"/>
      <c r="R267" s="582"/>
      <c r="S267" s="582"/>
      <c r="T267" s="583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431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73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432</v>
      </c>
      <c r="B272" s="54" t="s">
        <v>433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435</v>
      </c>
      <c r="B273" s="54" t="s">
        <v>436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69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hidden="1" customHeight="1" x14ac:dyDescent="0.25">
      <c r="A274" s="54" t="s">
        <v>438</v>
      </c>
      <c r="B274" s="54" t="s">
        <v>439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69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hidden="1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hidden="1" customHeight="1" x14ac:dyDescent="0.25">
      <c r="A277" s="629" t="s">
        <v>441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63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442</v>
      </c>
      <c r="B279" s="54" t="s">
        <v>443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73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445</v>
      </c>
      <c r="B283" s="54" t="s">
        <v>446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448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102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449</v>
      </c>
      <c r="B288" s="54" t="s">
        <v>450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102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hidden="1" customHeight="1" x14ac:dyDescent="0.25">
      <c r="A293" s="54" t="s">
        <v>454</v>
      </c>
      <c r="B293" s="54" t="s">
        <v>455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457</v>
      </c>
      <c r="B294" s="54" t="s">
        <v>458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457</v>
      </c>
      <c r="B295" s="54" t="s">
        <v>461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463</v>
      </c>
      <c r="B296" s="54" t="s">
        <v>464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idden="1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hidden="1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hidden="1" customHeight="1" x14ac:dyDescent="0.25">
      <c r="A301" s="597" t="s">
        <v>63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hidden="1" customHeight="1" x14ac:dyDescent="0.25">
      <c r="A302" s="54" t="s">
        <v>471</v>
      </c>
      <c r="B302" s="54" t="s">
        <v>472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hidden="1" customHeight="1" x14ac:dyDescent="0.25">
      <c r="A303" s="54" t="s">
        <v>474</v>
      </c>
      <c r="B303" s="54" t="s">
        <v>475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477</v>
      </c>
      <c r="B304" s="54" t="s">
        <v>478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482</v>
      </c>
      <c r="B306" s="54" t="s">
        <v>483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idden="1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hidden="1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hidden="1" customHeight="1" x14ac:dyDescent="0.25">
      <c r="A311" s="597" t="s">
        <v>73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hidden="1" customHeight="1" x14ac:dyDescent="0.25">
      <c r="A312" s="54" t="s">
        <v>490</v>
      </c>
      <c r="B312" s="54" t="s">
        <v>491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493</v>
      </c>
      <c r="B313" s="54" t="s">
        <v>494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496</v>
      </c>
      <c r="B314" s="54" t="s">
        <v>497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hidden="1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172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hidden="1" customHeight="1" x14ac:dyDescent="0.25">
      <c r="A320" s="54" t="s">
        <v>505</v>
      </c>
      <c r="B320" s="54" t="s">
        <v>506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69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69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16.5" hidden="1" customHeight="1" x14ac:dyDescent="0.25">
      <c r="A322" s="54" t="s">
        <v>511</v>
      </c>
      <c r="B322" s="54" t="s">
        <v>512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0</v>
      </c>
      <c r="Y323" s="577">
        <f>IFERROR(Y320/H320,"0")+IFERROR(Y321/H321,"0")+IFERROR(Y322/H322,"0")</f>
        <v>0</v>
      </c>
      <c r="Z323" s="577">
        <f>IFERROR(IF(Z320="",0,Z320),"0")+IFERROR(IF(Z321="",0,Z321),"0")+IFERROR(IF(Z322="",0,Z322),"0")</f>
        <v>0</v>
      </c>
      <c r="AA323" s="578"/>
      <c r="AB323" s="578"/>
      <c r="AC323" s="578"/>
    </row>
    <row r="324" spans="1:68" hidden="1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0</v>
      </c>
      <c r="Y324" s="577">
        <f>IFERROR(SUM(Y320:Y322),"0")</f>
        <v>0</v>
      </c>
      <c r="Z324" s="37"/>
      <c r="AA324" s="578"/>
      <c r="AB324" s="578"/>
      <c r="AC324" s="578"/>
    </row>
    <row r="325" spans="1:68" ht="14.25" hidden="1" customHeight="1" x14ac:dyDescent="0.25">
      <c r="A325" s="597" t="s">
        <v>94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514</v>
      </c>
      <c r="B326" s="54" t="s">
        <v>515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18" t="s">
        <v>516</v>
      </c>
      <c r="Q326" s="582"/>
      <c r="R326" s="582"/>
      <c r="S326" s="582"/>
      <c r="T326" s="583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518</v>
      </c>
      <c r="B327" s="54" t="s">
        <v>519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91" t="s">
        <v>520</v>
      </c>
      <c r="Q327" s="582"/>
      <c r="R327" s="582"/>
      <c r="S327" s="582"/>
      <c r="T327" s="583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9" t="s">
        <v>524</v>
      </c>
      <c r="Q328" s="582"/>
      <c r="R328" s="582"/>
      <c r="S328" s="582"/>
      <c r="T328" s="583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hidden="1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530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hidden="1" customHeight="1" x14ac:dyDescent="0.25">
      <c r="A334" s="54" t="s">
        <v>531</v>
      </c>
      <c r="B334" s="54" t="s">
        <v>532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629" t="s">
        <v>539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73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hidden="1" customHeight="1" x14ac:dyDescent="0.25">
      <c r="A341" s="54" t="s">
        <v>540</v>
      </c>
      <c r="B341" s="54" t="s">
        <v>541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hidden="1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hidden="1" customHeight="1" x14ac:dyDescent="0.2">
      <c r="A346" s="625" t="s">
        <v>549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550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102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69</v>
      </c>
      <c r="X349" s="575">
        <v>700</v>
      </c>
      <c r="Y349" s="576">
        <f t="shared" ref="Y349:Y355" si="52">IFERROR(IF(X349="",0,CEILING((X349/$H349),1)*$H349),"")</f>
        <v>705</v>
      </c>
      <c r="Z349" s="36">
        <f>IFERROR(IF(Y349=0,"",ROUNDUP(Y349/H349,0)*0.02175),"")</f>
        <v>1.0222499999999999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722.4</v>
      </c>
      <c r="BN349" s="64">
        <f t="shared" ref="BN349:BN355" si="54">IFERROR(Y349*I349/H349,"0")</f>
        <v>727.56</v>
      </c>
      <c r="BO349" s="64">
        <f t="shared" ref="BO349:BO355" si="55">IFERROR(1/J349*(X349/H349),"0")</f>
        <v>0.9722222222222221</v>
      </c>
      <c r="BP349" s="64">
        <f t="shared" ref="BP349:BP355" si="56">IFERROR(1/J349*(Y349/H349),"0")</f>
        <v>0.97916666666666663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69</v>
      </c>
      <c r="X350" s="575">
        <v>700</v>
      </c>
      <c r="Y350" s="576">
        <f t="shared" si="52"/>
        <v>705</v>
      </c>
      <c r="Z350" s="36">
        <f>IFERROR(IF(Y350=0,"",ROUNDUP(Y350/H350,0)*0.02175),"")</f>
        <v>1.0222499999999999</v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722.4</v>
      </c>
      <c r="BN350" s="64">
        <f t="shared" si="54"/>
        <v>727.56</v>
      </c>
      <c r="BO350" s="64">
        <f t="shared" si="55"/>
        <v>0.9722222222222221</v>
      </c>
      <c r="BP350" s="64">
        <f t="shared" si="56"/>
        <v>0.97916666666666663</v>
      </c>
    </row>
    <row r="351" spans="1:68" ht="27" hidden="1" customHeight="1" x14ac:dyDescent="0.25">
      <c r="A351" s="54" t="s">
        <v>557</v>
      </c>
      <c r="B351" s="54" t="s">
        <v>558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69</v>
      </c>
      <c r="X351" s="575">
        <v>0</v>
      </c>
      <c r="Y351" s="576">
        <f t="shared" si="52"/>
        <v>0</v>
      </c>
      <c r="Z351" s="36" t="str">
        <f>IFERROR(IF(Y351=0,"",ROUNDUP(Y351/H351,0)*0.02175),"")</f>
        <v/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69</v>
      </c>
      <c r="X352" s="575">
        <v>700</v>
      </c>
      <c r="Y352" s="576">
        <f t="shared" si="52"/>
        <v>705</v>
      </c>
      <c r="Z352" s="36">
        <f>IFERROR(IF(Y352=0,"",ROUNDUP(Y352/H352,0)*0.02175),"")</f>
        <v>1.0222499999999999</v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722.4</v>
      </c>
      <c r="BN352" s="64">
        <f t="shared" si="54"/>
        <v>727.56</v>
      </c>
      <c r="BO352" s="64">
        <f t="shared" si="55"/>
        <v>0.9722222222222221</v>
      </c>
      <c r="BP352" s="64">
        <f t="shared" si="56"/>
        <v>0.97916666666666663</v>
      </c>
    </row>
    <row r="353" spans="1:68" ht="27" hidden="1" customHeight="1" x14ac:dyDescent="0.25">
      <c r="A353" s="54" t="s">
        <v>563</v>
      </c>
      <c r="B353" s="54" t="s">
        <v>564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566</v>
      </c>
      <c r="B354" s="54" t="s">
        <v>567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568</v>
      </c>
      <c r="B355" s="54" t="s">
        <v>569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140</v>
      </c>
      <c r="Y356" s="577">
        <f>IFERROR(Y349/H349,"0")+IFERROR(Y350/H350,"0")+IFERROR(Y351/H351,"0")+IFERROR(Y352/H352,"0")+IFERROR(Y353/H353,"0")+IFERROR(Y354/H354,"0")+IFERROR(Y355/H355,"0")</f>
        <v>141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3.0667499999999999</v>
      </c>
      <c r="AA356" s="578"/>
      <c r="AB356" s="578"/>
      <c r="AC356" s="578"/>
    </row>
    <row r="357" spans="1:68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2100</v>
      </c>
      <c r="Y357" s="577">
        <f>IFERROR(SUM(Y349:Y355),"0")</f>
        <v>2115</v>
      </c>
      <c r="Z357" s="37"/>
      <c r="AA357" s="578"/>
      <c r="AB357" s="578"/>
      <c r="AC357" s="578"/>
    </row>
    <row r="358" spans="1:68" ht="14.25" hidden="1" customHeight="1" x14ac:dyDescent="0.25">
      <c r="A358" s="597" t="s">
        <v>137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69</v>
      </c>
      <c r="X359" s="575">
        <v>540</v>
      </c>
      <c r="Y359" s="576">
        <f>IFERROR(IF(X359="",0,CEILING((X359/$H359),1)*$H359),"")</f>
        <v>540</v>
      </c>
      <c r="Z359" s="36">
        <f>IFERROR(IF(Y359=0,"",ROUNDUP(Y359/H359,0)*0.02175),"")</f>
        <v>0.78299999999999992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557.28000000000009</v>
      </c>
      <c r="BN359" s="64">
        <f>IFERROR(Y359*I359/H359,"0")</f>
        <v>557.28000000000009</v>
      </c>
      <c r="BO359" s="64">
        <f>IFERROR(1/J359*(X359/H359),"0")</f>
        <v>0.75</v>
      </c>
      <c r="BP359" s="64">
        <f>IFERROR(1/J359*(Y359/H359),"0")</f>
        <v>0.75</v>
      </c>
    </row>
    <row r="360" spans="1:68" ht="16.5" hidden="1" customHeight="1" x14ac:dyDescent="0.25">
      <c r="A360" s="54" t="s">
        <v>573</v>
      </c>
      <c r="B360" s="54" t="s">
        <v>574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36</v>
      </c>
      <c r="Y361" s="577">
        <f>IFERROR(Y359/H359,"0")+IFERROR(Y360/H360,"0")</f>
        <v>36</v>
      </c>
      <c r="Z361" s="577">
        <f>IFERROR(IF(Z359="",0,Z359),"0")+IFERROR(IF(Z360="",0,Z360),"0")</f>
        <v>0.78299999999999992</v>
      </c>
      <c r="AA361" s="578"/>
      <c r="AB361" s="578"/>
      <c r="AC361" s="578"/>
    </row>
    <row r="362" spans="1:68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540</v>
      </c>
      <c r="Y362" s="577">
        <f>IFERROR(SUM(Y359:Y360),"0")</f>
        <v>540</v>
      </c>
      <c r="Z362" s="37"/>
      <c r="AA362" s="578"/>
      <c r="AB362" s="578"/>
      <c r="AC362" s="578"/>
    </row>
    <row r="363" spans="1:68" ht="14.25" hidden="1" customHeight="1" x14ac:dyDescent="0.25">
      <c r="A363" s="597" t="s">
        <v>73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hidden="1" customHeight="1" x14ac:dyDescent="0.25">
      <c r="A364" s="54" t="s">
        <v>575</v>
      </c>
      <c r="B364" s="54" t="s">
        <v>576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578</v>
      </c>
      <c r="B365" s="54" t="s">
        <v>579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hidden="1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172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hidden="1" customHeight="1" x14ac:dyDescent="0.25">
      <c r="A369" s="54" t="s">
        <v>581</v>
      </c>
      <c r="B369" s="54" t="s">
        <v>582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69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hidden="1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hidden="1" customHeight="1" x14ac:dyDescent="0.25">
      <c r="A372" s="629" t="s">
        <v>584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102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585</v>
      </c>
      <c r="B374" s="54" t="s">
        <v>586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588</v>
      </c>
      <c r="B375" s="54" t="s">
        <v>589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593</v>
      </c>
      <c r="B377" s="54" t="s">
        <v>594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97" t="s">
        <v>63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hidden="1" customHeight="1" x14ac:dyDescent="0.25">
      <c r="A381" s="54" t="s">
        <v>595</v>
      </c>
      <c r="B381" s="54" t="s">
        <v>596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7" t="s">
        <v>73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hidden="1" customHeight="1" x14ac:dyDescent="0.25">
      <c r="A385" s="54" t="s">
        <v>598</v>
      </c>
      <c r="B385" s="54" t="s">
        <v>599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69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601</v>
      </c>
      <c r="B386" s="54" t="s">
        <v>602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hidden="1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172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hidden="1" customHeight="1" x14ac:dyDescent="0.25">
      <c r="A390" s="54" t="s">
        <v>603</v>
      </c>
      <c r="B390" s="54" t="s">
        <v>604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25" t="s">
        <v>606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607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63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hidden="1" customHeight="1" x14ac:dyDescent="0.25">
      <c r="A396" s="54" t="s">
        <v>608</v>
      </c>
      <c r="B396" s="54" t="s">
        <v>609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4301031406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611</v>
      </c>
      <c r="B398" s="54" t="s">
        <v>614</v>
      </c>
      <c r="C398" s="31">
        <v>4301031382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620</v>
      </c>
      <c r="B401" s="54" t="s">
        <v>621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622</v>
      </c>
      <c r="B402" s="54" t="s">
        <v>623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628</v>
      </c>
      <c r="B404" s="54" t="s">
        <v>629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631</v>
      </c>
      <c r="B405" s="54" t="s">
        <v>632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idden="1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hidden="1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hidden="1" customHeight="1" x14ac:dyDescent="0.25">
      <c r="A408" s="597" t="s">
        <v>73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633</v>
      </c>
      <c r="B409" s="54" t="s">
        <v>634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636</v>
      </c>
      <c r="B410" s="54" t="s">
        <v>637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639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137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640</v>
      </c>
      <c r="B415" s="54" t="s">
        <v>641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63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hidden="1" customHeight="1" x14ac:dyDescent="0.25">
      <c r="A420" s="54" t="s">
        <v>646</v>
      </c>
      <c r="B420" s="54" t="s">
        <v>647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649</v>
      </c>
      <c r="B421" s="54" t="s">
        <v>650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655</v>
      </c>
      <c r="B423" s="54" t="s">
        <v>656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629" t="s">
        <v>657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63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hidden="1" customHeight="1" x14ac:dyDescent="0.25">
      <c r="A428" s="54" t="s">
        <v>658</v>
      </c>
      <c r="B428" s="54" t="s">
        <v>659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629" t="s">
        <v>661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63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662</v>
      </c>
      <c r="B433" s="54" t="s">
        <v>663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665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665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102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hidden="1" customHeight="1" x14ac:dyDescent="0.25">
      <c r="A439" s="54" t="s">
        <v>666</v>
      </c>
      <c r="B439" s="54" t="s">
        <v>667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hidden="1" customHeight="1" x14ac:dyDescent="0.25">
      <c r="A440" s="54" t="s">
        <v>669</v>
      </c>
      <c r="B440" s="54" t="s">
        <v>670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69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672</v>
      </c>
      <c r="B441" s="54" t="s">
        <v>673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69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hidden="1" customHeight="1" x14ac:dyDescent="0.25">
      <c r="A442" s="54" t="s">
        <v>675</v>
      </c>
      <c r="B442" s="54" t="s">
        <v>676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678</v>
      </c>
      <c r="B443" s="54" t="s">
        <v>679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69</v>
      </c>
      <c r="X443" s="575">
        <v>0</v>
      </c>
      <c r="Y443" s="576">
        <f t="shared" si="63"/>
        <v>0</v>
      </c>
      <c r="Z443" s="36" t="str">
        <f t="shared" si="64"/>
        <v/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686</v>
      </c>
      <c r="B447" s="54" t="s">
        <v>688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689</v>
      </c>
      <c r="B448" s="54" t="s">
        <v>690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691</v>
      </c>
      <c r="B449" s="54" t="s">
        <v>692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693</v>
      </c>
      <c r="B451" s="54" t="s">
        <v>695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hidden="1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0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0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</v>
      </c>
      <c r="AA452" s="578"/>
      <c r="AB452" s="578"/>
      <c r="AC452" s="578"/>
    </row>
    <row r="453" spans="1:68" hidden="1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0</v>
      </c>
      <c r="Y453" s="577">
        <f>IFERROR(SUM(Y439:Y451),"0")</f>
        <v>0</v>
      </c>
      <c r="Z453" s="37"/>
      <c r="AA453" s="578"/>
      <c r="AB453" s="578"/>
      <c r="AC453" s="578"/>
    </row>
    <row r="454" spans="1:68" ht="14.25" hidden="1" customHeight="1" x14ac:dyDescent="0.25">
      <c r="A454" s="597" t="s">
        <v>137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hidden="1" customHeight="1" x14ac:dyDescent="0.25">
      <c r="A455" s="54" t="s">
        <v>696</v>
      </c>
      <c r="B455" s="54" t="s">
        <v>697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69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hidden="1" customHeight="1" x14ac:dyDescent="0.25">
      <c r="A456" s="54" t="s">
        <v>699</v>
      </c>
      <c r="B456" s="54" t="s">
        <v>700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701</v>
      </c>
      <c r="B457" s="54" t="s">
        <v>702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hidden="1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hidden="1" customHeight="1" x14ac:dyDescent="0.25">
      <c r="A460" s="597" t="s">
        <v>63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hidden="1" customHeight="1" x14ac:dyDescent="0.25">
      <c r="A461" s="54" t="s">
        <v>703</v>
      </c>
      <c r="B461" s="54" t="s">
        <v>704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69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hidden="1" customHeight="1" x14ac:dyDescent="0.25">
      <c r="A462" s="54" t="s">
        <v>706</v>
      </c>
      <c r="B462" s="54" t="s">
        <v>707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69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710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69</v>
      </c>
      <c r="X463" s="575">
        <v>0</v>
      </c>
      <c r="Y463" s="576">
        <f t="shared" si="69"/>
        <v>0</v>
      </c>
      <c r="Z463" s="36" t="str">
        <f>IFERROR(IF(Y463=0,"",ROUNDUP(Y463/H463,0)*0.01196),"")</f>
        <v/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712</v>
      </c>
      <c r="B465" s="54" t="s">
        <v>714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715</v>
      </c>
      <c r="B466" s="54" t="s">
        <v>716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idden="1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0</v>
      </c>
      <c r="Y468" s="577">
        <f>IFERROR(Y461/H461,"0")+IFERROR(Y462/H462,"0")+IFERROR(Y463/H463,"0")+IFERROR(Y464/H464,"0")+IFERROR(Y465/H465,"0")+IFERROR(Y466/H466,"0")+IFERROR(Y467/H467,"0")</f>
        <v>0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578"/>
      <c r="AB468" s="578"/>
      <c r="AC468" s="578"/>
    </row>
    <row r="469" spans="1:68" hidden="1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0</v>
      </c>
      <c r="Y469" s="577">
        <f>IFERROR(SUM(Y461:Y467),"0")</f>
        <v>0</v>
      </c>
      <c r="Z469" s="37"/>
      <c r="AA469" s="578"/>
      <c r="AB469" s="578"/>
      <c r="AC469" s="578"/>
    </row>
    <row r="470" spans="1:68" ht="14.25" hidden="1" customHeight="1" x14ac:dyDescent="0.25">
      <c r="A470" s="597" t="s">
        <v>73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719</v>
      </c>
      <c r="B471" s="54" t="s">
        <v>720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722</v>
      </c>
      <c r="B472" s="54" t="s">
        <v>723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728</v>
      </c>
      <c r="B477" s="54" t="s">
        <v>729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731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731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102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732</v>
      </c>
      <c r="B483" s="54" t="s">
        <v>733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28" t="s">
        <v>734</v>
      </c>
      <c r="Q483" s="582"/>
      <c r="R483" s="582"/>
      <c r="S483" s="582"/>
      <c r="T483" s="583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4" t="s">
        <v>738</v>
      </c>
      <c r="Q484" s="582"/>
      <c r="R484" s="582"/>
      <c r="S484" s="582"/>
      <c r="T484" s="583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740</v>
      </c>
      <c r="B485" s="54" t="s">
        <v>741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6" t="s">
        <v>742</v>
      </c>
      <c r="Q485" s="582"/>
      <c r="R485" s="582"/>
      <c r="S485" s="582"/>
      <c r="T485" s="583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97" t="s">
        <v>137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744</v>
      </c>
      <c r="B489" s="54" t="s">
        <v>745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4" t="s">
        <v>746</v>
      </c>
      <c r="Q489" s="582"/>
      <c r="R489" s="582"/>
      <c r="S489" s="582"/>
      <c r="T489" s="583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744</v>
      </c>
      <c r="B490" s="54" t="s">
        <v>748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919" t="s">
        <v>749</v>
      </c>
      <c r="Q490" s="582"/>
      <c r="R490" s="582"/>
      <c r="S490" s="582"/>
      <c r="T490" s="583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66" t="s">
        <v>753</v>
      </c>
      <c r="Q491" s="582"/>
      <c r="R491" s="582"/>
      <c r="S491" s="582"/>
      <c r="T491" s="583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754</v>
      </c>
      <c r="B492" s="54" t="s">
        <v>755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76" t="s">
        <v>756</v>
      </c>
      <c r="Q492" s="582"/>
      <c r="R492" s="582"/>
      <c r="S492" s="582"/>
      <c r="T492" s="583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hidden="1" customHeight="1" x14ac:dyDescent="0.25">
      <c r="A496" s="54" t="s">
        <v>758</v>
      </c>
      <c r="B496" s="54" t="s">
        <v>759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9" t="s">
        <v>760</v>
      </c>
      <c r="Q496" s="582"/>
      <c r="R496" s="582"/>
      <c r="S496" s="582"/>
      <c r="T496" s="583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2" t="s">
        <v>764</v>
      </c>
      <c r="Q497" s="582"/>
      <c r="R497" s="582"/>
      <c r="S497" s="582"/>
      <c r="T497" s="583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97" t="s">
        <v>73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hidden="1" customHeight="1" x14ac:dyDescent="0.25">
      <c r="A501" s="54" t="s">
        <v>766</v>
      </c>
      <c r="B501" s="54" t="s">
        <v>767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1" t="s">
        <v>768</v>
      </c>
      <c r="Q501" s="582"/>
      <c r="R501" s="582"/>
      <c r="S501" s="582"/>
      <c r="T501" s="583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766</v>
      </c>
      <c r="B502" s="54" t="s">
        <v>770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2"/>
      <c r="R502" s="582"/>
      <c r="S502" s="582"/>
      <c r="T502" s="583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172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771</v>
      </c>
      <c r="B506" s="54" t="s">
        <v>772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7" t="s">
        <v>773</v>
      </c>
      <c r="Q506" s="582"/>
      <c r="R506" s="582"/>
      <c r="S506" s="582"/>
      <c r="T506" s="583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771</v>
      </c>
      <c r="B507" s="54" t="s">
        <v>775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08" t="s">
        <v>776</v>
      </c>
      <c r="Q507" s="582"/>
      <c r="R507" s="582"/>
      <c r="S507" s="582"/>
      <c r="T507" s="583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777</v>
      </c>
      <c r="B508" s="54" t="s">
        <v>778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9" t="s">
        <v>779</v>
      </c>
      <c r="Q508" s="582"/>
      <c r="R508" s="582"/>
      <c r="S508" s="582"/>
      <c r="T508" s="583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777</v>
      </c>
      <c r="B509" s="54" t="s">
        <v>781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31" t="s">
        <v>782</v>
      </c>
      <c r="Q509" s="582"/>
      <c r="R509" s="582"/>
      <c r="S509" s="582"/>
      <c r="T509" s="583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783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137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784</v>
      </c>
      <c r="B514" s="54" t="s">
        <v>785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63" t="s">
        <v>786</v>
      </c>
      <c r="Q514" s="582"/>
      <c r="R514" s="582"/>
      <c r="S514" s="582"/>
      <c r="T514" s="583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788</v>
      </c>
      <c r="Q517" s="631"/>
      <c r="R517" s="631"/>
      <c r="S517" s="631"/>
      <c r="T517" s="631"/>
      <c r="U517" s="631"/>
      <c r="V517" s="632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2940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2957.4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789</v>
      </c>
      <c r="Q518" s="631"/>
      <c r="R518" s="631"/>
      <c r="S518" s="631"/>
      <c r="T518" s="631"/>
      <c r="U518" s="631"/>
      <c r="V518" s="632"/>
      <c r="W518" s="37" t="s">
        <v>69</v>
      </c>
      <c r="X518" s="577">
        <f>IFERROR(SUM(BM22:BM514),"0")</f>
        <v>3036.5633333333335</v>
      </c>
      <c r="Y518" s="577">
        <f>IFERROR(SUM(BN22:BN514),"0")</f>
        <v>3054.54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790</v>
      </c>
      <c r="Q519" s="631"/>
      <c r="R519" s="631"/>
      <c r="S519" s="631"/>
      <c r="T519" s="631"/>
      <c r="U519" s="631"/>
      <c r="V519" s="632"/>
      <c r="W519" s="37" t="s">
        <v>791</v>
      </c>
      <c r="X519" s="38">
        <f>ROUNDUP(SUM(BO22:BO514),0)</f>
        <v>5</v>
      </c>
      <c r="Y519" s="38">
        <f>ROUNDUP(SUM(BP22:BP514),0)</f>
        <v>5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792</v>
      </c>
      <c r="Q520" s="631"/>
      <c r="R520" s="631"/>
      <c r="S520" s="631"/>
      <c r="T520" s="631"/>
      <c r="U520" s="631"/>
      <c r="V520" s="632"/>
      <c r="W520" s="37" t="s">
        <v>69</v>
      </c>
      <c r="X520" s="577">
        <f>GrossWeightTotal+PalletQtyTotal*25</f>
        <v>3161.5633333333335</v>
      </c>
      <c r="Y520" s="577">
        <f>GrossWeightTotalR+PalletQtyTotalR*25</f>
        <v>3179.54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793</v>
      </c>
      <c r="Q521" s="631"/>
      <c r="R521" s="631"/>
      <c r="S521" s="631"/>
      <c r="T521" s="631"/>
      <c r="U521" s="631"/>
      <c r="V521" s="632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203.77777777777777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205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794</v>
      </c>
      <c r="Q522" s="631"/>
      <c r="R522" s="631"/>
      <c r="S522" s="631"/>
      <c r="T522" s="631"/>
      <c r="U522" s="631"/>
      <c r="V522" s="632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4.3811900000000001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606" t="s">
        <v>100</v>
      </c>
      <c r="D524" s="638"/>
      <c r="E524" s="638"/>
      <c r="F524" s="638"/>
      <c r="G524" s="638"/>
      <c r="H524" s="639"/>
      <c r="I524" s="606" t="s">
        <v>261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549</v>
      </c>
      <c r="U524" s="639"/>
      <c r="V524" s="606" t="s">
        <v>606</v>
      </c>
      <c r="W524" s="638"/>
      <c r="X524" s="638"/>
      <c r="Y524" s="639"/>
      <c r="Z524" s="572" t="s">
        <v>665</v>
      </c>
      <c r="AA524" s="606" t="s">
        <v>731</v>
      </c>
      <c r="AB524" s="639"/>
      <c r="AC524" s="52"/>
      <c r="AF524" s="573"/>
    </row>
    <row r="525" spans="1:68" ht="14.25" customHeight="1" thickTop="1" x14ac:dyDescent="0.2">
      <c r="A525" s="792" t="s">
        <v>797</v>
      </c>
      <c r="B525" s="606" t="s">
        <v>62</v>
      </c>
      <c r="C525" s="606" t="s">
        <v>101</v>
      </c>
      <c r="D525" s="606" t="s">
        <v>119</v>
      </c>
      <c r="E525" s="606" t="s">
        <v>179</v>
      </c>
      <c r="F525" s="606" t="s">
        <v>202</v>
      </c>
      <c r="G525" s="606" t="s">
        <v>237</v>
      </c>
      <c r="H525" s="606" t="s">
        <v>100</v>
      </c>
      <c r="I525" s="606" t="s">
        <v>262</v>
      </c>
      <c r="J525" s="606" t="s">
        <v>302</v>
      </c>
      <c r="K525" s="606" t="s">
        <v>363</v>
      </c>
      <c r="L525" s="606" t="s">
        <v>402</v>
      </c>
      <c r="M525" s="606" t="s">
        <v>418</v>
      </c>
      <c r="N525" s="573"/>
      <c r="O525" s="606" t="s">
        <v>431</v>
      </c>
      <c r="P525" s="606" t="s">
        <v>441</v>
      </c>
      <c r="Q525" s="606" t="s">
        <v>448</v>
      </c>
      <c r="R525" s="606" t="s">
        <v>453</v>
      </c>
      <c r="S525" s="606" t="s">
        <v>539</v>
      </c>
      <c r="T525" s="606" t="s">
        <v>550</v>
      </c>
      <c r="U525" s="606" t="s">
        <v>584</v>
      </c>
      <c r="V525" s="606" t="s">
        <v>607</v>
      </c>
      <c r="W525" s="606" t="s">
        <v>639</v>
      </c>
      <c r="X525" s="606" t="s">
        <v>657</v>
      </c>
      <c r="Y525" s="606" t="s">
        <v>661</v>
      </c>
      <c r="Z525" s="606" t="s">
        <v>665</v>
      </c>
      <c r="AA525" s="606" t="s">
        <v>731</v>
      </c>
      <c r="AB525" s="606" t="s">
        <v>783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46">
        <f>IFERROR(Y90*1,"0")+IFERROR(Y91*1,"0")+IFERROR(Y92*1,"0")+IFERROR(Y96*1,"0")+IFERROR(Y97*1,"0")+IFERROR(Y98*1,"0")+IFERROR(Y99*1,"0")+IFERROR(Y100*1,"0")+IFERROR(Y101*1,"0")</f>
        <v>0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302.40000000000003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0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2655</v>
      </c>
      <c r="U527" s="46">
        <f>IFERROR(Y374*1,"0")+IFERROR(Y375*1,"0")+IFERROR(Y376*1,"0")+IFERROR(Y377*1,"0")+IFERROR(Y381*1,"0")+IFERROR(Y385*1,"0")+IFERROR(Y386*1,"0")+IFERROR(Y390*1,"0")</f>
        <v>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0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40,00"/>
        <filter val="2 100,00"/>
        <filter val="2 940,00"/>
        <filter val="203,78"/>
        <filter val="27,78"/>
        <filter val="3 036,56"/>
        <filter val="3 161,56"/>
        <filter val="300,00"/>
        <filter val="36,00"/>
        <filter val="5"/>
        <filter val="540,00"/>
        <filter val="700,00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2025-06-05T11:37:43Z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