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BAE6DF-1583-4312-ADFD-3C5A279B31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Y179" i="1"/>
  <c r="Z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Y102" i="1" s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N31" i="1"/>
  <c r="BM31" i="1"/>
  <c r="Z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56" i="1" l="1"/>
  <c r="BN56" i="1"/>
  <c r="Z56" i="1"/>
  <c r="BP84" i="1"/>
  <c r="BN84" i="1"/>
  <c r="Z84" i="1"/>
  <c r="BP113" i="1"/>
  <c r="BN113" i="1"/>
  <c r="Z113" i="1"/>
  <c r="BP155" i="1"/>
  <c r="BN155" i="1"/>
  <c r="Z15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X518" i="1"/>
  <c r="X521" i="1"/>
  <c r="Z27" i="1"/>
  <c r="BN27" i="1"/>
  <c r="BP70" i="1"/>
  <c r="BN70" i="1"/>
  <c r="Z70" i="1"/>
  <c r="BP98" i="1"/>
  <c r="BN98" i="1"/>
  <c r="Z98" i="1"/>
  <c r="BP127" i="1"/>
  <c r="BN127" i="1"/>
  <c r="Z127" i="1"/>
  <c r="BP171" i="1"/>
  <c r="BN171" i="1"/>
  <c r="Z171" i="1"/>
  <c r="BP204" i="1"/>
  <c r="BN204" i="1"/>
  <c r="Z204" i="1"/>
  <c r="BP232" i="1"/>
  <c r="BN232" i="1"/>
  <c r="Z232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Y82" i="1"/>
  <c r="Y175" i="1"/>
  <c r="B527" i="1"/>
  <c r="X519" i="1"/>
  <c r="X520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Z91" i="1"/>
  <c r="BN91" i="1"/>
  <c r="Z96" i="1"/>
  <c r="BN96" i="1"/>
  <c r="BP96" i="1"/>
  <c r="Z100" i="1"/>
  <c r="BN100" i="1"/>
  <c r="F527" i="1"/>
  <c r="Z109" i="1"/>
  <c r="BN109" i="1"/>
  <c r="Y117" i="1"/>
  <c r="Z115" i="1"/>
  <c r="BN115" i="1"/>
  <c r="Y116" i="1"/>
  <c r="Z119" i="1"/>
  <c r="BN119" i="1"/>
  <c r="Z123" i="1"/>
  <c r="BN123" i="1"/>
  <c r="Z134" i="1"/>
  <c r="BN134" i="1"/>
  <c r="Y140" i="1"/>
  <c r="Z144" i="1"/>
  <c r="BN144" i="1"/>
  <c r="Z149" i="1"/>
  <c r="Z150" i="1" s="1"/>
  <c r="BN149" i="1"/>
  <c r="BP149" i="1"/>
  <c r="Z153" i="1"/>
  <c r="BN153" i="1"/>
  <c r="Z161" i="1"/>
  <c r="Z162" i="1" s="1"/>
  <c r="BN161" i="1"/>
  <c r="BP161" i="1"/>
  <c r="Z165" i="1"/>
  <c r="BN165" i="1"/>
  <c r="BP165" i="1"/>
  <c r="Z169" i="1"/>
  <c r="BN169" i="1"/>
  <c r="Z173" i="1"/>
  <c r="BN173" i="1"/>
  <c r="Y181" i="1"/>
  <c r="Y180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BP259" i="1"/>
  <c r="BN259" i="1"/>
  <c r="Z259" i="1"/>
  <c r="Y268" i="1"/>
  <c r="BP267" i="1"/>
  <c r="BN267" i="1"/>
  <c r="Z267" i="1"/>
  <c r="BP272" i="1"/>
  <c r="BN272" i="1"/>
  <c r="Z272" i="1"/>
  <c r="BP297" i="1"/>
  <c r="BN297" i="1"/>
  <c r="Z297" i="1"/>
  <c r="BP313" i="1"/>
  <c r="BN313" i="1"/>
  <c r="Z313" i="1"/>
  <c r="Y332" i="1"/>
  <c r="BP326" i="1"/>
  <c r="Y331" i="1"/>
  <c r="BN326" i="1"/>
  <c r="Z326" i="1"/>
  <c r="BP328" i="1"/>
  <c r="BN328" i="1"/>
  <c r="Z328" i="1"/>
  <c r="BP179" i="1"/>
  <c r="BN179" i="1"/>
  <c r="Y206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BP321" i="1"/>
  <c r="BN321" i="1"/>
  <c r="Z321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252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411" i="1"/>
  <c r="F9" i="1"/>
  <c r="J9" i="1"/>
  <c r="F10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Y337" i="1"/>
  <c r="BP375" i="1"/>
  <c r="BN375" i="1"/>
  <c r="Z375" i="1"/>
  <c r="Y379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BP178" i="1"/>
  <c r="BN178" i="1"/>
  <c r="Z178" i="1"/>
  <c r="Z180" i="1" s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BP265" i="1"/>
  <c r="BN265" i="1"/>
  <c r="Z265" i="1"/>
  <c r="Z268" i="1" s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Z378" i="1" s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l="1"/>
  <c r="Z474" i="1"/>
  <c r="Z458" i="1"/>
  <c r="Z251" i="1"/>
  <c r="Z275" i="1"/>
  <c r="Z337" i="1"/>
  <c r="Z239" i="1"/>
  <c r="Z190" i="1"/>
  <c r="Z498" i="1"/>
  <c r="Z299" i="1"/>
  <c r="Z234" i="1"/>
  <c r="Z424" i="1"/>
  <c r="Z102" i="1"/>
  <c r="Z510" i="1"/>
  <c r="Z486" i="1"/>
  <c r="Z356" i="1"/>
  <c r="Z66" i="1"/>
  <c r="Z45" i="1"/>
  <c r="Z124" i="1"/>
  <c r="Z452" i="1"/>
  <c r="Z406" i="1"/>
  <c r="Z468" i="1"/>
  <c r="Z81" i="1"/>
  <c r="Y519" i="1"/>
  <c r="Z323" i="1"/>
  <c r="Z317" i="1"/>
  <c r="Z309" i="1"/>
  <c r="Z493" i="1"/>
  <c r="Z206" i="1"/>
  <c r="Z72" i="1"/>
  <c r="Z59" i="1"/>
  <c r="Z32" i="1"/>
  <c r="Y521" i="1"/>
  <c r="Y518" i="1"/>
  <c r="Y520" i="1" s="1"/>
  <c r="Z218" i="1"/>
  <c r="Z93" i="1"/>
  <c r="Y517" i="1"/>
  <c r="Z522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<sst xmlns="http://schemas.openxmlformats.org/spreadsheetml/2006/main" count="2314" uniqueCount="836">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</sst>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topLeftCell="A21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45815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4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1</v>
      </c>
      <c r="Y35" s="576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1.6666666666666667</v>
      </c>
      <c r="Y36" s="577">
        <f>IFERROR(Y35/H35,"0")</f>
        <v>2</v>
      </c>
      <c r="Z36" s="577">
        <f>IFERROR(IF(Z35="",0,Z35),"0")</f>
        <v>1.302E-2</v>
      </c>
      <c r="AA36" s="578"/>
      <c r="AB36" s="578"/>
      <c r="AC36" s="578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1</v>
      </c>
      <c r="Y37" s="577">
        <f>IFERROR(SUM(Y35:Y35),"0")</f>
        <v>1.2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32</v>
      </c>
      <c r="Y71" s="576">
        <f>IFERROR(IF(X71="",0,CEILING((X71/$H71),1)*$H71),"")</f>
        <v>32.4</v>
      </c>
      <c r="Z71" s="36">
        <f>IFERROR(IF(Y71=0,"",ROUNDUP(Y71/H71,0)*0.00502),"")</f>
        <v>9.0359999999999996E-2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33.777777777777779</v>
      </c>
      <c r="BN71" s="64">
        <f>IFERROR(Y71*I71/H71,"0")</f>
        <v>34.199999999999996</v>
      </c>
      <c r="BO71" s="64">
        <f>IFERROR(1/J71*(X71/H71),"0")</f>
        <v>7.5973409306742651E-2</v>
      </c>
      <c r="BP71" s="64">
        <f>IFERROR(1/J71*(Y71/H71),"0")</f>
        <v>7.6923076923076927E-2</v>
      </c>
    </row>
    <row r="72" spans="1:68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17.777777777777779</v>
      </c>
      <c r="Y72" s="577">
        <f>IFERROR(Y69/H69,"0")+IFERROR(Y70/H70,"0")+IFERROR(Y71/H71,"0")</f>
        <v>18</v>
      </c>
      <c r="Z72" s="577">
        <f>IFERROR(IF(Z69="",0,Z69),"0")+IFERROR(IF(Z70="",0,Z70),"0")+IFERROR(IF(Z71="",0,Z71),"0")</f>
        <v>9.0359999999999996E-2</v>
      </c>
      <c r="AA72" s="578"/>
      <c r="AB72" s="578"/>
      <c r="AC72" s="578"/>
    </row>
    <row r="73" spans="1:68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32</v>
      </c>
      <c r="Y73" s="577">
        <f>IFERROR(SUM(Y69:Y71),"0")</f>
        <v>32.4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101</v>
      </c>
      <c r="Y92" s="576">
        <f>IFERROR(IF(X92="",0,CEILING((X92/$H92),1)*$H92),"")</f>
        <v>103.5</v>
      </c>
      <c r="Z92" s="36">
        <f>IFERROR(IF(Y92=0,"",ROUNDUP(Y92/H92,0)*0.00902),"")</f>
        <v>0.20746000000000001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105.71333333333332</v>
      </c>
      <c r="BN92" s="64">
        <f>IFERROR(Y92*I92/H92,"0")</f>
        <v>108.33</v>
      </c>
      <c r="BO92" s="64">
        <f>IFERROR(1/J92*(X92/H92),"0")</f>
        <v>0.17003367003367004</v>
      </c>
      <c r="BP92" s="64">
        <f>IFERROR(1/J92*(Y92/H92),"0")</f>
        <v>0.17424242424242425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22.444444444444443</v>
      </c>
      <c r="Y93" s="577">
        <f>IFERROR(Y90/H90,"0")+IFERROR(Y91/H91,"0")+IFERROR(Y92/H92,"0")</f>
        <v>23</v>
      </c>
      <c r="Z93" s="577">
        <f>IFERROR(IF(Z90="",0,Z90),"0")+IFERROR(IF(Z91="",0,Z91),"0")+IFERROR(IF(Z92="",0,Z92),"0")</f>
        <v>0.20746000000000001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101</v>
      </c>
      <c r="Y94" s="577">
        <f>IFERROR(SUM(Y90:Y92),"0")</f>
        <v>103.5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70</v>
      </c>
      <c r="Y122" s="576">
        <f>IFERROR(IF(X122="",0,CEILING((X122/$H122),1)*$H122),"")</f>
        <v>70.2</v>
      </c>
      <c r="Z122" s="36">
        <f>IFERROR(IF(Y122=0,"",ROUNDUP(Y122/H122,0)*0.00651),"")</f>
        <v>0.16925999999999999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76.533333333333317</v>
      </c>
      <c r="BN122" s="64">
        <f>IFERROR(Y122*I122/H122,"0")</f>
        <v>76.751999999999995</v>
      </c>
      <c r="BO122" s="64">
        <f>IFERROR(1/J122*(X122/H122),"0")</f>
        <v>0.14245014245014245</v>
      </c>
      <c r="BP122" s="64">
        <f>IFERROR(1/J122*(Y122/H122),"0")</f>
        <v>0.14285714285714288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25.925925925925924</v>
      </c>
      <c r="Y124" s="577">
        <f>IFERROR(Y119/H119,"0")+IFERROR(Y120/H120,"0")+IFERROR(Y121/H121,"0")+IFERROR(Y122/H122,"0")+IFERROR(Y123/H123,"0")</f>
        <v>26</v>
      </c>
      <c r="Z124" s="577">
        <f>IFERROR(IF(Z119="",0,Z119),"0")+IFERROR(IF(Z120="",0,Z120),"0")+IFERROR(IF(Z121="",0,Z121),"0")+IFERROR(IF(Z122="",0,Z122),"0")+IFERROR(IF(Z123="",0,Z123),"0")</f>
        <v>0.16925999999999999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70</v>
      </c>
      <c r="Y125" s="577">
        <f>IFERROR(SUM(Y119:Y123),"0")</f>
        <v>70.2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89</v>
      </c>
      <c r="Y165" s="576">
        <f t="shared" ref="Y165:Y173" si="21">IFERROR(IF(X165="",0,CEILING((X165/$H165),1)*$H165),"")</f>
        <v>92.4</v>
      </c>
      <c r="Z165" s="36">
        <f>IFERROR(IF(Y165=0,"",ROUNDUP(Y165/H165,0)*0.00902),"")</f>
        <v>0.19844000000000001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94.721428571428561</v>
      </c>
      <c r="BN165" s="64">
        <f t="shared" ref="BN165:BN173" si="23">IFERROR(Y165*I165/H165,"0")</f>
        <v>98.34</v>
      </c>
      <c r="BO165" s="64">
        <f t="shared" ref="BO165:BO173" si="24">IFERROR(1/J165*(X165/H165),"0")</f>
        <v>0.16053391053391053</v>
      </c>
      <c r="BP165" s="64">
        <f t="shared" ref="BP165:BP173" si="25">IFERROR(1/J165*(Y165/H165),"0")</f>
        <v>0.16666666666666669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3</v>
      </c>
      <c r="Y171" s="576">
        <f t="shared" si="21"/>
        <v>4.2</v>
      </c>
      <c r="Z171" s="36">
        <f>IFERROR(IF(Y171=0,"",ROUNDUP(Y171/H171,0)*0.00502),"")</f>
        <v>1.004E-2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3.1428571428571428</v>
      </c>
      <c r="BN171" s="64">
        <f t="shared" si="23"/>
        <v>4.4000000000000004</v>
      </c>
      <c r="BO171" s="64">
        <f t="shared" si="24"/>
        <v>6.1050061050061059E-3</v>
      </c>
      <c r="BP171" s="64">
        <f t="shared" si="25"/>
        <v>8.5470085470085479E-3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22.619047619047617</v>
      </c>
      <c r="Y174" s="577">
        <f>IFERROR(Y165/H165,"0")+IFERROR(Y166/H166,"0")+IFERROR(Y167/H167,"0")+IFERROR(Y168/H168,"0")+IFERROR(Y169/H169,"0")+IFERROR(Y170/H170,"0")+IFERROR(Y171/H171,"0")+IFERROR(Y172/H172,"0")+IFERROR(Y173/H173,"0")</f>
        <v>24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0.20848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92</v>
      </c>
      <c r="Y175" s="577">
        <f>IFERROR(SUM(Y165:Y173),"0")</f>
        <v>96.600000000000009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22</v>
      </c>
      <c r="Y202" s="576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23.588888888888889</v>
      </c>
      <c r="BN202" s="64">
        <f t="shared" si="28"/>
        <v>25.090000000000003</v>
      </c>
      <c r="BO202" s="64">
        <f t="shared" si="29"/>
        <v>5.2231718898385564E-2</v>
      </c>
      <c r="BP202" s="64">
        <f t="shared" si="30"/>
        <v>5.5555555555555559E-2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8</v>
      </c>
      <c r="Y205" s="576">
        <f t="shared" si="26"/>
        <v>9</v>
      </c>
      <c r="Z205" s="36">
        <f>IFERROR(IF(Y205=0,"",ROUNDUP(Y205/H205,0)*0.00502),"")</f>
        <v>2.5100000000000001E-2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8.4444444444444446</v>
      </c>
      <c r="BN205" s="64">
        <f t="shared" si="28"/>
        <v>9.4999999999999982</v>
      </c>
      <c r="BO205" s="64">
        <f t="shared" si="29"/>
        <v>1.8993352326685663E-2</v>
      </c>
      <c r="BP205" s="64">
        <f t="shared" si="30"/>
        <v>2.1367521367521368E-2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16.666666666666664</v>
      </c>
      <c r="Y206" s="577">
        <f>IFERROR(Y198/H198,"0")+IFERROR(Y199/H199,"0")+IFERROR(Y200/H200,"0")+IFERROR(Y201/H201,"0")+IFERROR(Y202/H202,"0")+IFERROR(Y203/H203,"0")+IFERROR(Y204/H204,"0")+IFERROR(Y205/H205,"0")</f>
        <v>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9.0359999999999996E-2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30</v>
      </c>
      <c r="Y207" s="577">
        <f>IFERROR(SUM(Y198:Y205),"0")</f>
        <v>32.400000000000006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63</v>
      </c>
      <c r="Y212" s="576">
        <f t="shared" si="31"/>
        <v>64.8</v>
      </c>
      <c r="Z212" s="36">
        <f t="shared" ref="Z212:Z217" si="36">IFERROR(IF(Y212=0,"",ROUNDUP(Y212/H212,0)*0.00651),"")</f>
        <v>0.17577000000000001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70.087500000000006</v>
      </c>
      <c r="BN212" s="64">
        <f t="shared" si="33"/>
        <v>72.09</v>
      </c>
      <c r="BO212" s="64">
        <f t="shared" si="34"/>
        <v>0.14423076923076925</v>
      </c>
      <c r="BP212" s="64">
        <f t="shared" si="35"/>
        <v>0.14835164835164835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22</v>
      </c>
      <c r="Y214" s="576">
        <f t="shared" si="31"/>
        <v>24</v>
      </c>
      <c r="Z214" s="36">
        <f t="shared" si="36"/>
        <v>6.5100000000000005E-2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24.310000000000002</v>
      </c>
      <c r="BN214" s="64">
        <f t="shared" si="33"/>
        <v>26.520000000000003</v>
      </c>
      <c r="BO214" s="64">
        <f t="shared" si="34"/>
        <v>5.0366300366300375E-2</v>
      </c>
      <c r="BP214" s="64">
        <f t="shared" si="35"/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132</v>
      </c>
      <c r="Y215" s="576">
        <f t="shared" si="31"/>
        <v>132</v>
      </c>
      <c r="Z215" s="36">
        <f t="shared" si="36"/>
        <v>0.35805000000000003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145.86000000000001</v>
      </c>
      <c r="BN215" s="64">
        <f t="shared" si="33"/>
        <v>145.86000000000001</v>
      </c>
      <c r="BO215" s="64">
        <f t="shared" si="34"/>
        <v>0.30219780219780223</v>
      </c>
      <c r="BP215" s="64">
        <f t="shared" si="35"/>
        <v>0.30219780219780223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4</v>
      </c>
      <c r="Y216" s="576">
        <f t="shared" si="31"/>
        <v>4.8</v>
      </c>
      <c r="Z216" s="36">
        <f t="shared" si="36"/>
        <v>1.302E-2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4.4200000000000008</v>
      </c>
      <c r="BN216" s="64">
        <f t="shared" si="33"/>
        <v>5.3040000000000003</v>
      </c>
      <c r="BO216" s="64">
        <f t="shared" si="34"/>
        <v>9.1575091575091579E-3</v>
      </c>
      <c r="BP216" s="64">
        <f t="shared" si="35"/>
        <v>1.098901098901099E-2</v>
      </c>
    </row>
    <row r="217" spans="1:68" ht="27" hidden="1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92.083333333333343</v>
      </c>
      <c r="Y218" s="577">
        <f>IFERROR(Y209/H209,"0")+IFERROR(Y210/H210,"0")+IFERROR(Y211/H211,"0")+IFERROR(Y212/H212,"0")+IFERROR(Y213/H213,"0")+IFERROR(Y214/H214,"0")+IFERROR(Y215/H215,"0")+IFERROR(Y216/H216,"0")+IFERROR(Y217/H217,"0")</f>
        <v>94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0.61194000000000015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221</v>
      </c>
      <c r="Y219" s="577">
        <f>IFERROR(SUM(Y209:Y217),"0")</f>
        <v>225.60000000000002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59</v>
      </c>
      <c r="Y221" s="576">
        <f>IFERROR(IF(X221="",0,CEILING((X221/$H221),1)*$H221),"")</f>
        <v>60</v>
      </c>
      <c r="Z221" s="36">
        <f>IFERROR(IF(Y221=0,"",ROUNDUP(Y221/H221,0)*0.00651),"")</f>
        <v>0.16275000000000001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65.195000000000007</v>
      </c>
      <c r="BN221" s="64">
        <f>IFERROR(Y221*I221/H221,"0")</f>
        <v>66.300000000000011</v>
      </c>
      <c r="BO221" s="64">
        <f>IFERROR(1/J221*(X221/H221),"0")</f>
        <v>0.13507326007326009</v>
      </c>
      <c r="BP221" s="64">
        <f>IFERROR(1/J221*(Y221/H221),"0")</f>
        <v>0.13736263736263737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24.583333333333336</v>
      </c>
      <c r="Y223" s="577">
        <f>IFERROR(Y221/H221,"0")+IFERROR(Y222/H222,"0")</f>
        <v>25</v>
      </c>
      <c r="Z223" s="577">
        <f>IFERROR(IF(Z221="",0,Z221),"0")+IFERROR(IF(Z222="",0,Z222),"0")</f>
        <v>0.16275000000000001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59</v>
      </c>
      <c r="Y224" s="577">
        <f>IFERROR(SUM(Y221:Y222),"0")</f>
        <v>60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2</v>
      </c>
      <c r="Y230" s="576">
        <f t="shared" si="37"/>
        <v>4</v>
      </c>
      <c r="Z230" s="36">
        <f>IFERROR(IF(Y230=0,"",ROUNDUP(Y230/H230,0)*0.00902),"")</f>
        <v>9.0200000000000002E-3</v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2.105</v>
      </c>
      <c r="BN230" s="64">
        <f t="shared" si="39"/>
        <v>4.21</v>
      </c>
      <c r="BO230" s="64">
        <f t="shared" si="40"/>
        <v>3.787878787878788E-3</v>
      </c>
      <c r="BP230" s="64">
        <f t="shared" si="41"/>
        <v>7.575757575757576E-3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0.5</v>
      </c>
      <c r="Y234" s="577">
        <f>IFERROR(Y227/H227,"0")+IFERROR(Y228/H228,"0")+IFERROR(Y229/H229,"0")+IFERROR(Y230/H230,"0")+IFERROR(Y231/H231,"0")+IFERROR(Y232/H232,"0")+IFERROR(Y233/H233,"0")</f>
        <v>1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9.0200000000000002E-3</v>
      </c>
      <c r="AA234" s="578"/>
      <c r="AB234" s="578"/>
      <c r="AC234" s="578"/>
    </row>
    <row r="235" spans="1:68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2</v>
      </c>
      <c r="Y235" s="577">
        <f>IFERROR(SUM(Y227:Y233),"0")</f>
        <v>4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23</v>
      </c>
      <c r="Y273" s="576">
        <f>IFERROR(IF(X273="",0,CEILING((X273/$H273),1)*$H273),"")</f>
        <v>24</v>
      </c>
      <c r="Z273" s="36">
        <f>IFERROR(IF(Y273=0,"",ROUNDUP(Y273/H273,0)*0.00651),"")</f>
        <v>6.5100000000000005E-2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25.415000000000003</v>
      </c>
      <c r="BN273" s="64">
        <f>IFERROR(Y273*I273/H273,"0")</f>
        <v>26.520000000000003</v>
      </c>
      <c r="BO273" s="64">
        <f>IFERROR(1/J273*(X273/H273),"0")</f>
        <v>5.2655677655677663E-2</v>
      </c>
      <c r="BP273" s="64">
        <f>IFERROR(1/J273*(Y273/H273),"0")</f>
        <v>5.4945054945054951E-2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18</v>
      </c>
      <c r="Y274" s="576">
        <f>IFERROR(IF(X274="",0,CEILING((X274/$H274),1)*$H274),"")</f>
        <v>19.2</v>
      </c>
      <c r="Z274" s="36">
        <f>IFERROR(IF(Y274=0,"",ROUNDUP(Y274/H274,0)*0.00651),"")</f>
        <v>5.2080000000000001E-2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19.350000000000001</v>
      </c>
      <c r="BN274" s="64">
        <f>IFERROR(Y274*I274/H274,"0")</f>
        <v>20.64</v>
      </c>
      <c r="BO274" s="64">
        <f>IFERROR(1/J274*(X274/H274),"0")</f>
        <v>4.1208791208791215E-2</v>
      </c>
      <c r="BP274" s="64">
        <f>IFERROR(1/J274*(Y274/H274),"0")</f>
        <v>4.3956043956043959E-2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17.083333333333336</v>
      </c>
      <c r="Y275" s="577">
        <f>IFERROR(Y272/H272,"0")+IFERROR(Y273/H273,"0")+IFERROR(Y274/H274,"0")</f>
        <v>18</v>
      </c>
      <c r="Z275" s="577">
        <f>IFERROR(IF(Z272="",0,Z272),"0")+IFERROR(IF(Z273="",0,Z273),"0")+IFERROR(IF(Z274="",0,Z274),"0")</f>
        <v>0.11718000000000001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41</v>
      </c>
      <c r="Y276" s="577">
        <f>IFERROR(SUM(Y272:Y274),"0")</f>
        <v>43.2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13</v>
      </c>
      <c r="Y321" s="576">
        <f>IFERROR(IF(X321="",0,CEILING((X321/$H321),1)*$H321),"")</f>
        <v>15.6</v>
      </c>
      <c r="Z321" s="36">
        <f>IFERROR(IF(Y321=0,"",ROUNDUP(Y321/H321,0)*0.01898),"")</f>
        <v>3.7960000000000001E-2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13.865</v>
      </c>
      <c r="BN321" s="64">
        <f>IFERROR(Y321*I321/H321,"0")</f>
        <v>16.638000000000002</v>
      </c>
      <c r="BO321" s="64">
        <f>IFERROR(1/J321*(X321/H321),"0")</f>
        <v>2.6041666666666668E-2</v>
      </c>
      <c r="BP321" s="64">
        <f>IFERROR(1/J321*(Y321/H321),"0")</f>
        <v>3.125E-2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1.6666666666666667</v>
      </c>
      <c r="Y323" s="577">
        <f>IFERROR(Y320/H320,"0")+IFERROR(Y321/H321,"0")+IFERROR(Y322/H322,"0")</f>
        <v>2</v>
      </c>
      <c r="Z323" s="577">
        <f>IFERROR(IF(Z320="",0,Z320),"0")+IFERROR(IF(Z321="",0,Z321),"0")+IFERROR(IF(Z322="",0,Z322),"0")</f>
        <v>3.7960000000000001E-2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13</v>
      </c>
      <c r="Y324" s="577">
        <f>IFERROR(SUM(Y320:Y322),"0")</f>
        <v>15.6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4</v>
      </c>
      <c r="Y330" s="576">
        <f>IFERROR(IF(X330="",0,CEILING((X330/$H330),1)*$H330),"")</f>
        <v>5.0999999999999996</v>
      </c>
      <c r="Z330" s="36">
        <f>IFERROR(IF(Y330=0,"",ROUNDUP(Y330/H330,0)*0.00651),"")</f>
        <v>1.302E-2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4.5176470588235293</v>
      </c>
      <c r="BN330" s="64">
        <f>IFERROR(Y330*I330/H330,"0")</f>
        <v>5.76</v>
      </c>
      <c r="BO330" s="64">
        <f>IFERROR(1/J330*(X330/H330),"0")</f>
        <v>8.6188321482439153E-3</v>
      </c>
      <c r="BP330" s="64">
        <f>IFERROR(1/J330*(Y330/H330),"0")</f>
        <v>1.098901098901099E-2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1.5686274509803924</v>
      </c>
      <c r="Y331" s="577">
        <f>IFERROR(Y326/H326,"0")+IFERROR(Y327/H327,"0")+IFERROR(Y328/H328,"0")+IFERROR(Y329/H329,"0")+IFERROR(Y330/H330,"0")</f>
        <v>2</v>
      </c>
      <c r="Z331" s="577">
        <f>IFERROR(IF(Z326="",0,Z326),"0")+IFERROR(IF(Z327="",0,Z327),"0")+IFERROR(IF(Z328="",0,Z328),"0")+IFERROR(IF(Z329="",0,Z329),"0")+IFERROR(IF(Z330="",0,Z330),"0")</f>
        <v>1.302E-2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4</v>
      </c>
      <c r="Y332" s="577">
        <f>IFERROR(SUM(Y326:Y330),"0")</f>
        <v>5.0999999999999996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hidden="1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hidden="1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0</v>
      </c>
      <c r="Y356" s="577">
        <f>IFERROR(Y349/H349,"0")+IFERROR(Y350/H350,"0")+IFERROR(Y351/H351,"0")+IFERROR(Y352/H352,"0")+IFERROR(Y353/H353,"0")+IFERROR(Y354/H354,"0")+IFERROR(Y355/H355,"0")</f>
        <v>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</v>
      </c>
      <c r="AA356" s="578"/>
      <c r="AB356" s="578"/>
      <c r="AC356" s="578"/>
    </row>
    <row r="357" spans="1:68" hidden="1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0</v>
      </c>
      <c r="Y357" s="577">
        <f>IFERROR(SUM(Y349:Y355),"0")</f>
        <v>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hidden="1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hidden="1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hidden="1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hidden="1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666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689.80000000000018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722.41721055088703</v>
      </c>
      <c r="Y518" s="577">
        <f>IFERROR(SUM(BN22:BN514),"0")</f>
        <v>748.09799999999996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2</v>
      </c>
      <c r="Y519" s="38">
        <f>ROUNDUP(SUM(BP22:BP514),0)</f>
        <v>2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772.41721055088703</v>
      </c>
      <c r="Y520" s="577">
        <f>GrossWeightTotalR+PalletQtyTotalR*25</f>
        <v>798.09799999999996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244.58582321817616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253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1.7308100000000002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1.2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</v>
      </c>
      <c r="E527" s="46">
        <f>IFERROR(Y90*1,"0")+IFERROR(Y91*1,"0")+IFERROR(Y92*1,"0")+IFERROR(Y96*1,"0")+IFERROR(Y97*1,"0")+IFERROR(Y98*1,"0")+IFERROR(Y99*1,"0")+IFERROR(Y100*1,"0")+IFERROR(Y101*1,"0")</f>
        <v>103.5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70.2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96.600000000000009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318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43.2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20.7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0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1,00"/>
        <filter val="1,57"/>
        <filter val="1,67"/>
        <filter val="101,00"/>
        <filter val="13,00"/>
        <filter val="132,00"/>
        <filter val="16,67"/>
        <filter val="17,08"/>
        <filter val="17,78"/>
        <filter val="18,00"/>
        <filter val="2"/>
        <filter val="2,00"/>
        <filter val="22,00"/>
        <filter val="22,44"/>
        <filter val="22,62"/>
        <filter val="221,00"/>
        <filter val="23,00"/>
        <filter val="24,58"/>
        <filter val="244,59"/>
        <filter val="25,93"/>
        <filter val="3,00"/>
        <filter val="30,00"/>
        <filter val="32,00"/>
        <filter val="4,00"/>
        <filter val="41,00"/>
        <filter val="59,00"/>
        <filter val="63,00"/>
        <filter val="666,00"/>
        <filter val="70,00"/>
        <filter val="722,42"/>
        <filter val="772,42"/>
        <filter val="8,00"/>
        <filter val="89,00"/>
        <filter val="92,00"/>
        <filter val="92,08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