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13688A-F932-4F07-AD02-F3F1D68AA2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1" i="1"/>
  <c r="X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Y344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Z294" i="1" s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Y260" i="1" s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Y184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Y174" i="1" s="1"/>
  <c r="P165" i="1"/>
  <c r="X163" i="1"/>
  <c r="X162" i="1"/>
  <c r="BO161" i="1"/>
  <c r="BM161" i="1"/>
  <c r="Y161" i="1"/>
  <c r="I527" i="1" s="1"/>
  <c r="P161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G527" i="1" s="1"/>
  <c r="P133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F5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213" i="1" l="1"/>
  <c r="BN213" i="1"/>
  <c r="Z213" i="1"/>
  <c r="BP248" i="1"/>
  <c r="BN248" i="1"/>
  <c r="Z248" i="1"/>
  <c r="BP274" i="1"/>
  <c r="BN274" i="1"/>
  <c r="Z274" i="1"/>
  <c r="BP321" i="1"/>
  <c r="BN321" i="1"/>
  <c r="Z321" i="1"/>
  <c r="BP327" i="1"/>
  <c r="BN327" i="1"/>
  <c r="Z327" i="1"/>
  <c r="BP343" i="1"/>
  <c r="BN343" i="1"/>
  <c r="Z343" i="1"/>
  <c r="BP349" i="1"/>
  <c r="BN349" i="1"/>
  <c r="Z349" i="1"/>
  <c r="Y392" i="1"/>
  <c r="Y391" i="1"/>
  <c r="BP390" i="1"/>
  <c r="BN390" i="1"/>
  <c r="Z390" i="1"/>
  <c r="Z391" i="1" s="1"/>
  <c r="BP396" i="1"/>
  <c r="BN396" i="1"/>
  <c r="Z396" i="1"/>
  <c r="X527" i="1"/>
  <c r="Y429" i="1"/>
  <c r="BP428" i="1"/>
  <c r="BN428" i="1"/>
  <c r="Z428" i="1"/>
  <c r="Z429" i="1" s="1"/>
  <c r="Y435" i="1"/>
  <c r="Y434" i="1"/>
  <c r="BP433" i="1"/>
  <c r="BN433" i="1"/>
  <c r="Z433" i="1"/>
  <c r="Z434" i="1" s="1"/>
  <c r="BP439" i="1"/>
  <c r="BN439" i="1"/>
  <c r="Z439" i="1"/>
  <c r="BP464" i="1"/>
  <c r="BN464" i="1"/>
  <c r="Z464" i="1"/>
  <c r="BP507" i="1"/>
  <c r="BN507" i="1"/>
  <c r="Z507" i="1"/>
  <c r="BP509" i="1"/>
  <c r="BN509" i="1"/>
  <c r="Z509" i="1"/>
  <c r="B527" i="1"/>
  <c r="X519" i="1"/>
  <c r="Y32" i="1"/>
  <c r="Z35" i="1"/>
  <c r="Z36" i="1" s="1"/>
  <c r="BN35" i="1"/>
  <c r="BP35" i="1"/>
  <c r="Y36" i="1"/>
  <c r="Z41" i="1"/>
  <c r="BN41" i="1"/>
  <c r="Y46" i="1"/>
  <c r="Z58" i="1"/>
  <c r="BN58" i="1"/>
  <c r="Y66" i="1"/>
  <c r="Z76" i="1"/>
  <c r="BN76" i="1"/>
  <c r="Z91" i="1"/>
  <c r="BN91" i="1"/>
  <c r="Z96" i="1"/>
  <c r="BN96" i="1"/>
  <c r="Y103" i="1"/>
  <c r="Z109" i="1"/>
  <c r="BN109" i="1"/>
  <c r="Z121" i="1"/>
  <c r="BN121" i="1"/>
  <c r="Z138" i="1"/>
  <c r="BN138" i="1"/>
  <c r="Y141" i="1"/>
  <c r="Z168" i="1"/>
  <c r="BN168" i="1"/>
  <c r="Z189" i="1"/>
  <c r="BN189" i="1"/>
  <c r="BP203" i="1"/>
  <c r="BN203" i="1"/>
  <c r="Z203" i="1"/>
  <c r="BP228" i="1"/>
  <c r="BN228" i="1"/>
  <c r="Z228" i="1"/>
  <c r="BP259" i="1"/>
  <c r="BN259" i="1"/>
  <c r="Z259" i="1"/>
  <c r="BP305" i="1"/>
  <c r="BN305" i="1"/>
  <c r="Z305" i="1"/>
  <c r="BP326" i="1"/>
  <c r="BN326" i="1"/>
  <c r="Z326" i="1"/>
  <c r="BP328" i="1"/>
  <c r="BN328" i="1"/>
  <c r="Z328" i="1"/>
  <c r="BP359" i="1"/>
  <c r="BN359" i="1"/>
  <c r="Z359" i="1"/>
  <c r="BP404" i="1"/>
  <c r="BN404" i="1"/>
  <c r="Z404" i="1"/>
  <c r="BP447" i="1"/>
  <c r="BN447" i="1"/>
  <c r="Z447" i="1"/>
  <c r="Y511" i="1"/>
  <c r="Y510" i="1"/>
  <c r="BP506" i="1"/>
  <c r="BN506" i="1"/>
  <c r="Z506" i="1"/>
  <c r="Z510" i="1" s="1"/>
  <c r="BP508" i="1"/>
  <c r="BN508" i="1"/>
  <c r="Z508" i="1"/>
  <c r="Y356" i="1"/>
  <c r="BP144" i="1"/>
  <c r="BN144" i="1"/>
  <c r="BP166" i="1"/>
  <c r="BN166" i="1"/>
  <c r="Z166" i="1"/>
  <c r="BP178" i="1"/>
  <c r="BN178" i="1"/>
  <c r="Z178" i="1"/>
  <c r="BP201" i="1"/>
  <c r="BN201" i="1"/>
  <c r="Z201" i="1"/>
  <c r="BP211" i="1"/>
  <c r="BN211" i="1"/>
  <c r="Z211" i="1"/>
  <c r="Y223" i="1"/>
  <c r="BP221" i="1"/>
  <c r="BN221" i="1"/>
  <c r="Z221" i="1"/>
  <c r="BP238" i="1"/>
  <c r="BN238" i="1"/>
  <c r="Z238" i="1"/>
  <c r="Y244" i="1"/>
  <c r="Y243" i="1"/>
  <c r="BP242" i="1"/>
  <c r="BN242" i="1"/>
  <c r="Z242" i="1"/>
  <c r="Z243" i="1" s="1"/>
  <c r="Y252" i="1"/>
  <c r="BP246" i="1"/>
  <c r="BN246" i="1"/>
  <c r="Z246" i="1"/>
  <c r="BP257" i="1"/>
  <c r="BN257" i="1"/>
  <c r="Z257" i="1"/>
  <c r="BP272" i="1"/>
  <c r="BN272" i="1"/>
  <c r="Z272" i="1"/>
  <c r="BP297" i="1"/>
  <c r="BN297" i="1"/>
  <c r="Z297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Y67" i="1"/>
  <c r="Z70" i="1"/>
  <c r="BN70" i="1"/>
  <c r="Y81" i="1"/>
  <c r="Z78" i="1"/>
  <c r="BN78" i="1"/>
  <c r="Z84" i="1"/>
  <c r="BN84" i="1"/>
  <c r="BP84" i="1"/>
  <c r="Y87" i="1"/>
  <c r="E527" i="1"/>
  <c r="Y102" i="1"/>
  <c r="Z98" i="1"/>
  <c r="BN98" i="1"/>
  <c r="Z107" i="1"/>
  <c r="BN107" i="1"/>
  <c r="Z113" i="1"/>
  <c r="BN113" i="1"/>
  <c r="BP113" i="1"/>
  <c r="Y116" i="1"/>
  <c r="Z119" i="1"/>
  <c r="BN119" i="1"/>
  <c r="BP119" i="1"/>
  <c r="Y124" i="1"/>
  <c r="Z123" i="1"/>
  <c r="BN123" i="1"/>
  <c r="Y129" i="1"/>
  <c r="Z134" i="1"/>
  <c r="BN134" i="1"/>
  <c r="Y140" i="1"/>
  <c r="Z144" i="1"/>
  <c r="BP170" i="1"/>
  <c r="BN170" i="1"/>
  <c r="Z170" i="1"/>
  <c r="Y195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50" i="1"/>
  <c r="BN250" i="1"/>
  <c r="Z250" i="1"/>
  <c r="BP264" i="1"/>
  <c r="BN264" i="1"/>
  <c r="Z264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07" i="1"/>
  <c r="BN307" i="1"/>
  <c r="Z307" i="1"/>
  <c r="BP330" i="1"/>
  <c r="BN330" i="1"/>
  <c r="Z330" i="1"/>
  <c r="BP334" i="1"/>
  <c r="BN334" i="1"/>
  <c r="Z334" i="1"/>
  <c r="BP351" i="1"/>
  <c r="BN351" i="1"/>
  <c r="Z351" i="1"/>
  <c r="BP365" i="1"/>
  <c r="BN365" i="1"/>
  <c r="Z365" i="1"/>
  <c r="Y371" i="1"/>
  <c r="Y370" i="1"/>
  <c r="BP369" i="1"/>
  <c r="BN369" i="1"/>
  <c r="Z369" i="1"/>
  <c r="Z370" i="1" s="1"/>
  <c r="BP374" i="1"/>
  <c r="BN374" i="1"/>
  <c r="Z374" i="1"/>
  <c r="BP398" i="1"/>
  <c r="BN398" i="1"/>
  <c r="Z398" i="1"/>
  <c r="BP410" i="1"/>
  <c r="BN410" i="1"/>
  <c r="Z410" i="1"/>
  <c r="BP415" i="1"/>
  <c r="BN415" i="1"/>
  <c r="Z415" i="1"/>
  <c r="BP441" i="1"/>
  <c r="BN441" i="1"/>
  <c r="Z441" i="1"/>
  <c r="BP449" i="1"/>
  <c r="BN449" i="1"/>
  <c r="Z449" i="1"/>
  <c r="BP450" i="1"/>
  <c r="BN450" i="1"/>
  <c r="Z450" i="1"/>
  <c r="BP466" i="1"/>
  <c r="BN466" i="1"/>
  <c r="Z466" i="1"/>
  <c r="BP497" i="1"/>
  <c r="BN497" i="1"/>
  <c r="Z497" i="1"/>
  <c r="H527" i="1"/>
  <c r="Y156" i="1"/>
  <c r="J527" i="1"/>
  <c r="Y207" i="1"/>
  <c r="Y219" i="1"/>
  <c r="Y251" i="1"/>
  <c r="L527" i="1"/>
  <c r="Y268" i="1"/>
  <c r="Y275" i="1"/>
  <c r="BP303" i="1"/>
  <c r="BN303" i="1"/>
  <c r="Z303" i="1"/>
  <c r="BP315" i="1"/>
  <c r="BN315" i="1"/>
  <c r="Z315" i="1"/>
  <c r="S527" i="1"/>
  <c r="BP341" i="1"/>
  <c r="BN341" i="1"/>
  <c r="Z341" i="1"/>
  <c r="BP355" i="1"/>
  <c r="BN355" i="1"/>
  <c r="Z355" i="1"/>
  <c r="BP386" i="1"/>
  <c r="BN386" i="1"/>
  <c r="Z386" i="1"/>
  <c r="BP402" i="1"/>
  <c r="BN402" i="1"/>
  <c r="Z402" i="1"/>
  <c r="BP423" i="1"/>
  <c r="BN423" i="1"/>
  <c r="Z423" i="1"/>
  <c r="BP445" i="1"/>
  <c r="BN445" i="1"/>
  <c r="Z445" i="1"/>
  <c r="BP462" i="1"/>
  <c r="BN462" i="1"/>
  <c r="Z462" i="1"/>
  <c r="Y499" i="1"/>
  <c r="Y498" i="1"/>
  <c r="BP496" i="1"/>
  <c r="BN496" i="1"/>
  <c r="Z496" i="1"/>
  <c r="Z498" i="1" s="1"/>
  <c r="Y324" i="1"/>
  <c r="Y332" i="1"/>
  <c r="Y331" i="1"/>
  <c r="Y337" i="1"/>
  <c r="Y361" i="1"/>
  <c r="U527" i="1"/>
  <c r="Y527" i="1"/>
  <c r="H9" i="1"/>
  <c r="A10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Y33" i="1"/>
  <c r="C527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BN90" i="1"/>
  <c r="BP90" i="1"/>
  <c r="Z92" i="1"/>
  <c r="BN92" i="1"/>
  <c r="Y93" i="1"/>
  <c r="Z97" i="1"/>
  <c r="BN97" i="1"/>
  <c r="BP97" i="1"/>
  <c r="Z99" i="1"/>
  <c r="BN99" i="1"/>
  <c r="Z101" i="1"/>
  <c r="BN101" i="1"/>
  <c r="Z106" i="1"/>
  <c r="BN106" i="1"/>
  <c r="BP106" i="1"/>
  <c r="Z108" i="1"/>
  <c r="BN108" i="1"/>
  <c r="Y111" i="1"/>
  <c r="Z114" i="1"/>
  <c r="Z116" i="1" s="1"/>
  <c r="BN114" i="1"/>
  <c r="BP114" i="1"/>
  <c r="Z120" i="1"/>
  <c r="BN120" i="1"/>
  <c r="BP120" i="1"/>
  <c r="Z122" i="1"/>
  <c r="BN122" i="1"/>
  <c r="Z128" i="1"/>
  <c r="Z129" i="1" s="1"/>
  <c r="BN128" i="1"/>
  <c r="BP128" i="1"/>
  <c r="Z133" i="1"/>
  <c r="Z135" i="1" s="1"/>
  <c r="BN133" i="1"/>
  <c r="BP133" i="1"/>
  <c r="Y136" i="1"/>
  <c r="Z139" i="1"/>
  <c r="BN139" i="1"/>
  <c r="BP139" i="1"/>
  <c r="Z143" i="1"/>
  <c r="Z145" i="1" s="1"/>
  <c r="BN143" i="1"/>
  <c r="BP143" i="1"/>
  <c r="Y146" i="1"/>
  <c r="Y151" i="1"/>
  <c r="Y157" i="1"/>
  <c r="Y163" i="1"/>
  <c r="Y175" i="1"/>
  <c r="Y181" i="1"/>
  <c r="Y185" i="1"/>
  <c r="Y190" i="1"/>
  <c r="Y196" i="1"/>
  <c r="Y206" i="1"/>
  <c r="Y218" i="1"/>
  <c r="Y224" i="1"/>
  <c r="K527" i="1"/>
  <c r="Y234" i="1"/>
  <c r="BP227" i="1"/>
  <c r="BN227" i="1"/>
  <c r="Z227" i="1"/>
  <c r="BP231" i="1"/>
  <c r="BN231" i="1"/>
  <c r="Z231" i="1"/>
  <c r="F9" i="1"/>
  <c r="J9" i="1"/>
  <c r="Y24" i="1"/>
  <c r="Y59" i="1"/>
  <c r="Y94" i="1"/>
  <c r="Y110" i="1"/>
  <c r="Y135" i="1"/>
  <c r="Z149" i="1"/>
  <c r="Z150" i="1" s="1"/>
  <c r="BN149" i="1"/>
  <c r="BP149" i="1"/>
  <c r="Y150" i="1"/>
  <c r="Z153" i="1"/>
  <c r="Z156" i="1" s="1"/>
  <c r="BN153" i="1"/>
  <c r="BP153" i="1"/>
  <c r="Z155" i="1"/>
  <c r="BN155" i="1"/>
  <c r="Z161" i="1"/>
  <c r="Z162" i="1" s="1"/>
  <c r="BN161" i="1"/>
  <c r="BP161" i="1"/>
  <c r="Y162" i="1"/>
  <c r="Z165" i="1"/>
  <c r="BN165" i="1"/>
  <c r="BP165" i="1"/>
  <c r="Z167" i="1"/>
  <c r="BN167" i="1"/>
  <c r="Z169" i="1"/>
  <c r="BN169" i="1"/>
  <c r="Z171" i="1"/>
  <c r="BN171" i="1"/>
  <c r="Z173" i="1"/>
  <c r="BN173" i="1"/>
  <c r="Z177" i="1"/>
  <c r="Z180" i="1" s="1"/>
  <c r="BN177" i="1"/>
  <c r="BP177" i="1"/>
  <c r="Z179" i="1"/>
  <c r="BN179" i="1"/>
  <c r="Z183" i="1"/>
  <c r="Z184" i="1" s="1"/>
  <c r="BN183" i="1"/>
  <c r="BP183" i="1"/>
  <c r="Z188" i="1"/>
  <c r="Z190" i="1" s="1"/>
  <c r="BN188" i="1"/>
  <c r="BP188" i="1"/>
  <c r="Y191" i="1"/>
  <c r="Z194" i="1"/>
  <c r="Z195" i="1" s="1"/>
  <c r="BN194" i="1"/>
  <c r="Z198" i="1"/>
  <c r="Z206" i="1" s="1"/>
  <c r="BN198" i="1"/>
  <c r="BP198" i="1"/>
  <c r="Z200" i="1"/>
  <c r="BN200" i="1"/>
  <c r="Z202" i="1"/>
  <c r="BN202" i="1"/>
  <c r="Z204" i="1"/>
  <c r="BN204" i="1"/>
  <c r="Z210" i="1"/>
  <c r="BN210" i="1"/>
  <c r="Z212" i="1"/>
  <c r="BN212" i="1"/>
  <c r="Z214" i="1"/>
  <c r="BN214" i="1"/>
  <c r="Z216" i="1"/>
  <c r="BN216" i="1"/>
  <c r="Z222" i="1"/>
  <c r="BN222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Z247" i="1"/>
  <c r="Z251" i="1" s="1"/>
  <c r="BN247" i="1"/>
  <c r="BP247" i="1"/>
  <c r="Z249" i="1"/>
  <c r="BN249" i="1"/>
  <c r="Z256" i="1"/>
  <c r="BN256" i="1"/>
  <c r="BP256" i="1"/>
  <c r="Z258" i="1"/>
  <c r="BN258" i="1"/>
  <c r="Y261" i="1"/>
  <c r="M527" i="1"/>
  <c r="Z265" i="1"/>
  <c r="Z268" i="1" s="1"/>
  <c r="BN265" i="1"/>
  <c r="BP265" i="1"/>
  <c r="Y269" i="1"/>
  <c r="O527" i="1"/>
  <c r="Z273" i="1"/>
  <c r="BN273" i="1"/>
  <c r="BP273" i="1"/>
  <c r="Y276" i="1"/>
  <c r="Y281" i="1"/>
  <c r="Y290" i="1"/>
  <c r="R527" i="1"/>
  <c r="Y299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Y378" i="1"/>
  <c r="BP377" i="1"/>
  <c r="BN377" i="1"/>
  <c r="Z377" i="1"/>
  <c r="Y379" i="1"/>
  <c r="Y382" i="1"/>
  <c r="BP381" i="1"/>
  <c r="BN381" i="1"/>
  <c r="Z381" i="1"/>
  <c r="Z382" i="1" s="1"/>
  <c r="Y383" i="1"/>
  <c r="Y388" i="1"/>
  <c r="BP385" i="1"/>
  <c r="BN385" i="1"/>
  <c r="Z385" i="1"/>
  <c r="Z387" i="1" s="1"/>
  <c r="BP399" i="1"/>
  <c r="BN399" i="1"/>
  <c r="Z399" i="1"/>
  <c r="BP403" i="1"/>
  <c r="BN403" i="1"/>
  <c r="Z403" i="1"/>
  <c r="BP416" i="1"/>
  <c r="BN416" i="1"/>
  <c r="Z416" i="1"/>
  <c r="Y418" i="1"/>
  <c r="Y425" i="1"/>
  <c r="BP420" i="1"/>
  <c r="BN420" i="1"/>
  <c r="Z420" i="1"/>
  <c r="Z424" i="1" s="1"/>
  <c r="Y424" i="1"/>
  <c r="BP440" i="1"/>
  <c r="BN440" i="1"/>
  <c r="Z440" i="1"/>
  <c r="BP444" i="1"/>
  <c r="BN444" i="1"/>
  <c r="Z444" i="1"/>
  <c r="BP448" i="1"/>
  <c r="BN448" i="1"/>
  <c r="Z448" i="1"/>
  <c r="BP294" i="1"/>
  <c r="BN294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Z317" i="1" s="1"/>
  <c r="BP316" i="1"/>
  <c r="BN316" i="1"/>
  <c r="Z316" i="1"/>
  <c r="Y318" i="1"/>
  <c r="Y323" i="1"/>
  <c r="BP320" i="1"/>
  <c r="BN320" i="1"/>
  <c r="Z320" i="1"/>
  <c r="Z323" i="1" s="1"/>
  <c r="BP335" i="1"/>
  <c r="BN335" i="1"/>
  <c r="Z335" i="1"/>
  <c r="Z337" i="1" s="1"/>
  <c r="BP350" i="1"/>
  <c r="BN350" i="1"/>
  <c r="Z350" i="1"/>
  <c r="Z356" i="1" s="1"/>
  <c r="BP354" i="1"/>
  <c r="BN354" i="1"/>
  <c r="Z354" i="1"/>
  <c r="BP375" i="1"/>
  <c r="BN375" i="1"/>
  <c r="Z375" i="1"/>
  <c r="Z378" i="1" s="1"/>
  <c r="Y387" i="1"/>
  <c r="BP397" i="1"/>
  <c r="BN397" i="1"/>
  <c r="Z397" i="1"/>
  <c r="BP401" i="1"/>
  <c r="BN401" i="1"/>
  <c r="Z401" i="1"/>
  <c r="BP405" i="1"/>
  <c r="BN405" i="1"/>
  <c r="Z405" i="1"/>
  <c r="Y407" i="1"/>
  <c r="Y412" i="1"/>
  <c r="BP409" i="1"/>
  <c r="BN409" i="1"/>
  <c r="Z409" i="1"/>
  <c r="Z411" i="1" s="1"/>
  <c r="W527" i="1"/>
  <c r="BP422" i="1"/>
  <c r="BN422" i="1"/>
  <c r="Z422" i="1"/>
  <c r="BP442" i="1"/>
  <c r="BN442" i="1"/>
  <c r="Z442" i="1"/>
  <c r="BP446" i="1"/>
  <c r="BN446" i="1"/>
  <c r="Z446" i="1"/>
  <c r="BP451" i="1"/>
  <c r="BN451" i="1"/>
  <c r="Z451" i="1"/>
  <c r="Y453" i="1"/>
  <c r="Y458" i="1"/>
  <c r="BP455" i="1"/>
  <c r="BN455" i="1"/>
  <c r="Z455" i="1"/>
  <c r="Y459" i="1"/>
  <c r="BP463" i="1"/>
  <c r="BN463" i="1"/>
  <c r="Z463" i="1"/>
  <c r="BP467" i="1"/>
  <c r="BN467" i="1"/>
  <c r="Z467" i="1"/>
  <c r="Y469" i="1"/>
  <c r="Y474" i="1"/>
  <c r="BP471" i="1"/>
  <c r="BN471" i="1"/>
  <c r="Z471" i="1"/>
  <c r="Y475" i="1"/>
  <c r="BP490" i="1"/>
  <c r="BN490" i="1"/>
  <c r="Z490" i="1"/>
  <c r="BP492" i="1"/>
  <c r="BN492" i="1"/>
  <c r="Z492" i="1"/>
  <c r="Y494" i="1"/>
  <c r="Y503" i="1"/>
  <c r="BP501" i="1"/>
  <c r="BN501" i="1"/>
  <c r="Z501" i="1"/>
  <c r="Y504" i="1"/>
  <c r="Y345" i="1"/>
  <c r="T527" i="1"/>
  <c r="Y357" i="1"/>
  <c r="V527" i="1"/>
  <c r="Y406" i="1"/>
  <c r="Y417" i="1"/>
  <c r="Y430" i="1"/>
  <c r="Z527" i="1"/>
  <c r="Y452" i="1"/>
  <c r="BP457" i="1"/>
  <c r="BN457" i="1"/>
  <c r="Z457" i="1"/>
  <c r="Y468" i="1"/>
  <c r="BP461" i="1"/>
  <c r="BN461" i="1"/>
  <c r="Z461" i="1"/>
  <c r="Z468" i="1" s="1"/>
  <c r="BP465" i="1"/>
  <c r="BN465" i="1"/>
  <c r="Z465" i="1"/>
  <c r="BP473" i="1"/>
  <c r="BN473" i="1"/>
  <c r="Z473" i="1"/>
  <c r="Y478" i="1"/>
  <c r="BP477" i="1"/>
  <c r="BN477" i="1"/>
  <c r="Z477" i="1"/>
  <c r="Z478" i="1" s="1"/>
  <c r="Y479" i="1"/>
  <c r="Y493" i="1"/>
  <c r="BP489" i="1"/>
  <c r="BN489" i="1"/>
  <c r="Z489" i="1"/>
  <c r="BP491" i="1"/>
  <c r="BN491" i="1"/>
  <c r="Z491" i="1"/>
  <c r="BP502" i="1"/>
  <c r="BN502" i="1"/>
  <c r="Z502" i="1"/>
  <c r="AB527" i="1"/>
  <c r="Y515" i="1"/>
  <c r="BP514" i="1"/>
  <c r="BN514" i="1"/>
  <c r="Z514" i="1"/>
  <c r="Z515" i="1" s="1"/>
  <c r="Y516" i="1"/>
  <c r="AA527" i="1"/>
  <c r="Z140" i="1" l="1"/>
  <c r="Z406" i="1"/>
  <c r="Z452" i="1"/>
  <c r="Z299" i="1"/>
  <c r="Z417" i="1"/>
  <c r="Z275" i="1"/>
  <c r="Z260" i="1"/>
  <c r="Z223" i="1"/>
  <c r="Z218" i="1"/>
  <c r="Z124" i="1"/>
  <c r="Z102" i="1"/>
  <c r="Z93" i="1"/>
  <c r="Z66" i="1"/>
  <c r="Z59" i="1"/>
  <c r="Z45" i="1"/>
  <c r="Z234" i="1"/>
  <c r="Y519" i="1"/>
  <c r="Z493" i="1"/>
  <c r="Z503" i="1"/>
  <c r="Z474" i="1"/>
  <c r="Z458" i="1"/>
  <c r="Z309" i="1"/>
  <c r="Z174" i="1"/>
  <c r="Y517" i="1"/>
  <c r="Z110" i="1"/>
  <c r="Z81" i="1"/>
  <c r="Z72" i="1"/>
  <c r="Z32" i="1"/>
  <c r="Z522" i="1" s="1"/>
  <c r="Y521" i="1"/>
  <c r="Y518" i="1"/>
  <c r="Y520" i="1" s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<sst xmlns="http://schemas.openxmlformats.org/spreadsheetml/2006/main" count="2314" uniqueCount="836">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</sst>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165" sqref="AA165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45815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Суббота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4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0.5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hidden="1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hidden="1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hidden="1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idden="1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hidden="1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hidden="1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50</v>
      </c>
      <c r="Y165" s="576">
        <f t="shared" ref="Y165:Y173" si="21">IFERROR(IF(X165="",0,CEILING((X165/$H165),1)*$H165),"")</f>
        <v>50.400000000000006</v>
      </c>
      <c r="Z165" s="36">
        <f>IFERROR(IF(Y165=0,"",ROUNDUP(Y165/H165,0)*0.00902),"")</f>
        <v>0.10824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53.214285714285715</v>
      </c>
      <c r="BN165" s="64">
        <f t="shared" ref="BN165:BN173" si="23">IFERROR(Y165*I165/H165,"0")</f>
        <v>53.64</v>
      </c>
      <c r="BO165" s="64">
        <f t="shared" ref="BO165:BO173" si="24">IFERROR(1/J165*(X165/H165),"0")</f>
        <v>9.0187590187590191E-2</v>
      </c>
      <c r="BP165" s="64">
        <f t="shared" ref="BP165:BP173" si="25">IFERROR(1/J165*(Y165/H165),"0")</f>
        <v>9.0909090909090912E-2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30</v>
      </c>
      <c r="Y166" s="576">
        <f t="shared" si="21"/>
        <v>33.6</v>
      </c>
      <c r="Z166" s="36">
        <f>IFERROR(IF(Y166=0,"",ROUNDUP(Y166/H166,0)*0.00902),"")</f>
        <v>7.2160000000000002E-2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31.928571428571427</v>
      </c>
      <c r="BN166" s="64">
        <f t="shared" si="23"/>
        <v>35.76</v>
      </c>
      <c r="BO166" s="64">
        <f t="shared" si="24"/>
        <v>5.4112554112554112E-2</v>
      </c>
      <c r="BP166" s="64">
        <f t="shared" si="25"/>
        <v>6.0606060606060608E-2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20</v>
      </c>
      <c r="Y167" s="576">
        <f t="shared" si="21"/>
        <v>21</v>
      </c>
      <c r="Z167" s="36">
        <f>IFERROR(IF(Y167=0,"",ROUNDUP(Y167/H167,0)*0.00902),"")</f>
        <v>4.5100000000000001E-2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21</v>
      </c>
      <c r="BN167" s="64">
        <f t="shared" si="23"/>
        <v>22.049999999999997</v>
      </c>
      <c r="BO167" s="64">
        <f t="shared" si="24"/>
        <v>3.6075036075036072E-2</v>
      </c>
      <c r="BP167" s="64">
        <f t="shared" si="25"/>
        <v>3.787878787878788E-2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23.80952380952381</v>
      </c>
      <c r="Y174" s="577">
        <f>IFERROR(Y165/H165,"0")+IFERROR(Y166/H166,"0")+IFERROR(Y167/H167,"0")+IFERROR(Y168/H168,"0")+IFERROR(Y169/H169,"0")+IFERROR(Y170/H170,"0")+IFERROR(Y171/H171,"0")+IFERROR(Y172/H172,"0")+IFERROR(Y173/H173,"0")</f>
        <v>25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0.22550000000000001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100</v>
      </c>
      <c r="Y175" s="577">
        <f>IFERROR(SUM(Y165:Y173),"0")</f>
        <v>105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300</v>
      </c>
      <c r="Y198" s="576">
        <f t="shared" ref="Y198:Y205" si="26">IFERROR(IF(X198="",0,CEILING((X198/$H198),1)*$H198),"")</f>
        <v>302.40000000000003</v>
      </c>
      <c r="Z198" s="36">
        <f>IFERROR(IF(Y198=0,"",ROUNDUP(Y198/H198,0)*0.00902),"")</f>
        <v>0.50512000000000001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311.66666666666663</v>
      </c>
      <c r="BN198" s="64">
        <f t="shared" ref="BN198:BN205" si="28">IFERROR(Y198*I198/H198,"0")</f>
        <v>314.16000000000003</v>
      </c>
      <c r="BO198" s="64">
        <f t="shared" ref="BO198:BO205" si="29">IFERROR(1/J198*(X198/H198),"0")</f>
        <v>0.42087542087542085</v>
      </c>
      <c r="BP198" s="64">
        <f t="shared" ref="BP198:BP205" si="30">IFERROR(1/J198*(Y198/H198),"0")</f>
        <v>0.42424242424242425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30</v>
      </c>
      <c r="Y199" s="576">
        <f t="shared" si="26"/>
        <v>32.400000000000006</v>
      </c>
      <c r="Z199" s="36">
        <f>IFERROR(IF(Y199=0,"",ROUNDUP(Y199/H199,0)*0.00902),"")</f>
        <v>5.4120000000000001E-2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31.166666666666668</v>
      </c>
      <c r="BN199" s="64">
        <f t="shared" si="28"/>
        <v>33.660000000000004</v>
      </c>
      <c r="BO199" s="64">
        <f t="shared" si="29"/>
        <v>4.208754208754209E-2</v>
      </c>
      <c r="BP199" s="64">
        <f t="shared" si="30"/>
        <v>4.5454545454545463E-2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100</v>
      </c>
      <c r="Y200" s="576">
        <f t="shared" si="26"/>
        <v>102.60000000000001</v>
      </c>
      <c r="Z200" s="36">
        <f>IFERROR(IF(Y200=0,"",ROUNDUP(Y200/H200,0)*0.00902),"")</f>
        <v>0.17138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103.88888888888889</v>
      </c>
      <c r="BN200" s="64">
        <f t="shared" si="28"/>
        <v>106.59000000000002</v>
      </c>
      <c r="BO200" s="64">
        <f t="shared" si="29"/>
        <v>0.14029180695847362</v>
      </c>
      <c r="BP200" s="64">
        <f t="shared" si="30"/>
        <v>0.14393939393939395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30</v>
      </c>
      <c r="Y201" s="576">
        <f t="shared" si="26"/>
        <v>32.400000000000006</v>
      </c>
      <c r="Z201" s="36">
        <f>IFERROR(IF(Y201=0,"",ROUNDUP(Y201/H201,0)*0.00902),"")</f>
        <v>5.4120000000000001E-2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31.166666666666668</v>
      </c>
      <c r="BN201" s="64">
        <f t="shared" si="28"/>
        <v>33.660000000000004</v>
      </c>
      <c r="BO201" s="64">
        <f t="shared" si="29"/>
        <v>4.208754208754209E-2</v>
      </c>
      <c r="BP201" s="64">
        <f t="shared" si="30"/>
        <v>4.5454545454545463E-2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85.185185185185176</v>
      </c>
      <c r="Y206" s="577">
        <f>IFERROR(Y198/H198,"0")+IFERROR(Y199/H199,"0")+IFERROR(Y200/H200,"0")+IFERROR(Y201/H201,"0")+IFERROR(Y202/H202,"0")+IFERROR(Y203/H203,"0")+IFERROR(Y204/H204,"0")+IFERROR(Y205/H205,"0")</f>
        <v>87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0.78473999999999999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460</v>
      </c>
      <c r="Y207" s="577">
        <f>IFERROR(SUM(Y198:Y205),"0")</f>
        <v>469.80000000000007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30</v>
      </c>
      <c r="Y211" s="576">
        <f t="shared" si="31"/>
        <v>34.799999999999997</v>
      </c>
      <c r="Z211" s="36">
        <f>IFERROR(IF(Y211=0,"",ROUNDUP(Y211/H211,0)*0.01898),"")</f>
        <v>7.5920000000000001E-2</v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31.789655172413795</v>
      </c>
      <c r="BN211" s="64">
        <f t="shared" si="33"/>
        <v>36.875999999999998</v>
      </c>
      <c r="BO211" s="64">
        <f t="shared" si="34"/>
        <v>5.387931034482759E-2</v>
      </c>
      <c r="BP211" s="64">
        <f t="shared" si="35"/>
        <v>6.25E-2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192</v>
      </c>
      <c r="Y212" s="576">
        <f t="shared" si="31"/>
        <v>192</v>
      </c>
      <c r="Z212" s="36">
        <f t="shared" ref="Z212:Z217" si="36">IFERROR(IF(Y212=0,"",ROUNDUP(Y212/H212,0)*0.00651),"")</f>
        <v>0.52080000000000004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213.6</v>
      </c>
      <c r="BN212" s="64">
        <f t="shared" si="33"/>
        <v>213.6</v>
      </c>
      <c r="BO212" s="64">
        <f t="shared" si="34"/>
        <v>0.43956043956043961</v>
      </c>
      <c r="BP212" s="64">
        <f t="shared" si="35"/>
        <v>0.43956043956043961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168</v>
      </c>
      <c r="Y214" s="576">
        <f t="shared" si="31"/>
        <v>168</v>
      </c>
      <c r="Z214" s="36">
        <f t="shared" si="36"/>
        <v>0.45569999999999999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185.64000000000001</v>
      </c>
      <c r="BN214" s="64">
        <f t="shared" si="33"/>
        <v>185.64000000000001</v>
      </c>
      <c r="BO214" s="64">
        <f t="shared" si="34"/>
        <v>0.38461538461538464</v>
      </c>
      <c r="BP214" s="64">
        <f t="shared" si="35"/>
        <v>0.38461538461538464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168</v>
      </c>
      <c r="Y215" s="576">
        <f t="shared" si="31"/>
        <v>168</v>
      </c>
      <c r="Z215" s="36">
        <f t="shared" si="36"/>
        <v>0.45569999999999999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185.64000000000001</v>
      </c>
      <c r="BN215" s="64">
        <f t="shared" si="33"/>
        <v>185.64000000000001</v>
      </c>
      <c r="BO215" s="64">
        <f t="shared" si="34"/>
        <v>0.38461538461538464</v>
      </c>
      <c r="BP215" s="64">
        <f t="shared" si="35"/>
        <v>0.38461538461538464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192</v>
      </c>
      <c r="Y216" s="576">
        <f t="shared" si="31"/>
        <v>192</v>
      </c>
      <c r="Z216" s="36">
        <f t="shared" si="36"/>
        <v>0.52080000000000004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212.16000000000003</v>
      </c>
      <c r="BN216" s="64">
        <f t="shared" si="33"/>
        <v>212.16000000000003</v>
      </c>
      <c r="BO216" s="64">
        <f t="shared" si="34"/>
        <v>0.43956043956043961</v>
      </c>
      <c r="BP216" s="64">
        <f t="shared" si="35"/>
        <v>0.43956043956043961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144</v>
      </c>
      <c r="Y217" s="576">
        <f t="shared" si="31"/>
        <v>144</v>
      </c>
      <c r="Z217" s="36">
        <f t="shared" si="36"/>
        <v>0.3906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159.48000000000002</v>
      </c>
      <c r="BN217" s="64">
        <f t="shared" si="33"/>
        <v>159.48000000000002</v>
      </c>
      <c r="BO217" s="64">
        <f t="shared" si="34"/>
        <v>0.32967032967032972</v>
      </c>
      <c r="BP217" s="64">
        <f t="shared" si="35"/>
        <v>0.32967032967032972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363.44827586206895</v>
      </c>
      <c r="Y218" s="577">
        <f>IFERROR(Y209/H209,"0")+IFERROR(Y210/H210,"0")+IFERROR(Y211/H211,"0")+IFERROR(Y212/H212,"0")+IFERROR(Y213/H213,"0")+IFERROR(Y214/H214,"0")+IFERROR(Y215/H215,"0")+IFERROR(Y216/H216,"0")+IFERROR(Y217/H217,"0")</f>
        <v>364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2.4195200000000003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894</v>
      </c>
      <c r="Y219" s="577">
        <f>IFERROR(SUM(Y209:Y217),"0")</f>
        <v>898.8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24</v>
      </c>
      <c r="Y221" s="576">
        <f>IFERROR(IF(X221="",0,CEILING((X221/$H221),1)*$H221),"")</f>
        <v>24</v>
      </c>
      <c r="Z221" s="36">
        <f>IFERROR(IF(Y221=0,"",ROUNDUP(Y221/H221,0)*0.00651),"")</f>
        <v>6.5100000000000005E-2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26.520000000000003</v>
      </c>
      <c r="BN221" s="64">
        <f>IFERROR(Y221*I221/H221,"0")</f>
        <v>26.520000000000003</v>
      </c>
      <c r="BO221" s="64">
        <f>IFERROR(1/J221*(X221/H221),"0")</f>
        <v>5.4945054945054951E-2</v>
      </c>
      <c r="BP221" s="64">
        <f>IFERROR(1/J221*(Y221/H221),"0")</f>
        <v>5.4945054945054951E-2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19.2</v>
      </c>
      <c r="Y222" s="576">
        <f>IFERROR(IF(X222="",0,CEILING((X222/$H222),1)*$H222),"")</f>
        <v>19.2</v>
      </c>
      <c r="Z222" s="36">
        <f>IFERROR(IF(Y222=0,"",ROUNDUP(Y222/H222,0)*0.00651),"")</f>
        <v>5.2080000000000001E-2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21.216000000000001</v>
      </c>
      <c r="BN222" s="64">
        <f>IFERROR(Y222*I222/H222,"0")</f>
        <v>21.216000000000001</v>
      </c>
      <c r="BO222" s="64">
        <f>IFERROR(1/J222*(X222/H222),"0")</f>
        <v>4.3956043956043959E-2</v>
      </c>
      <c r="BP222" s="64">
        <f>IFERROR(1/J222*(Y222/H222),"0")</f>
        <v>4.3956043956043959E-2</v>
      </c>
    </row>
    <row r="223" spans="1:68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18</v>
      </c>
      <c r="Y223" s="577">
        <f>IFERROR(Y221/H221,"0")+IFERROR(Y222/H222,"0")</f>
        <v>18</v>
      </c>
      <c r="Z223" s="577">
        <f>IFERROR(IF(Z221="",0,Z221),"0")+IFERROR(IF(Z222="",0,Z222),"0")</f>
        <v>0.11718000000000001</v>
      </c>
      <c r="AA223" s="578"/>
      <c r="AB223" s="578"/>
      <c r="AC223" s="578"/>
    </row>
    <row r="224" spans="1:68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43.2</v>
      </c>
      <c r="Y224" s="577">
        <f>IFERROR(SUM(Y221:Y222),"0")</f>
        <v>43.2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150</v>
      </c>
      <c r="Y320" s="576">
        <f>IFERROR(IF(X320="",0,CEILING((X320/$H320),1)*$H320),"")</f>
        <v>151.20000000000002</v>
      </c>
      <c r="Z320" s="36">
        <f>IFERROR(IF(Y320=0,"",ROUNDUP(Y320/H320,0)*0.01898),"")</f>
        <v>0.34164</v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159.26785714285714</v>
      </c>
      <c r="BN320" s="64">
        <f>IFERROR(Y320*I320/H320,"0")</f>
        <v>160.542</v>
      </c>
      <c r="BO320" s="64">
        <f>IFERROR(1/J320*(X320/H320),"0")</f>
        <v>0.27901785714285715</v>
      </c>
      <c r="BP320" s="64">
        <f>IFERROR(1/J320*(Y320/H320),"0")</f>
        <v>0.28125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17.857142857142858</v>
      </c>
      <c r="Y323" s="577">
        <f>IFERROR(Y320/H320,"0")+IFERROR(Y321/H321,"0")+IFERROR(Y322/H322,"0")</f>
        <v>18</v>
      </c>
      <c r="Z323" s="577">
        <f>IFERROR(IF(Z320="",0,Z320),"0")+IFERROR(IF(Z321="",0,Z321),"0")+IFERROR(IF(Z322="",0,Z322),"0")</f>
        <v>0.34164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150</v>
      </c>
      <c r="Y324" s="577">
        <f>IFERROR(SUM(Y320:Y322),"0")</f>
        <v>151.20000000000002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2000</v>
      </c>
      <c r="Y349" s="576">
        <f t="shared" ref="Y349:Y355" si="52">IFERROR(IF(X349="",0,CEILING((X349/$H349),1)*$H349),"")</f>
        <v>2010</v>
      </c>
      <c r="Z349" s="36">
        <f>IFERROR(IF(Y349=0,"",ROUNDUP(Y349/H349,0)*0.02175),"")</f>
        <v>2.9144999999999999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2064</v>
      </c>
      <c r="BN349" s="64">
        <f t="shared" ref="BN349:BN355" si="54">IFERROR(Y349*I349/H349,"0")</f>
        <v>2074.3200000000002</v>
      </c>
      <c r="BO349" s="64">
        <f t="shared" ref="BO349:BO355" si="55">IFERROR(1/J349*(X349/H349),"0")</f>
        <v>2.7777777777777777</v>
      </c>
      <c r="BP349" s="64">
        <f t="shared" ref="BP349:BP355" si="56">IFERROR(1/J349*(Y349/H349),"0")</f>
        <v>2.7916666666666665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1500</v>
      </c>
      <c r="Y350" s="576">
        <f t="shared" si="52"/>
        <v>1500</v>
      </c>
      <c r="Z350" s="36">
        <f>IFERROR(IF(Y350=0,"",ROUNDUP(Y350/H350,0)*0.02175),"")</f>
        <v>2.1749999999999998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1548</v>
      </c>
      <c r="BN350" s="64">
        <f t="shared" si="54"/>
        <v>1548</v>
      </c>
      <c r="BO350" s="64">
        <f t="shared" si="55"/>
        <v>2.083333333333333</v>
      </c>
      <c r="BP350" s="64">
        <f t="shared" si="56"/>
        <v>2.083333333333333</v>
      </c>
    </row>
    <row r="351" spans="1:68" ht="27" hidden="1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233.33333333333334</v>
      </c>
      <c r="Y356" s="577">
        <f>IFERROR(Y349/H349,"0")+IFERROR(Y350/H350,"0")+IFERROR(Y351/H351,"0")+IFERROR(Y352/H352,"0")+IFERROR(Y353/H353,"0")+IFERROR(Y354/H354,"0")+IFERROR(Y355/H355,"0")</f>
        <v>234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5.0894999999999992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3500</v>
      </c>
      <c r="Y357" s="577">
        <f>IFERROR(SUM(Y349:Y355),"0")</f>
        <v>3510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1500</v>
      </c>
      <c r="Y359" s="576">
        <f>IFERROR(IF(X359="",0,CEILING((X359/$H359),1)*$H359),"")</f>
        <v>1500</v>
      </c>
      <c r="Z359" s="36">
        <f>IFERROR(IF(Y359=0,"",ROUNDUP(Y359/H359,0)*0.02175),"")</f>
        <v>2.1749999999999998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1548</v>
      </c>
      <c r="BN359" s="64">
        <f>IFERROR(Y359*I359/H359,"0")</f>
        <v>1548</v>
      </c>
      <c r="BO359" s="64">
        <f>IFERROR(1/J359*(X359/H359),"0")</f>
        <v>2.083333333333333</v>
      </c>
      <c r="BP359" s="64">
        <f>IFERROR(1/J359*(Y359/H359),"0")</f>
        <v>2.083333333333333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100</v>
      </c>
      <c r="Y361" s="577">
        <f>IFERROR(Y359/H359,"0")+IFERROR(Y360/H360,"0")</f>
        <v>100</v>
      </c>
      <c r="Z361" s="577">
        <f>IFERROR(IF(Z359="",0,Z359),"0")+IFERROR(IF(Z360="",0,Z360),"0")</f>
        <v>2.1749999999999998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1500</v>
      </c>
      <c r="Y362" s="577">
        <f>IFERROR(SUM(Y359:Y360),"0")</f>
        <v>1500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80</v>
      </c>
      <c r="Y365" s="576">
        <f>IFERROR(IF(X365="",0,CEILING((X365/$H365),1)*$H365),"")</f>
        <v>81</v>
      </c>
      <c r="Z365" s="36">
        <f>IFERROR(IF(Y365=0,"",ROUNDUP(Y365/H365,0)*0.01898),"")</f>
        <v>0.17082</v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84.61333333333333</v>
      </c>
      <c r="BN365" s="64">
        <f>IFERROR(Y365*I365/H365,"0")</f>
        <v>85.670999999999992</v>
      </c>
      <c r="BO365" s="64">
        <f>IFERROR(1/J365*(X365/H365),"0")</f>
        <v>0.1388888888888889</v>
      </c>
      <c r="BP365" s="64">
        <f>IFERROR(1/J365*(Y365/H365),"0")</f>
        <v>0.140625</v>
      </c>
    </row>
    <row r="366" spans="1:68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8.8888888888888893</v>
      </c>
      <c r="Y366" s="577">
        <f>IFERROR(Y364/H364,"0")+IFERROR(Y365/H365,"0")</f>
        <v>9</v>
      </c>
      <c r="Z366" s="577">
        <f>IFERROR(IF(Z364="",0,Z364),"0")+IFERROR(IF(Z365="",0,Z365),"0")</f>
        <v>0.17082</v>
      </c>
      <c r="AA366" s="578"/>
      <c r="AB366" s="578"/>
      <c r="AC366" s="578"/>
    </row>
    <row r="367" spans="1:68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80</v>
      </c>
      <c r="Y367" s="577">
        <f>IFERROR(SUM(Y364:Y365),"0")</f>
        <v>81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200</v>
      </c>
      <c r="Y369" s="576">
        <f>IFERROR(IF(X369="",0,CEILING((X369/$H369),1)*$H369),"")</f>
        <v>207</v>
      </c>
      <c r="Z369" s="36">
        <f>IFERROR(IF(Y369=0,"",ROUNDUP(Y369/H369,0)*0.01898),"")</f>
        <v>0.43653999999999998</v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211.53333333333333</v>
      </c>
      <c r="BN369" s="64">
        <f>IFERROR(Y369*I369/H369,"0")</f>
        <v>218.93700000000001</v>
      </c>
      <c r="BO369" s="64">
        <f>IFERROR(1/J369*(X369/H369),"0")</f>
        <v>0.34722222222222221</v>
      </c>
      <c r="BP369" s="64">
        <f>IFERROR(1/J369*(Y369/H369),"0")</f>
        <v>0.359375</v>
      </c>
    </row>
    <row r="370" spans="1:68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22.222222222222221</v>
      </c>
      <c r="Y370" s="577">
        <f>IFERROR(Y369/H369,"0")</f>
        <v>23</v>
      </c>
      <c r="Z370" s="577">
        <f>IFERROR(IF(Z369="",0,Z369),"0")</f>
        <v>0.43653999999999998</v>
      </c>
      <c r="AA370" s="578"/>
      <c r="AB370" s="578"/>
      <c r="AC370" s="578"/>
    </row>
    <row r="371" spans="1:68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200</v>
      </c>
      <c r="Y371" s="577">
        <f>IFERROR(SUM(Y369:Y369),"0")</f>
        <v>207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50</v>
      </c>
      <c r="Y385" s="576">
        <f>IFERROR(IF(X385="",0,CEILING((X385/$H385),1)*$H385),"")</f>
        <v>54</v>
      </c>
      <c r="Z385" s="36">
        <f>IFERROR(IF(Y385=0,"",ROUNDUP(Y385/H385,0)*0.01898),"")</f>
        <v>0.11388000000000001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52.883333333333333</v>
      </c>
      <c r="BN385" s="64">
        <f>IFERROR(Y385*I385/H385,"0")</f>
        <v>57.113999999999997</v>
      </c>
      <c r="BO385" s="64">
        <f>IFERROR(1/J385*(X385/H385),"0")</f>
        <v>8.6805555555555552E-2</v>
      </c>
      <c r="BP385" s="64">
        <f>IFERROR(1/J385*(Y385/H385),"0")</f>
        <v>9.375E-2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5.5555555555555554</v>
      </c>
      <c r="Y387" s="577">
        <f>IFERROR(Y385/H385,"0")+IFERROR(Y386/H386,"0")</f>
        <v>6</v>
      </c>
      <c r="Z387" s="577">
        <f>IFERROR(IF(Z385="",0,Z385),"0")+IFERROR(IF(Z386="",0,Z386),"0")</f>
        <v>0.11388000000000001</v>
      </c>
      <c r="AA387" s="578"/>
      <c r="AB387" s="578"/>
      <c r="AC387" s="578"/>
    </row>
    <row r="388" spans="1:68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50</v>
      </c>
      <c r="Y388" s="577">
        <f>IFERROR(SUM(Y385:Y386),"0")</f>
        <v>54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8.3999999999999986</v>
      </c>
      <c r="Y421" s="576">
        <f>IFERROR(IF(X421="",0,CEILING((X421/$H421),1)*$H421),"")</f>
        <v>8.4</v>
      </c>
      <c r="Z421" s="36">
        <f>IFERROR(IF(Y421=0,"",ROUNDUP(Y421/H421,0)*0.00502),"")</f>
        <v>2.0080000000000001E-2</v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8.9199999999999982</v>
      </c>
      <c r="BN421" s="64">
        <f>IFERROR(Y421*I421/H421,"0")</f>
        <v>8.92</v>
      </c>
      <c r="BO421" s="64">
        <f>IFERROR(1/J421*(X421/H421),"0")</f>
        <v>1.7094017094017092E-2</v>
      </c>
      <c r="BP421" s="64">
        <f>IFERROR(1/J421*(Y421/H421),"0")</f>
        <v>1.7094017094017096E-2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3.9999999999999991</v>
      </c>
      <c r="Y424" s="577">
        <f>IFERROR(Y420/H420,"0")+IFERROR(Y421/H421,"0")+IFERROR(Y422/H422,"0")+IFERROR(Y423/H423,"0")</f>
        <v>4</v>
      </c>
      <c r="Z424" s="577">
        <f>IFERROR(IF(Z420="",0,Z420),"0")+IFERROR(IF(Z421="",0,Z421),"0")+IFERROR(IF(Z422="",0,Z422),"0")+IFERROR(IF(Z423="",0,Z423),"0")</f>
        <v>2.0080000000000001E-2</v>
      </c>
      <c r="AA424" s="578"/>
      <c r="AB424" s="578"/>
      <c r="AC424" s="578"/>
    </row>
    <row r="425" spans="1:68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8.3999999999999986</v>
      </c>
      <c r="Y425" s="577">
        <f>IFERROR(SUM(Y420:Y423),"0")</f>
        <v>8.4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300</v>
      </c>
      <c r="Y443" s="576">
        <f t="shared" si="63"/>
        <v>300.96000000000004</v>
      </c>
      <c r="Z443" s="36">
        <f t="shared" si="64"/>
        <v>0.68171999999999999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320.45454545454544</v>
      </c>
      <c r="BN443" s="64">
        <f t="shared" si="66"/>
        <v>321.48</v>
      </c>
      <c r="BO443" s="64">
        <f t="shared" si="67"/>
        <v>0.54632867132867136</v>
      </c>
      <c r="BP443" s="64">
        <f t="shared" si="68"/>
        <v>0.54807692307692313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56.818181818181813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57.000000000000007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0.68171999999999999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300</v>
      </c>
      <c r="Y453" s="577">
        <f>IFERROR(SUM(Y439:Y451),"0")</f>
        <v>300.96000000000004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100</v>
      </c>
      <c r="Y455" s="576">
        <f>IFERROR(IF(X455="",0,CEILING((X455/$H455),1)*$H455),"")</f>
        <v>100.32000000000001</v>
      </c>
      <c r="Z455" s="36">
        <f>IFERROR(IF(Y455=0,"",ROUNDUP(Y455/H455,0)*0.01196),"")</f>
        <v>0.22724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106.81818181818181</v>
      </c>
      <c r="BN455" s="64">
        <f>IFERROR(Y455*I455/H455,"0")</f>
        <v>107.16</v>
      </c>
      <c r="BO455" s="64">
        <f>IFERROR(1/J455*(X455/H455),"0")</f>
        <v>0.18210955710955709</v>
      </c>
      <c r="BP455" s="64">
        <f>IFERROR(1/J455*(Y455/H455),"0")</f>
        <v>0.18269230769230771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18.939393939393938</v>
      </c>
      <c r="Y458" s="577">
        <f>IFERROR(Y455/H455,"0")+IFERROR(Y456/H456,"0")+IFERROR(Y457/H457,"0")</f>
        <v>19</v>
      </c>
      <c r="Z458" s="577">
        <f>IFERROR(IF(Z455="",0,Z455),"0")+IFERROR(IF(Z456="",0,Z456),"0")+IFERROR(IF(Z457="",0,Z457),"0")</f>
        <v>0.22724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100</v>
      </c>
      <c r="Y459" s="577">
        <f>IFERROR(SUM(Y455:Y457),"0")</f>
        <v>100.32000000000001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250</v>
      </c>
      <c r="Y461" s="576">
        <f t="shared" ref="Y461:Y467" si="69">IFERROR(IF(X461="",0,CEILING((X461/$H461),1)*$H461),"")</f>
        <v>253.44</v>
      </c>
      <c r="Z461" s="36">
        <f>IFERROR(IF(Y461=0,"",ROUNDUP(Y461/H461,0)*0.01196),"")</f>
        <v>0.57408000000000003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267.04545454545456</v>
      </c>
      <c r="BN461" s="64">
        <f t="shared" ref="BN461:BN467" si="71">IFERROR(Y461*I461/H461,"0")</f>
        <v>270.71999999999997</v>
      </c>
      <c r="BO461" s="64">
        <f t="shared" ref="BO461:BO467" si="72">IFERROR(1/J461*(X461/H461),"0")</f>
        <v>0.45527389277389274</v>
      </c>
      <c r="BP461" s="64">
        <f t="shared" ref="BP461:BP467" si="73">IFERROR(1/J461*(Y461/H461),"0")</f>
        <v>0.46153846153846156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100</v>
      </c>
      <c r="Y462" s="576">
        <f t="shared" si="69"/>
        <v>100.32000000000001</v>
      </c>
      <c r="Z462" s="36">
        <f>IFERROR(IF(Y462=0,"",ROUNDUP(Y462/H462,0)*0.01196),"")</f>
        <v>0.22724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106.81818181818181</v>
      </c>
      <c r="BN462" s="64">
        <f t="shared" si="71"/>
        <v>107.16</v>
      </c>
      <c r="BO462" s="64">
        <f t="shared" si="72"/>
        <v>0.18210955710955709</v>
      </c>
      <c r="BP462" s="64">
        <f t="shared" si="73"/>
        <v>0.18269230769230771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150</v>
      </c>
      <c r="Y463" s="576">
        <f t="shared" si="69"/>
        <v>153.12</v>
      </c>
      <c r="Z463" s="36">
        <f>IFERROR(IF(Y463=0,"",ROUNDUP(Y463/H463,0)*0.01196),"")</f>
        <v>0.34683999999999998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160.22727272727272</v>
      </c>
      <c r="BN463" s="64">
        <f t="shared" si="71"/>
        <v>163.56</v>
      </c>
      <c r="BO463" s="64">
        <f t="shared" si="72"/>
        <v>0.27316433566433568</v>
      </c>
      <c r="BP463" s="64">
        <f t="shared" si="73"/>
        <v>0.27884615384615385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94.696969696969688</v>
      </c>
      <c r="Y468" s="577">
        <f>IFERROR(Y461/H461,"0")+IFERROR(Y462/H462,"0")+IFERROR(Y463/H463,"0")+IFERROR(Y464/H464,"0")+IFERROR(Y465/H465,"0")+IFERROR(Y466/H466,"0")+IFERROR(Y467/H467,"0")</f>
        <v>96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1.1481600000000001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500</v>
      </c>
      <c r="Y469" s="577">
        <f>IFERROR(SUM(Y461:Y467),"0")</f>
        <v>506.88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7885.5999999999995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7936.5599999999995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8258.6588947106538</v>
      </c>
      <c r="Y518" s="577">
        <f>IFERROR(SUM(BN22:BN514),"0")</f>
        <v>8312.2360000000008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13</v>
      </c>
      <c r="Y519" s="38">
        <f>ROUNDUP(SUM(BP22:BP514),0)</f>
        <v>13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8583.6588947106538</v>
      </c>
      <c r="Y520" s="577">
        <f>GrossWeightTotalR+PalletQtyTotalR*25</f>
        <v>8637.2360000000008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1052.7546731684663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1060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13.951520000000002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105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1411.8000000000002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151.20000000000002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5298</v>
      </c>
      <c r="U527" s="46">
        <f>IFERROR(Y374*1,"0")+IFERROR(Y375*1,"0")+IFERROR(Y376*1,"0")+IFERROR(Y377*1,"0")+IFERROR(Y381*1,"0")+IFERROR(Y385*1,"0")+IFERROR(Y386*1,"0")+IFERROR(Y390*1,"0")</f>
        <v>54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8.4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908.16000000000008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2,75"/>
        <filter val="1 500,00"/>
        <filter val="100,00"/>
        <filter val="13"/>
        <filter val="144,00"/>
        <filter val="150,00"/>
        <filter val="168,00"/>
        <filter val="17,86"/>
        <filter val="18,00"/>
        <filter val="18,94"/>
        <filter val="19,20"/>
        <filter val="192,00"/>
        <filter val="2 000,00"/>
        <filter val="20,00"/>
        <filter val="200,00"/>
        <filter val="22,22"/>
        <filter val="23,81"/>
        <filter val="233,33"/>
        <filter val="24,00"/>
        <filter val="250,00"/>
        <filter val="3 500,00"/>
        <filter val="30,00"/>
        <filter val="300,00"/>
        <filter val="363,45"/>
        <filter val="4,00"/>
        <filter val="43,20"/>
        <filter val="460,00"/>
        <filter val="5,56"/>
        <filter val="50,00"/>
        <filter val="500,00"/>
        <filter val="56,82"/>
        <filter val="7 885,60"/>
        <filter val="8 258,66"/>
        <filter val="8 583,66"/>
        <filter val="8,40"/>
        <filter val="8,89"/>
        <filter val="80,00"/>
        <filter val="85,19"/>
        <filter val="894,00"/>
        <filter val="94,7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2025-06-05T11:42:10Z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