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F0D2F9B-4F93-4ED4-BF51-DBF5DFBB10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6" i="1" s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O527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7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7" i="1"/>
  <c r="X518" i="1"/>
  <c r="X519" i="1"/>
  <c r="X52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Z59" i="1" s="1"/>
  <c r="BN54" i="1"/>
  <c r="BP54" i="1"/>
  <c r="Z56" i="1"/>
  <c r="BN56" i="1"/>
  <c r="Z58" i="1"/>
  <c r="BN58" i="1"/>
  <c r="Y59" i="1"/>
  <c r="Z62" i="1"/>
  <c r="Z66" i="1" s="1"/>
  <c r="BN62" i="1"/>
  <c r="BP62" i="1"/>
  <c r="Z64" i="1"/>
  <c r="BN64" i="1"/>
  <c r="Y67" i="1"/>
  <c r="Z70" i="1"/>
  <c r="Z72" i="1" s="1"/>
  <c r="BN70" i="1"/>
  <c r="BP70" i="1"/>
  <c r="Z76" i="1"/>
  <c r="Z81" i="1" s="1"/>
  <c r="BN76" i="1"/>
  <c r="BP76" i="1"/>
  <c r="Z78" i="1"/>
  <c r="BN78" i="1"/>
  <c r="Z80" i="1"/>
  <c r="BN80" i="1"/>
  <c r="Z84" i="1"/>
  <c r="Z86" i="1" s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Y117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Y140" i="1"/>
  <c r="BP154" i="1"/>
  <c r="BN154" i="1"/>
  <c r="Z154" i="1"/>
  <c r="Z156" i="1" s="1"/>
  <c r="Y175" i="1"/>
  <c r="BP168" i="1"/>
  <c r="BN168" i="1"/>
  <c r="Z168" i="1"/>
  <c r="BP172" i="1"/>
  <c r="BN172" i="1"/>
  <c r="Z172" i="1"/>
  <c r="Y181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H9" i="1"/>
  <c r="Y45" i="1"/>
  <c r="BP92" i="1"/>
  <c r="Y519" i="1" s="1"/>
  <c r="BN92" i="1"/>
  <c r="Y518" i="1" s="1"/>
  <c r="Y520" i="1" s="1"/>
  <c r="Z92" i="1"/>
  <c r="Y94" i="1"/>
  <c r="BP97" i="1"/>
  <c r="BN97" i="1"/>
  <c r="Z97" i="1"/>
  <c r="Z102" i="1" s="1"/>
  <c r="BP101" i="1"/>
  <c r="BN101" i="1"/>
  <c r="Z101" i="1"/>
  <c r="Y103" i="1"/>
  <c r="F527" i="1"/>
  <c r="Y111" i="1"/>
  <c r="BP106" i="1"/>
  <c r="BN106" i="1"/>
  <c r="Z106" i="1"/>
  <c r="Z110" i="1" s="1"/>
  <c r="Y110" i="1"/>
  <c r="Y521" i="1" s="1"/>
  <c r="Z116" i="1"/>
  <c r="BP114" i="1"/>
  <c r="BN114" i="1"/>
  <c r="Z114" i="1"/>
  <c r="BP122" i="1"/>
  <c r="BN122" i="1"/>
  <c r="Z122" i="1"/>
  <c r="Z124" i="1" s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Z174" i="1" s="1"/>
  <c r="BP170" i="1"/>
  <c r="BN170" i="1"/>
  <c r="Z170" i="1"/>
  <c r="Y174" i="1"/>
  <c r="BP178" i="1"/>
  <c r="BN178" i="1"/>
  <c r="Z178" i="1"/>
  <c r="Z180" i="1" s="1"/>
  <c r="Y207" i="1"/>
  <c r="BP199" i="1"/>
  <c r="BN199" i="1"/>
  <c r="Z199" i="1"/>
  <c r="Z206" i="1" s="1"/>
  <c r="H527" i="1"/>
  <c r="Y151" i="1"/>
  <c r="I527" i="1"/>
  <c r="Y163" i="1"/>
  <c r="J527" i="1"/>
  <c r="Y190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BP256" i="1"/>
  <c r="BN256" i="1"/>
  <c r="Z256" i="1"/>
  <c r="Z260" i="1" s="1"/>
  <c r="Y260" i="1"/>
  <c r="BP265" i="1"/>
  <c r="BN265" i="1"/>
  <c r="Z265" i="1"/>
  <c r="Z268" i="1" s="1"/>
  <c r="Y276" i="1"/>
  <c r="Y275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BP258" i="1"/>
  <c r="BN258" i="1"/>
  <c r="Z258" i="1"/>
  <c r="Z275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Z323" i="1" s="1"/>
  <c r="Z337" i="1"/>
  <c r="BP335" i="1"/>
  <c r="BN335" i="1"/>
  <c r="Z335" i="1"/>
  <c r="BP350" i="1"/>
  <c r="BN350" i="1"/>
  <c r="Z350" i="1"/>
  <c r="BP354" i="1"/>
  <c r="BN354" i="1"/>
  <c r="Z354" i="1"/>
  <c r="Z356" i="1" s="1"/>
  <c r="BP375" i="1"/>
  <c r="BN375" i="1"/>
  <c r="Z375" i="1"/>
  <c r="Z378" i="1" s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Z424" i="1" s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68" i="1" l="1"/>
  <c r="Z317" i="1"/>
  <c r="Z309" i="1"/>
  <c r="Z234" i="1"/>
  <c r="Z218" i="1"/>
  <c r="X520" i="1"/>
  <c r="Z452" i="1"/>
  <c r="Z493" i="1"/>
  <c r="Z406" i="1"/>
  <c r="Z93" i="1"/>
  <c r="Z45" i="1"/>
  <c r="Z522" i="1" s="1"/>
  <c r="Y517" i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<sst xmlns="http://schemas.openxmlformats.org/spreadsheetml/2006/main" count="2313" uniqueCount="835">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</sst>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3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400</v>
      </c>
      <c r="Y90" s="576">
        <f>IFERROR(IF(X90="",0,CEILING((X90/$H90),1)*$H90),"")</f>
        <v>410.40000000000003</v>
      </c>
      <c r="Z90" s="36">
        <f>IFERROR(IF(Y90=0,"",ROUNDUP(Y90/H90,0)*0.01898),"")</f>
        <v>0.72123999999999999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416.11111111111109</v>
      </c>
      <c r="BN90" s="64">
        <f>IFERROR(Y90*I90/H90,"0")</f>
        <v>426.92999999999995</v>
      </c>
      <c r="BO90" s="64">
        <f>IFERROR(1/J90*(X90/H90),"0")</f>
        <v>0.57870370370370372</v>
      </c>
      <c r="BP90" s="64">
        <f>IFERROR(1/J90*(Y90/H90),"0")</f>
        <v>0.59375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37.037037037037038</v>
      </c>
      <c r="Y93" s="577">
        <f>IFERROR(Y90/H90,"0")+IFERROR(Y91/H91,"0")+IFERROR(Y92/H92,"0")</f>
        <v>38</v>
      </c>
      <c r="Z93" s="577">
        <f>IFERROR(IF(Z90="",0,Z90),"0")+IFERROR(IF(Z91="",0,Z91),"0")+IFERROR(IF(Z92="",0,Z92),"0")</f>
        <v>0.72123999999999999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400</v>
      </c>
      <c r="Y94" s="577">
        <f>IFERROR(SUM(Y90:Y92),"0")</f>
        <v>410.40000000000003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400</v>
      </c>
      <c r="Y321" s="576">
        <f>IFERROR(IF(X321="",0,CEILING((X321/$H321),1)*$H321),"")</f>
        <v>405.59999999999997</v>
      </c>
      <c r="Z321" s="36">
        <f>IFERROR(IF(Y321=0,"",ROUNDUP(Y321/H321,0)*0.01898),"")</f>
        <v>0.98696000000000006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426.6153846153847</v>
      </c>
      <c r="BN321" s="64">
        <f>IFERROR(Y321*I321/H321,"0")</f>
        <v>432.58800000000002</v>
      </c>
      <c r="BO321" s="64">
        <f>IFERROR(1/J321*(X321/H321),"0")</f>
        <v>0.80128205128205132</v>
      </c>
      <c r="BP321" s="64">
        <f>IFERROR(1/J321*(Y321/H321),"0")</f>
        <v>0.8125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51.282051282051285</v>
      </c>
      <c r="Y323" s="577">
        <f>IFERROR(Y320/H320,"0")+IFERROR(Y321/H321,"0")+IFERROR(Y322/H322,"0")</f>
        <v>52</v>
      </c>
      <c r="Z323" s="577">
        <f>IFERROR(IF(Z320="",0,Z320),"0")+IFERROR(IF(Z321="",0,Z321),"0")+IFERROR(IF(Z322="",0,Z322),"0")</f>
        <v>0.98696000000000006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400</v>
      </c>
      <c r="Y324" s="577">
        <f>IFERROR(SUM(Y320:Y322),"0")</f>
        <v>405.59999999999997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1080</v>
      </c>
      <c r="Y349" s="576">
        <f t="shared" ref="Y349:Y355" si="52">IFERROR(IF(X349="",0,CEILING((X349/$H349),1)*$H349),"")</f>
        <v>1080</v>
      </c>
      <c r="Z349" s="36">
        <f>IFERROR(IF(Y349=0,"",ROUNDUP(Y349/H349,0)*0.02175),"")</f>
        <v>1.5659999999999998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1114.5600000000002</v>
      </c>
      <c r="BN349" s="64">
        <f t="shared" ref="BN349:BN355" si="54">IFERROR(Y349*I349/H349,"0")</f>
        <v>1114.5600000000002</v>
      </c>
      <c r="BO349" s="64">
        <f t="shared" ref="BO349:BO355" si="55">IFERROR(1/J349*(X349/H349),"0")</f>
        <v>1.5</v>
      </c>
      <c r="BP349" s="64">
        <f t="shared" ref="BP349:BP355" si="56">IFERROR(1/J349*(Y349/H349),"0")</f>
        <v>1.5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800</v>
      </c>
      <c r="Y350" s="576">
        <f t="shared" si="52"/>
        <v>810</v>
      </c>
      <c r="Z350" s="36">
        <f>IFERROR(IF(Y350=0,"",ROUNDUP(Y350/H350,0)*0.02175),"")</f>
        <v>1.1744999999999999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825.6</v>
      </c>
      <c r="BN350" s="64">
        <f t="shared" si="54"/>
        <v>835.92000000000007</v>
      </c>
      <c r="BO350" s="64">
        <f t="shared" si="55"/>
        <v>1.1111111111111112</v>
      </c>
      <c r="BP350" s="64">
        <f t="shared" si="56"/>
        <v>1.125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300</v>
      </c>
      <c r="Y351" s="576">
        <f t="shared" si="52"/>
        <v>300</v>
      </c>
      <c r="Z351" s="36">
        <f>IFERROR(IF(Y351=0,"",ROUNDUP(Y351/H351,0)*0.02175),"")</f>
        <v>0.43499999999999994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309.60000000000002</v>
      </c>
      <c r="BN351" s="64">
        <f t="shared" si="54"/>
        <v>309.60000000000002</v>
      </c>
      <c r="BO351" s="64">
        <f t="shared" si="55"/>
        <v>0.41666666666666663</v>
      </c>
      <c r="BP351" s="64">
        <f t="shared" si="56"/>
        <v>0.41666666666666663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400</v>
      </c>
      <c r="Y352" s="576">
        <f t="shared" si="52"/>
        <v>405</v>
      </c>
      <c r="Z352" s="36">
        <f>IFERROR(IF(Y352=0,"",ROUNDUP(Y352/H352,0)*0.02175),"")</f>
        <v>0.58724999999999994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412.8</v>
      </c>
      <c r="BN352" s="64">
        <f t="shared" si="54"/>
        <v>417.96000000000004</v>
      </c>
      <c r="BO352" s="64">
        <f t="shared" si="55"/>
        <v>0.55555555555555558</v>
      </c>
      <c r="BP352" s="64">
        <f t="shared" si="56"/>
        <v>0.5625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172</v>
      </c>
      <c r="Y356" s="577">
        <f>IFERROR(Y349/H349,"0")+IFERROR(Y350/H350,"0")+IFERROR(Y351/H351,"0")+IFERROR(Y352/H352,"0")+IFERROR(Y353/H353,"0")+IFERROR(Y354/H354,"0")+IFERROR(Y355/H355,"0")</f>
        <v>173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3.76275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2580</v>
      </c>
      <c r="Y357" s="577">
        <f>IFERROR(SUM(Y349:Y355),"0")</f>
        <v>2595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800</v>
      </c>
      <c r="Y359" s="576">
        <f>IFERROR(IF(X359="",0,CEILING((X359/$H359),1)*$H359),"")</f>
        <v>810</v>
      </c>
      <c r="Z359" s="36">
        <f>IFERROR(IF(Y359=0,"",ROUNDUP(Y359/H359,0)*0.02175),"")</f>
        <v>1.1744999999999999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825.6</v>
      </c>
      <c r="BN359" s="64">
        <f>IFERROR(Y359*I359/H359,"0")</f>
        <v>835.92000000000007</v>
      </c>
      <c r="BO359" s="64">
        <f>IFERROR(1/J359*(X359/H359),"0")</f>
        <v>1.1111111111111112</v>
      </c>
      <c r="BP359" s="64">
        <f>IFERROR(1/J359*(Y359/H359),"0")</f>
        <v>1.125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53.333333333333336</v>
      </c>
      <c r="Y361" s="577">
        <f>IFERROR(Y359/H359,"0")+IFERROR(Y360/H360,"0")</f>
        <v>54</v>
      </c>
      <c r="Z361" s="577">
        <f>IFERROR(IF(Z359="",0,Z359),"0")+IFERROR(IF(Z360="",0,Z360),"0")</f>
        <v>1.1744999999999999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800</v>
      </c>
      <c r="Y362" s="577">
        <f>IFERROR(SUM(Y359:Y360),"0")</f>
        <v>810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900</v>
      </c>
      <c r="Y385" s="576">
        <f>IFERROR(IF(X385="",0,CEILING((X385/$H385),1)*$H385),"")</f>
        <v>900</v>
      </c>
      <c r="Z385" s="36">
        <f>IFERROR(IF(Y385=0,"",ROUNDUP(Y385/H385,0)*0.01898),"")</f>
        <v>1.8980000000000001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951.90000000000009</v>
      </c>
      <c r="BN385" s="64">
        <f>IFERROR(Y385*I385/H385,"0")</f>
        <v>951.90000000000009</v>
      </c>
      <c r="BO385" s="64">
        <f>IFERROR(1/J385*(X385/H385),"0")</f>
        <v>1.5625</v>
      </c>
      <c r="BP385" s="64">
        <f>IFERROR(1/J385*(Y385/H385),"0")</f>
        <v>1.5625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100</v>
      </c>
      <c r="Y387" s="577">
        <f>IFERROR(Y385/H385,"0")+IFERROR(Y386/H386,"0")</f>
        <v>100</v>
      </c>
      <c r="Z387" s="577">
        <f>IFERROR(IF(Z385="",0,Z385),"0")+IFERROR(IF(Z386="",0,Z386),"0")</f>
        <v>1.8980000000000001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900</v>
      </c>
      <c r="Y388" s="577">
        <f>IFERROR(SUM(Y385:Y386),"0")</f>
        <v>900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1100</v>
      </c>
      <c r="Y441" s="576">
        <f t="shared" si="63"/>
        <v>1103.52</v>
      </c>
      <c r="Z441" s="36">
        <f t="shared" si="64"/>
        <v>2.4996399999999999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1175</v>
      </c>
      <c r="BN441" s="64">
        <f t="shared" si="66"/>
        <v>1178.76</v>
      </c>
      <c r="BO441" s="64">
        <f t="shared" si="67"/>
        <v>2.0032051282051282</v>
      </c>
      <c r="BP441" s="64">
        <f t="shared" si="68"/>
        <v>2.0096153846153846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208.33333333333331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209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2.4996399999999999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1100</v>
      </c>
      <c r="Y453" s="577">
        <f>IFERROR(SUM(Y439:Y451),"0")</f>
        <v>1103.52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500</v>
      </c>
      <c r="Y455" s="576">
        <f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534.09090909090912</v>
      </c>
      <c r="BN455" s="64">
        <f>IFERROR(Y455*I455/H455,"0")</f>
        <v>535.79999999999995</v>
      </c>
      <c r="BO455" s="64">
        <f>IFERROR(1/J455*(X455/H455),"0")</f>
        <v>0.91054778554778548</v>
      </c>
      <c r="BP455" s="64">
        <f>IFERROR(1/J455*(Y455/H455),"0")</f>
        <v>0.91346153846153855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94.696969696969688</v>
      </c>
      <c r="Y458" s="577">
        <f>IFERROR(Y455/H455,"0")+IFERROR(Y456/H456,"0")+IFERROR(Y457/H457,"0")</f>
        <v>95</v>
      </c>
      <c r="Z458" s="577">
        <f>IFERROR(IF(Z455="",0,Z455),"0")+IFERROR(IF(Z456="",0,Z456),"0")+IFERROR(IF(Z457="",0,Z457),"0")</f>
        <v>1.1362000000000001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500</v>
      </c>
      <c r="Y459" s="577">
        <f>IFERROR(SUM(Y455:Y457),"0")</f>
        <v>501.6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300</v>
      </c>
      <c r="Y463" s="576">
        <f t="shared" si="69"/>
        <v>300.96000000000004</v>
      </c>
      <c r="Z463" s="36">
        <f>IFERROR(IF(Y463=0,"",ROUNDUP(Y463/H463,0)*0.01196),"")</f>
        <v>0.68171999999999999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320.45454545454544</v>
      </c>
      <c r="BN463" s="64">
        <f t="shared" si="71"/>
        <v>321.48</v>
      </c>
      <c r="BO463" s="64">
        <f t="shared" si="72"/>
        <v>0.54632867132867136</v>
      </c>
      <c r="BP463" s="64">
        <f t="shared" si="73"/>
        <v>0.54807692307692313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56.818181818181813</v>
      </c>
      <c r="Y468" s="577">
        <f>IFERROR(Y461/H461,"0")+IFERROR(Y462/H462,"0")+IFERROR(Y463/H463,"0")+IFERROR(Y464/H464,"0")+IFERROR(Y465/H465,"0")+IFERROR(Y466/H466,"0")+IFERROR(Y467/H467,"0")</f>
        <v>57.000000000000007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0.68171999999999999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300</v>
      </c>
      <c r="Y469" s="577">
        <f>IFERROR(SUM(Y461:Y467),"0")</f>
        <v>300.96000000000004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6980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7027.0800000000008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7312.3319502719496</v>
      </c>
      <c r="Y518" s="577">
        <f>IFERROR(SUM(BN22:BN514),"0")</f>
        <v>7361.4180000000015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12</v>
      </c>
      <c r="Y519" s="38">
        <f>ROUNDUP(SUM(BP22:BP514),0)</f>
        <v>12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7612.3319502719496</v>
      </c>
      <c r="Y520" s="577">
        <f>GrossWeightTotalR+PalletQtyTotalR*25</f>
        <v>7661.4180000000015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773.50090650090647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778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12.86101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410.40000000000003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405.59999999999997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3405</v>
      </c>
      <c r="U527" s="46">
        <f>IFERROR(Y374*1,"0")+IFERROR(Y375*1,"0")+IFERROR(Y376*1,"0")+IFERROR(Y377*1,"0")+IFERROR(Y381*1,"0")+IFERROR(Y385*1,"0")+IFERROR(Y386*1,"0")+IFERROR(Y390*1,"0")</f>
        <v>900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1906.08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