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ПОКОМ КИ филиалы\"/>
    </mc:Choice>
  </mc:AlternateContent>
  <xr:revisionPtr revIDLastSave="0" documentId="13_ncr:1_{834BF60A-82B3-482D-9A45-0F638328A1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6" i="1"/>
  <c r="T5" i="1"/>
  <c r="S5" i="1" l="1"/>
  <c r="AK5" i="1"/>
  <c r="R10" i="1"/>
  <c r="R12" i="1"/>
  <c r="R13" i="1"/>
  <c r="R15" i="1"/>
  <c r="R21" i="1"/>
  <c r="R23" i="1"/>
  <c r="R24" i="1"/>
  <c r="R27" i="1"/>
  <c r="R28" i="1"/>
  <c r="R30" i="1"/>
  <c r="R31" i="1"/>
  <c r="R32" i="1"/>
  <c r="R33" i="1"/>
  <c r="R34" i="1"/>
  <c r="R36" i="1"/>
  <c r="R39" i="1"/>
  <c r="R44" i="1"/>
  <c r="R46" i="1"/>
  <c r="R47" i="1"/>
  <c r="R49" i="1"/>
  <c r="R51" i="1"/>
  <c r="R65" i="1"/>
  <c r="R66" i="1"/>
  <c r="R67" i="1"/>
  <c r="R69" i="1"/>
  <c r="R70" i="1"/>
  <c r="R71" i="1"/>
  <c r="R72" i="1"/>
  <c r="R73" i="1"/>
  <c r="R74" i="1"/>
  <c r="R75" i="1"/>
  <c r="R80" i="1"/>
  <c r="R81" i="1"/>
  <c r="R82" i="1"/>
  <c r="R84" i="1"/>
  <c r="R85" i="1"/>
  <c r="R86" i="1"/>
  <c r="R88" i="1"/>
  <c r="R90" i="1"/>
  <c r="R95" i="1"/>
  <c r="R96" i="1"/>
  <c r="R97" i="1"/>
  <c r="R98" i="1"/>
  <c r="R6" i="1"/>
  <c r="E83" i="1" l="1"/>
  <c r="L83" i="1" s="1"/>
  <c r="P83" i="1" s="1"/>
  <c r="E79" i="1"/>
  <c r="L79" i="1" s="1"/>
  <c r="P79" i="1" s="1"/>
  <c r="Q79" i="1" s="1"/>
  <c r="R79" i="1" s="1"/>
  <c r="L7" i="1"/>
  <c r="P7" i="1" s="1"/>
  <c r="Q7" i="1" s="1"/>
  <c r="R7" i="1" s="1"/>
  <c r="L8" i="1"/>
  <c r="P8" i="1" s="1"/>
  <c r="L9" i="1"/>
  <c r="P9" i="1" s="1"/>
  <c r="Q9" i="1" s="1"/>
  <c r="R9" i="1" s="1"/>
  <c r="L10" i="1"/>
  <c r="P10" i="1" s="1"/>
  <c r="W10" i="1" s="1"/>
  <c r="L11" i="1"/>
  <c r="P11" i="1" s="1"/>
  <c r="Q11" i="1" s="1"/>
  <c r="R11" i="1" s="1"/>
  <c r="L12" i="1"/>
  <c r="P12" i="1" s="1"/>
  <c r="W12" i="1" s="1"/>
  <c r="L13" i="1"/>
  <c r="P13" i="1" s="1"/>
  <c r="W13" i="1" s="1"/>
  <c r="L14" i="1"/>
  <c r="P14" i="1" s="1"/>
  <c r="Q14" i="1" s="1"/>
  <c r="R14" i="1" s="1"/>
  <c r="L15" i="1"/>
  <c r="P15" i="1" s="1"/>
  <c r="W15" i="1" s="1"/>
  <c r="L16" i="1"/>
  <c r="P16" i="1" s="1"/>
  <c r="Q16" i="1" s="1"/>
  <c r="R16" i="1" s="1"/>
  <c r="L17" i="1"/>
  <c r="P17" i="1" s="1"/>
  <c r="Q17" i="1" s="1"/>
  <c r="R17" i="1" s="1"/>
  <c r="L18" i="1"/>
  <c r="P18" i="1" s="1"/>
  <c r="Q18" i="1" s="1"/>
  <c r="R18" i="1" s="1"/>
  <c r="L19" i="1"/>
  <c r="P19" i="1" s="1"/>
  <c r="L20" i="1"/>
  <c r="P20" i="1" s="1"/>
  <c r="Q20" i="1" s="1"/>
  <c r="R20" i="1" s="1"/>
  <c r="L21" i="1"/>
  <c r="P21" i="1" s="1"/>
  <c r="W21" i="1" s="1"/>
  <c r="L22" i="1"/>
  <c r="P22" i="1" s="1"/>
  <c r="Q22" i="1" s="1"/>
  <c r="R22" i="1" s="1"/>
  <c r="L23" i="1"/>
  <c r="P23" i="1" s="1"/>
  <c r="W23" i="1" s="1"/>
  <c r="L24" i="1"/>
  <c r="P24" i="1" s="1"/>
  <c r="W24" i="1" s="1"/>
  <c r="L25" i="1"/>
  <c r="P25" i="1" s="1"/>
  <c r="Q25" i="1" s="1"/>
  <c r="R25" i="1" s="1"/>
  <c r="L26" i="1"/>
  <c r="P26" i="1" s="1"/>
  <c r="Q26" i="1" s="1"/>
  <c r="R26" i="1" s="1"/>
  <c r="L27" i="1"/>
  <c r="P27" i="1" s="1"/>
  <c r="W27" i="1" s="1"/>
  <c r="L28" i="1"/>
  <c r="P28" i="1" s="1"/>
  <c r="W28" i="1" s="1"/>
  <c r="L29" i="1"/>
  <c r="P29" i="1" s="1"/>
  <c r="Q29" i="1" s="1"/>
  <c r="R29" i="1" s="1"/>
  <c r="L30" i="1"/>
  <c r="P30" i="1" s="1"/>
  <c r="W30" i="1" s="1"/>
  <c r="L31" i="1"/>
  <c r="P31" i="1" s="1"/>
  <c r="W31" i="1" s="1"/>
  <c r="L32" i="1"/>
  <c r="P32" i="1" s="1"/>
  <c r="W32" i="1" s="1"/>
  <c r="L33" i="1"/>
  <c r="P33" i="1" s="1"/>
  <c r="W33" i="1" s="1"/>
  <c r="L34" i="1"/>
  <c r="P34" i="1" s="1"/>
  <c r="W34" i="1" s="1"/>
  <c r="L35" i="1"/>
  <c r="P35" i="1" s="1"/>
  <c r="Q35" i="1" s="1"/>
  <c r="R35" i="1" s="1"/>
  <c r="L36" i="1"/>
  <c r="P36" i="1" s="1"/>
  <c r="W36" i="1" s="1"/>
  <c r="L37" i="1"/>
  <c r="P37" i="1" s="1"/>
  <c r="Q37" i="1" s="1"/>
  <c r="R37" i="1" s="1"/>
  <c r="L38" i="1"/>
  <c r="P38" i="1" s="1"/>
  <c r="L39" i="1"/>
  <c r="P39" i="1" s="1"/>
  <c r="W39" i="1" s="1"/>
  <c r="L40" i="1"/>
  <c r="P40" i="1" s="1"/>
  <c r="Q40" i="1" s="1"/>
  <c r="R40" i="1" s="1"/>
  <c r="L41" i="1"/>
  <c r="P41" i="1" s="1"/>
  <c r="L42" i="1"/>
  <c r="P42" i="1" s="1"/>
  <c r="L43" i="1"/>
  <c r="P43" i="1" s="1"/>
  <c r="L44" i="1"/>
  <c r="P44" i="1" s="1"/>
  <c r="W44" i="1" s="1"/>
  <c r="L45" i="1"/>
  <c r="P45" i="1" s="1"/>
  <c r="Q45" i="1" s="1"/>
  <c r="R45" i="1" s="1"/>
  <c r="L46" i="1"/>
  <c r="P46" i="1" s="1"/>
  <c r="W46" i="1" s="1"/>
  <c r="L47" i="1"/>
  <c r="P47" i="1" s="1"/>
  <c r="W47" i="1" s="1"/>
  <c r="L48" i="1"/>
  <c r="P48" i="1" s="1"/>
  <c r="Q48" i="1" s="1"/>
  <c r="R48" i="1" s="1"/>
  <c r="L49" i="1"/>
  <c r="P49" i="1" s="1"/>
  <c r="W49" i="1" s="1"/>
  <c r="L50" i="1"/>
  <c r="P50" i="1" s="1"/>
  <c r="Q50" i="1" s="1"/>
  <c r="R50" i="1" s="1"/>
  <c r="L51" i="1"/>
  <c r="P51" i="1" s="1"/>
  <c r="W51" i="1" s="1"/>
  <c r="L52" i="1"/>
  <c r="P52" i="1" s="1"/>
  <c r="L53" i="1"/>
  <c r="P53" i="1" s="1"/>
  <c r="Q53" i="1" s="1"/>
  <c r="R53" i="1" s="1"/>
  <c r="L54" i="1"/>
  <c r="P54" i="1" s="1"/>
  <c r="Q54" i="1" s="1"/>
  <c r="R54" i="1" s="1"/>
  <c r="L55" i="1"/>
  <c r="P55" i="1" s="1"/>
  <c r="Q55" i="1" s="1"/>
  <c r="R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Q62" i="1" s="1"/>
  <c r="R62" i="1" s="1"/>
  <c r="L63" i="1"/>
  <c r="P63" i="1" s="1"/>
  <c r="L64" i="1"/>
  <c r="P64" i="1" s="1"/>
  <c r="Q64" i="1" s="1"/>
  <c r="L65" i="1"/>
  <c r="P65" i="1" s="1"/>
  <c r="W65" i="1" s="1"/>
  <c r="L66" i="1"/>
  <c r="P66" i="1" s="1"/>
  <c r="W66" i="1" s="1"/>
  <c r="L67" i="1"/>
  <c r="P67" i="1" s="1"/>
  <c r="W67" i="1" s="1"/>
  <c r="L68" i="1"/>
  <c r="P68" i="1" s="1"/>
  <c r="L69" i="1"/>
  <c r="P69" i="1" s="1"/>
  <c r="W69" i="1" s="1"/>
  <c r="L70" i="1"/>
  <c r="P70" i="1" s="1"/>
  <c r="W70" i="1" s="1"/>
  <c r="L71" i="1"/>
  <c r="P71" i="1" s="1"/>
  <c r="W71" i="1" s="1"/>
  <c r="L72" i="1"/>
  <c r="P72" i="1" s="1"/>
  <c r="W72" i="1" s="1"/>
  <c r="L73" i="1"/>
  <c r="P73" i="1" s="1"/>
  <c r="W73" i="1" s="1"/>
  <c r="L74" i="1"/>
  <c r="P74" i="1" s="1"/>
  <c r="W74" i="1" s="1"/>
  <c r="L75" i="1"/>
  <c r="P75" i="1" s="1"/>
  <c r="W75" i="1" s="1"/>
  <c r="L76" i="1"/>
  <c r="P76" i="1" s="1"/>
  <c r="Q76" i="1" s="1"/>
  <c r="R76" i="1" s="1"/>
  <c r="L77" i="1"/>
  <c r="P77" i="1" s="1"/>
  <c r="Q77" i="1" s="1"/>
  <c r="R77" i="1" s="1"/>
  <c r="L78" i="1"/>
  <c r="P78" i="1" s="1"/>
  <c r="Q78" i="1" s="1"/>
  <c r="R78" i="1" s="1"/>
  <c r="L80" i="1"/>
  <c r="P80" i="1" s="1"/>
  <c r="W80" i="1" s="1"/>
  <c r="L81" i="1"/>
  <c r="P81" i="1" s="1"/>
  <c r="W81" i="1" s="1"/>
  <c r="L82" i="1"/>
  <c r="P82" i="1" s="1"/>
  <c r="W82" i="1" s="1"/>
  <c r="L84" i="1"/>
  <c r="P84" i="1" s="1"/>
  <c r="W84" i="1" s="1"/>
  <c r="L85" i="1"/>
  <c r="P85" i="1" s="1"/>
  <c r="L86" i="1"/>
  <c r="P86" i="1" s="1"/>
  <c r="W86" i="1" s="1"/>
  <c r="L87" i="1"/>
  <c r="P87" i="1" s="1"/>
  <c r="X87" i="1" s="1"/>
  <c r="L88" i="1"/>
  <c r="P88" i="1" s="1"/>
  <c r="W88" i="1" s="1"/>
  <c r="L89" i="1"/>
  <c r="P89" i="1" s="1"/>
  <c r="X89" i="1" s="1"/>
  <c r="L90" i="1"/>
  <c r="P90" i="1" s="1"/>
  <c r="W90" i="1" s="1"/>
  <c r="L91" i="1"/>
  <c r="P91" i="1" s="1"/>
  <c r="X91" i="1" s="1"/>
  <c r="L92" i="1"/>
  <c r="P92" i="1" s="1"/>
  <c r="L93" i="1"/>
  <c r="P93" i="1" s="1"/>
  <c r="X93" i="1" s="1"/>
  <c r="L94" i="1"/>
  <c r="P94" i="1" s="1"/>
  <c r="Q94" i="1" s="1"/>
  <c r="R94" i="1" s="1"/>
  <c r="L95" i="1"/>
  <c r="P95" i="1" s="1"/>
  <c r="L96" i="1"/>
  <c r="P96" i="1" s="1"/>
  <c r="W96" i="1" s="1"/>
  <c r="L97" i="1"/>
  <c r="P97" i="1" s="1"/>
  <c r="L98" i="1"/>
  <c r="P98" i="1" s="1"/>
  <c r="L6" i="1"/>
  <c r="P6" i="1" s="1"/>
  <c r="W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J5" i="1"/>
  <c r="F5" i="1"/>
  <c r="X98" i="1" l="1"/>
  <c r="W98" i="1"/>
  <c r="W94" i="1"/>
  <c r="W78" i="1"/>
  <c r="W76" i="1"/>
  <c r="W64" i="1"/>
  <c r="W62" i="1"/>
  <c r="W54" i="1"/>
  <c r="W50" i="1"/>
  <c r="W48" i="1"/>
  <c r="W40" i="1"/>
  <c r="W26" i="1"/>
  <c r="W22" i="1"/>
  <c r="W20" i="1"/>
  <c r="W18" i="1"/>
  <c r="W16" i="1"/>
  <c r="W14" i="1"/>
  <c r="W79" i="1"/>
  <c r="X97" i="1"/>
  <c r="W97" i="1"/>
  <c r="X95" i="1"/>
  <c r="W95" i="1"/>
  <c r="X85" i="1"/>
  <c r="W85" i="1"/>
  <c r="W77" i="1"/>
  <c r="W55" i="1"/>
  <c r="W53" i="1"/>
  <c r="W45" i="1"/>
  <c r="W37" i="1"/>
  <c r="W35" i="1"/>
  <c r="W29" i="1"/>
  <c r="W25" i="1"/>
  <c r="W17" i="1"/>
  <c r="W11" i="1"/>
  <c r="W9" i="1"/>
  <c r="W7" i="1"/>
  <c r="Q19" i="1"/>
  <c r="R19" i="1" s="1"/>
  <c r="Q38" i="1"/>
  <c r="R38" i="1" s="1"/>
  <c r="Q83" i="1"/>
  <c r="R83" i="1" s="1"/>
  <c r="Q89" i="1"/>
  <c r="R89" i="1" s="1"/>
  <c r="X96" i="1"/>
  <c r="X94" i="1"/>
  <c r="X92" i="1"/>
  <c r="Q92" i="1"/>
  <c r="R92" i="1" s="1"/>
  <c r="X90" i="1"/>
  <c r="X88" i="1"/>
  <c r="Q68" i="1"/>
  <c r="R68" i="1" s="1"/>
  <c r="Q60" i="1"/>
  <c r="R60" i="1" s="1"/>
  <c r="Q58" i="1"/>
  <c r="R58" i="1" s="1"/>
  <c r="Q8" i="1"/>
  <c r="R8" i="1" s="1"/>
  <c r="Q42" i="1"/>
  <c r="R42" i="1" s="1"/>
  <c r="Q52" i="1"/>
  <c r="R52" i="1" s="1"/>
  <c r="Q56" i="1"/>
  <c r="R56" i="1" s="1"/>
  <c r="Q41" i="1"/>
  <c r="R41" i="1" s="1"/>
  <c r="Q43" i="1"/>
  <c r="R43" i="1" s="1"/>
  <c r="Q57" i="1"/>
  <c r="R57" i="1" s="1"/>
  <c r="Q59" i="1"/>
  <c r="R59" i="1" s="1"/>
  <c r="Q61" i="1"/>
  <c r="R61" i="1" s="1"/>
  <c r="Q63" i="1"/>
  <c r="R63" i="1" s="1"/>
  <c r="Q87" i="1"/>
  <c r="R87" i="1" s="1"/>
  <c r="Q91" i="1"/>
  <c r="R91" i="1" s="1"/>
  <c r="Q93" i="1"/>
  <c r="R93" i="1" s="1"/>
  <c r="E5" i="1"/>
  <c r="K79" i="1"/>
  <c r="K83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86" i="1"/>
  <c r="X78" i="1"/>
  <c r="X70" i="1"/>
  <c r="X62" i="1"/>
  <c r="X54" i="1"/>
  <c r="X46" i="1"/>
  <c r="X38" i="1"/>
  <c r="X30" i="1"/>
  <c r="X22" i="1"/>
  <c r="X14" i="1"/>
  <c r="X84" i="1"/>
  <c r="X6" i="1"/>
  <c r="X82" i="1"/>
  <c r="X80" i="1"/>
  <c r="X76" i="1"/>
  <c r="X74" i="1"/>
  <c r="X72" i="1"/>
  <c r="X68" i="1"/>
  <c r="X66" i="1"/>
  <c r="X64" i="1"/>
  <c r="X60" i="1"/>
  <c r="X58" i="1"/>
  <c r="X56" i="1"/>
  <c r="X52" i="1"/>
  <c r="X50" i="1"/>
  <c r="X48" i="1"/>
  <c r="X44" i="1"/>
  <c r="X42" i="1"/>
  <c r="X40" i="1"/>
  <c r="X36" i="1"/>
  <c r="X34" i="1"/>
  <c r="X32" i="1"/>
  <c r="X28" i="1"/>
  <c r="X26" i="1"/>
  <c r="X24" i="1"/>
  <c r="X20" i="1"/>
  <c r="X18" i="1"/>
  <c r="X16" i="1"/>
  <c r="X12" i="1"/>
  <c r="X10" i="1"/>
  <c r="X8" i="1"/>
  <c r="L5" i="1"/>
  <c r="P5" i="1"/>
  <c r="W93" i="1" l="1"/>
  <c r="W87" i="1"/>
  <c r="W61" i="1"/>
  <c r="W57" i="1"/>
  <c r="W41" i="1"/>
  <c r="W52" i="1"/>
  <c r="W8" i="1"/>
  <c r="W60" i="1"/>
  <c r="W92" i="1"/>
  <c r="W89" i="1"/>
  <c r="W38" i="1"/>
  <c r="R5" i="1"/>
  <c r="W91" i="1"/>
  <c r="W63" i="1"/>
  <c r="W59" i="1"/>
  <c r="W43" i="1"/>
  <c r="W56" i="1"/>
  <c r="W42" i="1"/>
  <c r="W58" i="1"/>
  <c r="W68" i="1"/>
  <c r="W83" i="1"/>
  <c r="W19" i="1"/>
  <c r="Q5" i="1"/>
  <c r="K5" i="1"/>
  <c r="AJ5" i="1" l="1"/>
</calcChain>
</file>

<file path=xl/sharedStrings.xml><?xml version="1.0" encoding="utf-8"?>
<sst xmlns="http://schemas.openxmlformats.org/spreadsheetml/2006/main" count="400" uniqueCount="170">
  <si>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</si>
  <si>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</si>
  <si>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</si>
  <si>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</si>
  <si>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</si>
  <si>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</si>
  <si>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</si>
  <si>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</si>
  <si>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</si>
  <si>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</si>
  <si>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</si>
  <si>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</si>
  <si>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</si>
  <si>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</si>
  <si>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</si>
  <si>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</si>
  <si>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</si>
  <si>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</si>
  <si>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</si>
  <si>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</si>
  <si>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</si>
  <si>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</si>
  <si>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</si>
  <si>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</si>
  <si>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</si>
  <si>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</si>
  <si>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</si>
  <si>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</si>
  <si>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</si>
  <si>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</si>
  <si>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</si>
  <si>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</si>
  <si>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</si>
  <si>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</si>
  <si>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</si>
  <si>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</si>
  <si>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</si>
  <si>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</si>
  <si>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</si>
  <si>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</si>
  <si>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</si>
  <si>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</si>
  <si>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</si>
  <si>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</si>
  <si>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</si>
  <si>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</si>
  <si>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</si>
  <si>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</si>
  <si>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</si>
  <si>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</si>
  <si>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</si>
  <si>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</si>
  <si>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</si>
  <si>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</si>
  <si>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</si>
  <si>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</si>
  <si>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</si>
  <si>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</si>
  <si>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</si>
  <si>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</si>
  <si>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</si>
  <si>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</si>
  <si>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</si>
  <si>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</si>
  <si>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</si>
  <si>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</si>
  <si>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</si>
  <si>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</si>
  <si>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</si>
  <si>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</si>
  <si>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</si>
  <si>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</si>
  <si>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</si>
  <si>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</si>
  <si>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</si>
  <si>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</si>
  <si>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</si>
  <si>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</si>
  <si>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</si>
  <si>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</si>
  <si>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</si>
  <si>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</si>
  <si>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</si>
  <si>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</si>
  <si>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</si>
  <si>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</si>
  <si>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</si>
  <si>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</si>
  <si>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</si>
  <si>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</si>
  <si>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</si>
  <si>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</si>
  <si>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</si>
  <si>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</si>
  <si>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</si>
  <si>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</si>
  <si>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</si>
  <si>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</si>
  <si>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</si>
  <si>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</si>
  <si>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</si>
  <si>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</si>
  <si>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</si>
  <si>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</si>
  <si>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</si>
  <si>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</si>
  <si>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</si>
  <si>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</si>
  <si>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</si>
  <si>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</si>
  <si>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</si>
  <si>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</si>
  <si>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</si>
  <si>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</si>
  <si>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</si>
  <si>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</si>
  <si>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</si>
  <si>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</si>
  <si>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</si>
  <si>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</si>
  <si>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</si>
  <si>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</si>
  <si>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</si>
  <si>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</si>
  <si>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</si>
  <si>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</si>
  <si>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</si>
  <si>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</si>
  <si>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</si>
  <si>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</si>
  <si>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</si>
  <si>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</si>
  <si>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</si>
  <si>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</si>
  <si>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</si>
  <si>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</si>
  <si>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</si>
  <si>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</si>
  <si>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</si>
  <si>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</si>
  <si>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</si>
  <si>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</si>
  <si>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</si>
  <si>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</si>
  <si>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</si>
  <si>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</si>
  <si>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</si>
  <si>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</si>
  <si>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</si>
  <si>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</si>
  <si>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</si>
  <si>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</si>
  <si>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</si>
  <si>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У_531  Колбаса Сервелат Мясинский 0,58кг ТМ Стародворье  ПОКОМ</t>
  </si>
  <si>
    <t>_(04,06)Бутырин(31,05)</t>
  </si>
  <si>
    <t>дубль на 465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</si>
  <si>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помощь заводу (ИОСГ)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</si>
  <si>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</si>
  <si>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</si>
  <si>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</si>
  <si>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</si>
  <si>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</si>
  <si>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t>ужно увеличить продажи!!!</t>
  </si>
  <si>
    <t>02,06,25 в уценку 8шт.</t>
  </si>
  <si>
    <t>есть дубль</t>
  </si>
  <si>
    <t>Акция Ютл Июнь месяц</t>
  </si>
  <si>
    <t>итого</t>
  </si>
  <si>
    <t>заказ</t>
  </si>
  <si>
    <t>07,06,(1)</t>
  </si>
  <si>
    <t>07,06,(2)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</si>
</sst>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40" sqref="AI4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20" width="7" style="23" customWidth="1"/>
    <col min="21" max="21" width="7" customWidth="1"/>
    <col min="22" max="22" width="9.28515625" customWidth="1"/>
    <col min="23" max="24" width="5" customWidth="1"/>
    <col min="25" max="34" width="6" customWidth="1"/>
    <col min="35" max="35" width="22.5703125" customWidth="1"/>
    <col min="36" max="37" width="7" customWidth="1"/>
    <col min="38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24">
        <v>0.45</v>
      </c>
      <c r="S1" s="24"/>
      <c r="T1" s="24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166</v>
      </c>
      <c r="S3" s="3" t="s">
        <v>167</v>
      </c>
      <c r="T3" s="3" t="s">
        <v>167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154</v>
      </c>
      <c r="O4" s="1" t="s">
        <v>23</v>
      </c>
      <c r="P4" s="1" t="s">
        <v>24</v>
      </c>
      <c r="Q4" s="1"/>
      <c r="R4" s="1"/>
      <c r="S4" s="1" t="s">
        <v>168</v>
      </c>
      <c r="T4" s="1" t="s">
        <v>169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 t="s">
        <v>168</v>
      </c>
      <c r="AK4" s="1" t="s">
        <v>169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41769.863000000012</v>
      </c>
      <c r="F5" s="4">
        <f>SUM(F6:F498)</f>
        <v>39218.953000000001</v>
      </c>
      <c r="G5" s="7"/>
      <c r="H5" s="1"/>
      <c r="I5" s="1"/>
      <c r="J5" s="4">
        <f t="shared" ref="J5:U5" si="0">SUM(J6:J498)</f>
        <v>45259.929000000004</v>
      </c>
      <c r="K5" s="4">
        <f t="shared" si="0"/>
        <v>-3490.0659999999998</v>
      </c>
      <c r="L5" s="4">
        <f t="shared" si="0"/>
        <v>37203.037000000004</v>
      </c>
      <c r="M5" s="4">
        <f t="shared" si="0"/>
        <v>4566.826</v>
      </c>
      <c r="N5" s="4">
        <f t="shared" si="0"/>
        <v>2000</v>
      </c>
      <c r="O5" s="4">
        <f t="shared" si="0"/>
        <v>8585.6630599999971</v>
      </c>
      <c r="P5" s="4">
        <f t="shared" si="0"/>
        <v>7440.6073999999999</v>
      </c>
      <c r="Q5" s="4">
        <f t="shared" si="0"/>
        <v>24739.485799999995</v>
      </c>
      <c r="R5" s="4">
        <f t="shared" si="0"/>
        <v>23771.411089999998</v>
      </c>
      <c r="S5" s="4">
        <f t="shared" si="0"/>
        <v>16791.411090000001</v>
      </c>
      <c r="T5" s="4">
        <f t="shared" ref="T5" si="1">SUM(T6:T498)</f>
        <v>6980</v>
      </c>
      <c r="U5" s="4">
        <f t="shared" si="0"/>
        <v>1500</v>
      </c>
      <c r="V5" s="1"/>
      <c r="W5" s="1"/>
      <c r="X5" s="1"/>
      <c r="Y5" s="4">
        <f t="shared" ref="Y5:AH5" si="2">SUM(Y6:Y498)</f>
        <v>7328.6054000000013</v>
      </c>
      <c r="Z5" s="4">
        <f t="shared" si="2"/>
        <v>7243.2963999999984</v>
      </c>
      <c r="AA5" s="4">
        <f t="shared" si="2"/>
        <v>7875.0001999999995</v>
      </c>
      <c r="AB5" s="4">
        <f t="shared" si="2"/>
        <v>8297.011199999999</v>
      </c>
      <c r="AC5" s="4">
        <f t="shared" si="2"/>
        <v>8078.3541999999989</v>
      </c>
      <c r="AD5" s="4">
        <f t="shared" si="2"/>
        <v>6356.4061999999994</v>
      </c>
      <c r="AE5" s="4">
        <f t="shared" si="2"/>
        <v>7579.7887999999994</v>
      </c>
      <c r="AF5" s="4">
        <f t="shared" si="2"/>
        <v>7649.681400000004</v>
      </c>
      <c r="AG5" s="4">
        <f t="shared" si="2"/>
        <v>5986.6938</v>
      </c>
      <c r="AH5" s="4">
        <f t="shared" si="2"/>
        <v>6119.9913999999999</v>
      </c>
      <c r="AI5" s="1"/>
      <c r="AJ5" s="4">
        <f>SUM(AJ6:AJ498)</f>
        <v>13293</v>
      </c>
      <c r="AK5" s="4">
        <f>SUM(AK6:AK498)</f>
        <v>6980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339.166</v>
      </c>
      <c r="D6" s="1">
        <v>881.00400000000002</v>
      </c>
      <c r="E6" s="1">
        <v>327.77100000000002</v>
      </c>
      <c r="F6" s="1">
        <v>599.13900000000001</v>
      </c>
      <c r="G6" s="7">
        <v>1</v>
      </c>
      <c r="H6" s="1">
        <v>50</v>
      </c>
      <c r="I6" s="1" t="s">
        <v>37</v>
      </c>
      <c r="J6" s="1">
        <v>329.887</v>
      </c>
      <c r="K6" s="1">
        <f t="shared" ref="K6:K37" si="3">E6-J6</f>
        <v>-2.1159999999999854</v>
      </c>
      <c r="L6" s="1">
        <f>E6-M6</f>
        <v>306.16500000000002</v>
      </c>
      <c r="M6" s="1">
        <v>21.606000000000002</v>
      </c>
      <c r="N6" s="1">
        <v>0</v>
      </c>
      <c r="O6" s="1">
        <v>142.69969999999969</v>
      </c>
      <c r="P6" s="1">
        <f>L6/5</f>
        <v>61.233000000000004</v>
      </c>
      <c r="Q6" s="5"/>
      <c r="R6" s="5">
        <f>Q6</f>
        <v>0</v>
      </c>
      <c r="S6" s="5">
        <f>R6-T6</f>
        <v>0</v>
      </c>
      <c r="T6" s="5"/>
      <c r="U6" s="5"/>
      <c r="V6" s="1"/>
      <c r="W6" s="1">
        <f>(F6+O6+R6)/P6</f>
        <v>12.115014779612295</v>
      </c>
      <c r="X6" s="1">
        <f>(F6+O6)/P6</f>
        <v>12.115014779612295</v>
      </c>
      <c r="Y6" s="1">
        <v>84.214399999999998</v>
      </c>
      <c r="Z6" s="1">
        <v>82.136400000000009</v>
      </c>
      <c r="AA6" s="1">
        <v>67.634</v>
      </c>
      <c r="AB6" s="1">
        <v>65.353800000000007</v>
      </c>
      <c r="AC6" s="1">
        <v>71.721199999999996</v>
      </c>
      <c r="AD6" s="1">
        <v>69.000399999999999</v>
      </c>
      <c r="AE6" s="1">
        <v>69.977800000000002</v>
      </c>
      <c r="AF6" s="1">
        <v>68.121200000000002</v>
      </c>
      <c r="AG6" s="1">
        <v>55.548399999999987</v>
      </c>
      <c r="AH6" s="1">
        <v>63.828999999999994</v>
      </c>
      <c r="AI6" s="1"/>
      <c r="AJ6" s="1">
        <f>ROUND(G6*S6,0)</f>
        <v>0</v>
      </c>
      <c r="AK6" s="1">
        <f>ROUND(G6*T6,0)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331.47699999999998</v>
      </c>
      <c r="D7" s="1">
        <v>554.53</v>
      </c>
      <c r="E7" s="1">
        <v>484.21499999999997</v>
      </c>
      <c r="F7" s="1">
        <v>29.853999999999999</v>
      </c>
      <c r="G7" s="7">
        <v>1</v>
      </c>
      <c r="H7" s="1">
        <v>45</v>
      </c>
      <c r="I7" s="1" t="s">
        <v>37</v>
      </c>
      <c r="J7" s="1">
        <v>511.91</v>
      </c>
      <c r="K7" s="1">
        <f t="shared" si="3"/>
        <v>-27.69500000000005</v>
      </c>
      <c r="L7" s="1">
        <f t="shared" ref="L7:L70" si="4">E7-M7</f>
        <v>304.75699999999995</v>
      </c>
      <c r="M7" s="1">
        <v>179.458</v>
      </c>
      <c r="N7" s="1">
        <v>124</v>
      </c>
      <c r="O7" s="1">
        <v>94.319099999999992</v>
      </c>
      <c r="P7" s="1">
        <f t="shared" ref="P7:P70" si="5">L7/5</f>
        <v>60.951399999999992</v>
      </c>
      <c r="Q7" s="5">
        <f>7*P7-O7-F7</f>
        <v>302.48669999999998</v>
      </c>
      <c r="R7" s="25">
        <f>Q7-$R$1*P7</f>
        <v>275.05856999999997</v>
      </c>
      <c r="S7" s="5">
        <f t="shared" ref="S7:S70" si="6">R7-T7</f>
        <v>275.05856999999997</v>
      </c>
      <c r="T7" s="25"/>
      <c r="U7" s="5"/>
      <c r="V7" s="1"/>
      <c r="W7" s="1">
        <f t="shared" ref="W7:W70" si="7">(F7+O7+R7)/P7</f>
        <v>6.55</v>
      </c>
      <c r="X7" s="1">
        <f t="shared" ref="X7:X70" si="8">(F7+O7)/P7</f>
        <v>2.0372477088303143</v>
      </c>
      <c r="Y7" s="1">
        <v>51.135399999999997</v>
      </c>
      <c r="Z7" s="1">
        <v>48.913800000000002</v>
      </c>
      <c r="AA7" s="1">
        <v>45.265599999999999</v>
      </c>
      <c r="AB7" s="1">
        <v>42.545400000000001</v>
      </c>
      <c r="AC7" s="1">
        <v>55.332799999999999</v>
      </c>
      <c r="AD7" s="1">
        <v>38.526000000000003</v>
      </c>
      <c r="AE7" s="1">
        <v>57.743000000000009</v>
      </c>
      <c r="AF7" s="1">
        <v>51.353599999999993</v>
      </c>
      <c r="AG7" s="1">
        <v>31.659800000000001</v>
      </c>
      <c r="AH7" s="1">
        <v>37.250799999999998</v>
      </c>
      <c r="AI7" s="1"/>
      <c r="AJ7" s="1">
        <f t="shared" ref="AJ7:AJ70" si="9">ROUND(G7*S7,0)</f>
        <v>275</v>
      </c>
      <c r="AK7" s="1">
        <f t="shared" ref="AK7:AK70" si="10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774.35</v>
      </c>
      <c r="D8" s="1">
        <v>2008.4680000000001</v>
      </c>
      <c r="E8" s="1">
        <v>1093.875</v>
      </c>
      <c r="F8" s="1">
        <v>983.178</v>
      </c>
      <c r="G8" s="7">
        <v>1</v>
      </c>
      <c r="H8" s="1">
        <v>45</v>
      </c>
      <c r="I8" s="1" t="s">
        <v>37</v>
      </c>
      <c r="J8" s="1">
        <v>1278.001</v>
      </c>
      <c r="K8" s="1">
        <f t="shared" si="3"/>
        <v>-184.12599999999998</v>
      </c>
      <c r="L8" s="1">
        <f t="shared" si="4"/>
        <v>923.88300000000004</v>
      </c>
      <c r="M8" s="1">
        <v>169.99199999999999</v>
      </c>
      <c r="N8" s="1">
        <v>120</v>
      </c>
      <c r="O8" s="1">
        <v>263.47558000000049</v>
      </c>
      <c r="P8" s="1">
        <f t="shared" si="5"/>
        <v>184.7766</v>
      </c>
      <c r="Q8" s="5">
        <f t="shared" ref="Q8" si="11">10*P8-O8-F8</f>
        <v>601.11241999999959</v>
      </c>
      <c r="R8" s="25">
        <f t="shared" ref="R8:R9" si="12">Q8-$R$1*P8</f>
        <v>517.96294999999964</v>
      </c>
      <c r="S8" s="5">
        <f t="shared" si="6"/>
        <v>517.96294999999964</v>
      </c>
      <c r="T8" s="25"/>
      <c r="U8" s="5"/>
      <c r="V8" s="1"/>
      <c r="W8" s="1">
        <f t="shared" si="7"/>
        <v>9.5500000000000007</v>
      </c>
      <c r="X8" s="1">
        <f t="shared" si="8"/>
        <v>6.7468152352624768</v>
      </c>
      <c r="Y8" s="1">
        <v>188.72819999999999</v>
      </c>
      <c r="Z8" s="1">
        <v>184.82499999999999</v>
      </c>
      <c r="AA8" s="1">
        <v>176.48500000000001</v>
      </c>
      <c r="AB8" s="1">
        <v>176.65880000000001</v>
      </c>
      <c r="AC8" s="1">
        <v>183.73939999999999</v>
      </c>
      <c r="AD8" s="1">
        <v>182.0804</v>
      </c>
      <c r="AE8" s="1">
        <v>194.233</v>
      </c>
      <c r="AF8" s="1">
        <v>188.0772</v>
      </c>
      <c r="AG8" s="1">
        <v>184.86920000000001</v>
      </c>
      <c r="AH8" s="1">
        <v>195.48779999999999</v>
      </c>
      <c r="AI8" s="1"/>
      <c r="AJ8" s="1">
        <f t="shared" si="9"/>
        <v>518</v>
      </c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684</v>
      </c>
      <c r="D9" s="1">
        <v>1430</v>
      </c>
      <c r="E9" s="1">
        <v>995.83500000000004</v>
      </c>
      <c r="F9" s="1">
        <v>582</v>
      </c>
      <c r="G9" s="7">
        <v>0.45</v>
      </c>
      <c r="H9" s="1">
        <v>45</v>
      </c>
      <c r="I9" s="1" t="s">
        <v>37</v>
      </c>
      <c r="J9" s="1">
        <v>1055</v>
      </c>
      <c r="K9" s="1">
        <f t="shared" si="3"/>
        <v>-59.164999999999964</v>
      </c>
      <c r="L9" s="1">
        <f t="shared" si="4"/>
        <v>905.83500000000004</v>
      </c>
      <c r="M9" s="1">
        <v>90</v>
      </c>
      <c r="N9" s="1">
        <v>0</v>
      </c>
      <c r="O9" s="1">
        <v>204.16000000000011</v>
      </c>
      <c r="P9" s="1">
        <f t="shared" si="5"/>
        <v>181.167</v>
      </c>
      <c r="Q9" s="5">
        <f>9*P9-O9-F9</f>
        <v>844.34299999999985</v>
      </c>
      <c r="R9" s="25">
        <f t="shared" si="12"/>
        <v>762.81784999999991</v>
      </c>
      <c r="S9" s="5">
        <f t="shared" si="6"/>
        <v>762.81784999999991</v>
      </c>
      <c r="T9" s="25"/>
      <c r="U9" s="5"/>
      <c r="V9" s="1"/>
      <c r="W9" s="1">
        <f t="shared" si="7"/>
        <v>8.5500000000000007</v>
      </c>
      <c r="X9" s="1">
        <f t="shared" si="8"/>
        <v>4.3394216385986413</v>
      </c>
      <c r="Y9" s="1">
        <v>155.4</v>
      </c>
      <c r="Z9" s="1">
        <v>155</v>
      </c>
      <c r="AA9" s="1">
        <v>134.80000000000001</v>
      </c>
      <c r="AB9" s="1">
        <v>145.6</v>
      </c>
      <c r="AC9" s="1">
        <v>175.4</v>
      </c>
      <c r="AD9" s="1">
        <v>136.19999999999999</v>
      </c>
      <c r="AE9" s="1">
        <v>145.6</v>
      </c>
      <c r="AF9" s="1">
        <v>132.6</v>
      </c>
      <c r="AG9" s="1">
        <v>120.8</v>
      </c>
      <c r="AH9" s="1">
        <v>110.2</v>
      </c>
      <c r="AI9" s="1" t="s">
        <v>42</v>
      </c>
      <c r="AJ9" s="1">
        <f t="shared" si="9"/>
        <v>343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41</v>
      </c>
      <c r="C10" s="1">
        <v>1147</v>
      </c>
      <c r="D10" s="1">
        <v>1714</v>
      </c>
      <c r="E10" s="1">
        <v>1109.52</v>
      </c>
      <c r="F10" s="1">
        <v>875.48</v>
      </c>
      <c r="G10" s="7">
        <v>0.45</v>
      </c>
      <c r="H10" s="1">
        <v>45</v>
      </c>
      <c r="I10" s="11" t="s">
        <v>44</v>
      </c>
      <c r="J10" s="1">
        <v>1872</v>
      </c>
      <c r="K10" s="1">
        <f t="shared" si="3"/>
        <v>-762.48</v>
      </c>
      <c r="L10" s="1">
        <f t="shared" si="4"/>
        <v>1109.52</v>
      </c>
      <c r="M10" s="1"/>
      <c r="N10" s="1">
        <v>0</v>
      </c>
      <c r="O10" s="1">
        <v>1927</v>
      </c>
      <c r="P10" s="1">
        <f t="shared" si="5"/>
        <v>221.904</v>
      </c>
      <c r="Q10" s="5"/>
      <c r="R10" s="5">
        <f t="shared" ref="R10:R70" si="13">Q10</f>
        <v>0</v>
      </c>
      <c r="S10" s="5">
        <f t="shared" si="6"/>
        <v>0</v>
      </c>
      <c r="T10" s="5"/>
      <c r="U10" s="5"/>
      <c r="V10" s="1"/>
      <c r="W10" s="1">
        <f t="shared" si="7"/>
        <v>12.629245078953062</v>
      </c>
      <c r="X10" s="1">
        <f t="shared" si="8"/>
        <v>12.629245078953062</v>
      </c>
      <c r="Y10" s="1">
        <v>628.79999999999995</v>
      </c>
      <c r="Z10" s="1">
        <v>574.4</v>
      </c>
      <c r="AA10" s="1">
        <v>536.89679999999998</v>
      </c>
      <c r="AB10" s="1">
        <v>456.03500000000003</v>
      </c>
      <c r="AC10" s="1">
        <v>330.6</v>
      </c>
      <c r="AD10" s="1">
        <v>304.8</v>
      </c>
      <c r="AE10" s="1">
        <v>325</v>
      </c>
      <c r="AF10" s="1">
        <v>269.8</v>
      </c>
      <c r="AG10" s="1">
        <v>188.8</v>
      </c>
      <c r="AH10" s="1">
        <v>188.6</v>
      </c>
      <c r="AI10" s="1" t="s">
        <v>45</v>
      </c>
      <c r="AJ10" s="1">
        <f t="shared" si="9"/>
        <v>0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41</v>
      </c>
      <c r="C11" s="1">
        <v>167</v>
      </c>
      <c r="D11" s="1">
        <v>96</v>
      </c>
      <c r="E11" s="1">
        <v>145</v>
      </c>
      <c r="F11" s="1">
        <v>107</v>
      </c>
      <c r="G11" s="7">
        <v>0.17</v>
      </c>
      <c r="H11" s="1">
        <v>180</v>
      </c>
      <c r="I11" s="1" t="s">
        <v>37</v>
      </c>
      <c r="J11" s="1">
        <v>145</v>
      </c>
      <c r="K11" s="1">
        <f t="shared" si="3"/>
        <v>0</v>
      </c>
      <c r="L11" s="1">
        <f t="shared" si="4"/>
        <v>145</v>
      </c>
      <c r="M11" s="1"/>
      <c r="N11" s="1">
        <v>0</v>
      </c>
      <c r="O11" s="1"/>
      <c r="P11" s="1">
        <f t="shared" si="5"/>
        <v>29</v>
      </c>
      <c r="Q11" s="5">
        <f>9*P11-O11-F11</f>
        <v>154</v>
      </c>
      <c r="R11" s="25">
        <f>Q11-$R$1*P11</f>
        <v>140.94999999999999</v>
      </c>
      <c r="S11" s="5">
        <f t="shared" si="6"/>
        <v>140.94999999999999</v>
      </c>
      <c r="T11" s="25"/>
      <c r="U11" s="5"/>
      <c r="V11" s="1"/>
      <c r="W11" s="1">
        <f t="shared" si="7"/>
        <v>8.5499999999999989</v>
      </c>
      <c r="X11" s="1">
        <f t="shared" si="8"/>
        <v>3.6896551724137931</v>
      </c>
      <c r="Y11" s="1">
        <v>8.8000000000000007</v>
      </c>
      <c r="Z11" s="1">
        <v>8.8000000000000007</v>
      </c>
      <c r="AA11" s="1">
        <v>23.6</v>
      </c>
      <c r="AB11" s="1">
        <v>26.6</v>
      </c>
      <c r="AC11" s="1">
        <v>11.8</v>
      </c>
      <c r="AD11" s="1">
        <v>14.8</v>
      </c>
      <c r="AE11" s="1">
        <v>11.2</v>
      </c>
      <c r="AF11" s="1">
        <v>15.8</v>
      </c>
      <c r="AG11" s="1">
        <v>16.399999999999999</v>
      </c>
      <c r="AH11" s="1">
        <v>12.4</v>
      </c>
      <c r="AI11" s="1" t="s">
        <v>42</v>
      </c>
      <c r="AJ11" s="1">
        <f t="shared" si="9"/>
        <v>24</v>
      </c>
      <c r="AK11" s="1">
        <f t="shared" si="10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47</v>
      </c>
      <c r="B12" s="12" t="s">
        <v>41</v>
      </c>
      <c r="C12" s="12"/>
      <c r="D12" s="12"/>
      <c r="E12" s="12">
        <v>4</v>
      </c>
      <c r="F12" s="12">
        <v>-4</v>
      </c>
      <c r="G12" s="13">
        <v>0</v>
      </c>
      <c r="H12" s="12" t="e">
        <v>#N/A</v>
      </c>
      <c r="I12" s="12" t="s">
        <v>64</v>
      </c>
      <c r="J12" s="12">
        <v>4</v>
      </c>
      <c r="K12" s="12">
        <f t="shared" si="3"/>
        <v>0</v>
      </c>
      <c r="L12" s="12">
        <f t="shared" si="4"/>
        <v>4</v>
      </c>
      <c r="M12" s="12"/>
      <c r="N12" s="12"/>
      <c r="O12" s="12"/>
      <c r="P12" s="12">
        <f t="shared" si="5"/>
        <v>0.8</v>
      </c>
      <c r="Q12" s="14"/>
      <c r="R12" s="5">
        <f t="shared" si="13"/>
        <v>0</v>
      </c>
      <c r="S12" s="5">
        <f t="shared" si="6"/>
        <v>0</v>
      </c>
      <c r="T12" s="5"/>
      <c r="U12" s="14"/>
      <c r="V12" s="12"/>
      <c r="W12" s="1">
        <f t="shared" si="7"/>
        <v>-5</v>
      </c>
      <c r="X12" s="12">
        <f t="shared" si="8"/>
        <v>-5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">
        <f t="shared" si="9"/>
        <v>0</v>
      </c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41</v>
      </c>
      <c r="C13" s="1">
        <v>20</v>
      </c>
      <c r="D13" s="1">
        <v>6</v>
      </c>
      <c r="E13" s="1">
        <v>6</v>
      </c>
      <c r="F13" s="1">
        <v>17</v>
      </c>
      <c r="G13" s="7">
        <v>0.3</v>
      </c>
      <c r="H13" s="1">
        <v>40</v>
      </c>
      <c r="I13" s="1" t="s">
        <v>37</v>
      </c>
      <c r="J13" s="1">
        <v>8</v>
      </c>
      <c r="K13" s="1">
        <f t="shared" si="3"/>
        <v>-2</v>
      </c>
      <c r="L13" s="1">
        <f t="shared" si="4"/>
        <v>6</v>
      </c>
      <c r="M13" s="1"/>
      <c r="N13" s="1">
        <v>0</v>
      </c>
      <c r="O13" s="1"/>
      <c r="P13" s="1">
        <f t="shared" si="5"/>
        <v>1.2</v>
      </c>
      <c r="Q13" s="5"/>
      <c r="R13" s="5">
        <f t="shared" si="13"/>
        <v>0</v>
      </c>
      <c r="S13" s="5">
        <f t="shared" si="6"/>
        <v>0</v>
      </c>
      <c r="T13" s="5"/>
      <c r="U13" s="5"/>
      <c r="V13" s="1"/>
      <c r="W13" s="1">
        <f t="shared" si="7"/>
        <v>14.166666666666668</v>
      </c>
      <c r="X13" s="1">
        <f t="shared" si="8"/>
        <v>14.166666666666668</v>
      </c>
      <c r="Y13" s="1">
        <v>0.6</v>
      </c>
      <c r="Z13" s="1">
        <v>0.4</v>
      </c>
      <c r="AA13" s="1">
        <v>2</v>
      </c>
      <c r="AB13" s="1">
        <v>2.2000000000000002</v>
      </c>
      <c r="AC13" s="1">
        <v>1</v>
      </c>
      <c r="AD13" s="1">
        <v>1.2</v>
      </c>
      <c r="AE13" s="1">
        <v>0.4</v>
      </c>
      <c r="AF13" s="1">
        <v>0.2</v>
      </c>
      <c r="AG13" s="1">
        <v>0.8</v>
      </c>
      <c r="AH13" s="1">
        <v>0.6</v>
      </c>
      <c r="AI13" s="20" t="s">
        <v>49</v>
      </c>
      <c r="AJ13" s="1">
        <f t="shared" si="9"/>
        <v>0</v>
      </c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41</v>
      </c>
      <c r="C14" s="1">
        <v>386</v>
      </c>
      <c r="D14" s="1">
        <v>77</v>
      </c>
      <c r="E14" s="1">
        <v>170</v>
      </c>
      <c r="F14" s="1">
        <v>216</v>
      </c>
      <c r="G14" s="7">
        <v>0.17</v>
      </c>
      <c r="H14" s="1">
        <v>180</v>
      </c>
      <c r="I14" s="1" t="s">
        <v>37</v>
      </c>
      <c r="J14" s="1">
        <v>231</v>
      </c>
      <c r="K14" s="1">
        <f t="shared" si="3"/>
        <v>-61</v>
      </c>
      <c r="L14" s="1">
        <f t="shared" si="4"/>
        <v>155</v>
      </c>
      <c r="M14" s="1">
        <v>15</v>
      </c>
      <c r="N14" s="1">
        <v>0</v>
      </c>
      <c r="O14" s="1">
        <v>65.399999999999977</v>
      </c>
      <c r="P14" s="1">
        <f t="shared" si="5"/>
        <v>31</v>
      </c>
      <c r="Q14" s="5">
        <f t="shared" ref="Q14" si="14">10*P14-O14-F14</f>
        <v>28.600000000000023</v>
      </c>
      <c r="R14" s="25">
        <f>Q14-$R$1*P14</f>
        <v>14.650000000000022</v>
      </c>
      <c r="S14" s="5">
        <f t="shared" si="6"/>
        <v>14.650000000000022</v>
      </c>
      <c r="T14" s="25"/>
      <c r="U14" s="5"/>
      <c r="V14" s="1"/>
      <c r="W14" s="1">
        <f t="shared" si="7"/>
        <v>9.5500000000000007</v>
      </c>
      <c r="X14" s="1">
        <f t="shared" si="8"/>
        <v>9.0774193548387085</v>
      </c>
      <c r="Y14" s="1">
        <v>32.4</v>
      </c>
      <c r="Z14" s="1">
        <v>17.2</v>
      </c>
      <c r="AA14" s="1">
        <v>30.4</v>
      </c>
      <c r="AB14" s="1">
        <v>41</v>
      </c>
      <c r="AC14" s="1">
        <v>30.8</v>
      </c>
      <c r="AD14" s="1">
        <v>17.2</v>
      </c>
      <c r="AE14" s="1">
        <v>26.6</v>
      </c>
      <c r="AF14" s="1">
        <v>39</v>
      </c>
      <c r="AG14" s="1">
        <v>28.6</v>
      </c>
      <c r="AH14" s="1">
        <v>26.4</v>
      </c>
      <c r="AI14" s="1"/>
      <c r="AJ14" s="1">
        <f t="shared" si="9"/>
        <v>2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41</v>
      </c>
      <c r="C15" s="1">
        <v>13</v>
      </c>
      <c r="D15" s="1">
        <v>1</v>
      </c>
      <c r="E15" s="1">
        <v>3</v>
      </c>
      <c r="F15" s="1">
        <v>10</v>
      </c>
      <c r="G15" s="7">
        <v>0.35</v>
      </c>
      <c r="H15" s="1">
        <v>50</v>
      </c>
      <c r="I15" s="1" t="s">
        <v>37</v>
      </c>
      <c r="J15" s="1">
        <v>3</v>
      </c>
      <c r="K15" s="1">
        <f t="shared" si="3"/>
        <v>0</v>
      </c>
      <c r="L15" s="1">
        <f t="shared" si="4"/>
        <v>3</v>
      </c>
      <c r="M15" s="1"/>
      <c r="N15" s="1">
        <v>0</v>
      </c>
      <c r="O15" s="1">
        <v>7.6000000000000014</v>
      </c>
      <c r="P15" s="1">
        <f t="shared" si="5"/>
        <v>0.6</v>
      </c>
      <c r="Q15" s="5"/>
      <c r="R15" s="5">
        <f t="shared" si="13"/>
        <v>0</v>
      </c>
      <c r="S15" s="5">
        <f t="shared" si="6"/>
        <v>0</v>
      </c>
      <c r="T15" s="5"/>
      <c r="U15" s="5"/>
      <c r="V15" s="1"/>
      <c r="W15" s="1">
        <f t="shared" si="7"/>
        <v>29.333333333333336</v>
      </c>
      <c r="X15" s="1">
        <f t="shared" si="8"/>
        <v>29.333333333333336</v>
      </c>
      <c r="Y15" s="1">
        <v>1.6</v>
      </c>
      <c r="Z15" s="1">
        <v>1.2</v>
      </c>
      <c r="AA15" s="1">
        <v>0.6</v>
      </c>
      <c r="AB15" s="1">
        <v>1</v>
      </c>
      <c r="AC15" s="1">
        <v>1</v>
      </c>
      <c r="AD15" s="1">
        <v>1</v>
      </c>
      <c r="AE15" s="1">
        <v>1.4</v>
      </c>
      <c r="AF15" s="1">
        <v>1.4</v>
      </c>
      <c r="AG15" s="1">
        <v>1</v>
      </c>
      <c r="AH15" s="1">
        <v>1</v>
      </c>
      <c r="AI15" s="16" t="s">
        <v>157</v>
      </c>
      <c r="AJ15" s="1">
        <f t="shared" si="9"/>
        <v>0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41</v>
      </c>
      <c r="C16" s="1">
        <v>27</v>
      </c>
      <c r="D16" s="1">
        <v>130</v>
      </c>
      <c r="E16" s="1">
        <v>96</v>
      </c>
      <c r="F16" s="1">
        <v>48</v>
      </c>
      <c r="G16" s="7">
        <v>0.35</v>
      </c>
      <c r="H16" s="1">
        <v>50</v>
      </c>
      <c r="I16" s="1" t="s">
        <v>37</v>
      </c>
      <c r="J16" s="1">
        <v>99</v>
      </c>
      <c r="K16" s="1">
        <f t="shared" si="3"/>
        <v>-3</v>
      </c>
      <c r="L16" s="1">
        <f t="shared" si="4"/>
        <v>96</v>
      </c>
      <c r="M16" s="1"/>
      <c r="N16" s="1">
        <v>0</v>
      </c>
      <c r="O16" s="1">
        <v>13.899999999999981</v>
      </c>
      <c r="P16" s="1">
        <f t="shared" si="5"/>
        <v>19.2</v>
      </c>
      <c r="Q16" s="5">
        <f>8*P16-O16-F16</f>
        <v>91.700000000000017</v>
      </c>
      <c r="R16" s="25">
        <f>Q16-$R$1*P16</f>
        <v>83.060000000000016</v>
      </c>
      <c r="S16" s="5">
        <f t="shared" si="6"/>
        <v>83.060000000000016</v>
      </c>
      <c r="T16" s="25"/>
      <c r="U16" s="5"/>
      <c r="V16" s="1"/>
      <c r="W16" s="1">
        <f t="shared" si="7"/>
        <v>7.5499999999999989</v>
      </c>
      <c r="X16" s="1">
        <f t="shared" si="8"/>
        <v>3.2239583333333321</v>
      </c>
      <c r="Y16" s="1">
        <v>13.6</v>
      </c>
      <c r="Z16" s="1">
        <v>13</v>
      </c>
      <c r="AA16" s="1">
        <v>9.1999999999999993</v>
      </c>
      <c r="AB16" s="1">
        <v>9.1999999999999993</v>
      </c>
      <c r="AC16" s="1">
        <v>8.1999999999999993</v>
      </c>
      <c r="AD16" s="1">
        <v>13.2</v>
      </c>
      <c r="AE16" s="1">
        <v>8.6</v>
      </c>
      <c r="AF16" s="1">
        <v>7</v>
      </c>
      <c r="AG16" s="1">
        <v>10.8</v>
      </c>
      <c r="AH16" s="1">
        <v>12.8</v>
      </c>
      <c r="AI16" s="1" t="s">
        <v>42</v>
      </c>
      <c r="AJ16" s="1">
        <f t="shared" si="9"/>
        <v>29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2027.2719999999999</v>
      </c>
      <c r="D17" s="1">
        <v>3142.8029999999999</v>
      </c>
      <c r="E17" s="1">
        <v>1637.7660000000001</v>
      </c>
      <c r="F17" s="1">
        <v>2034.7049999999999</v>
      </c>
      <c r="G17" s="7">
        <v>1</v>
      </c>
      <c r="H17" s="1">
        <v>55</v>
      </c>
      <c r="I17" s="1" t="s">
        <v>37</v>
      </c>
      <c r="J17" s="1">
        <v>1564.8320000000001</v>
      </c>
      <c r="K17" s="1">
        <f t="shared" si="3"/>
        <v>72.933999999999969</v>
      </c>
      <c r="L17" s="1">
        <f t="shared" si="4"/>
        <v>1494.509</v>
      </c>
      <c r="M17" s="1">
        <v>143.25700000000001</v>
      </c>
      <c r="N17" s="1">
        <v>114</v>
      </c>
      <c r="O17" s="1"/>
      <c r="P17" s="1">
        <f t="shared" si="5"/>
        <v>298.90179999999998</v>
      </c>
      <c r="Q17" s="5">
        <f>11*P17-O17-F17</f>
        <v>1253.2147999999997</v>
      </c>
      <c r="R17" s="25">
        <f>Q17-$R$1*P17</f>
        <v>1118.7089899999996</v>
      </c>
      <c r="S17" s="5">
        <f t="shared" si="6"/>
        <v>618.70898999999963</v>
      </c>
      <c r="T17" s="25">
        <v>500</v>
      </c>
      <c r="U17" s="5"/>
      <c r="V17" s="1"/>
      <c r="W17" s="1">
        <f t="shared" si="7"/>
        <v>10.549999999999999</v>
      </c>
      <c r="X17" s="1">
        <f t="shared" si="8"/>
        <v>6.8072691432437011</v>
      </c>
      <c r="Y17" s="1">
        <v>277.43360000000001</v>
      </c>
      <c r="Z17" s="1">
        <v>273.96859999999998</v>
      </c>
      <c r="AA17" s="1">
        <v>270.7568</v>
      </c>
      <c r="AB17" s="1">
        <v>310.19060000000002</v>
      </c>
      <c r="AC17" s="1">
        <v>269.2808</v>
      </c>
      <c r="AD17" s="1">
        <v>226.36760000000001</v>
      </c>
      <c r="AE17" s="1">
        <v>257.30860000000001</v>
      </c>
      <c r="AF17" s="1">
        <v>239.6318</v>
      </c>
      <c r="AG17" s="1">
        <v>183.0086</v>
      </c>
      <c r="AH17" s="1">
        <v>189.28960000000001</v>
      </c>
      <c r="AI17" s="1" t="s">
        <v>54</v>
      </c>
      <c r="AJ17" s="1">
        <f t="shared" si="9"/>
        <v>619</v>
      </c>
      <c r="AK17" s="1">
        <f t="shared" si="10"/>
        <v>500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2314.373</v>
      </c>
      <c r="D18" s="1">
        <v>922.93899999999996</v>
      </c>
      <c r="E18" s="1">
        <v>2457.076</v>
      </c>
      <c r="F18" s="1">
        <v>465.053</v>
      </c>
      <c r="G18" s="7">
        <v>1</v>
      </c>
      <c r="H18" s="1">
        <v>50</v>
      </c>
      <c r="I18" s="1" t="s">
        <v>37</v>
      </c>
      <c r="J18" s="1">
        <v>2691.1320000000001</v>
      </c>
      <c r="K18" s="1">
        <f t="shared" si="3"/>
        <v>-234.05600000000004</v>
      </c>
      <c r="L18" s="1">
        <f t="shared" si="4"/>
        <v>1882.4059999999999</v>
      </c>
      <c r="M18" s="1">
        <v>574.66999999999996</v>
      </c>
      <c r="N18" s="1">
        <v>204</v>
      </c>
      <c r="O18" s="1">
        <v>127.08200000000009</v>
      </c>
      <c r="P18" s="1">
        <f t="shared" si="5"/>
        <v>376.4812</v>
      </c>
      <c r="Q18" s="5">
        <f>6*P18-O18-F18</f>
        <v>1666.7522000000004</v>
      </c>
      <c r="R18" s="5">
        <f t="shared" si="13"/>
        <v>1666.7522000000004</v>
      </c>
      <c r="S18" s="5">
        <f t="shared" si="6"/>
        <v>866.75220000000036</v>
      </c>
      <c r="T18" s="5">
        <v>800</v>
      </c>
      <c r="U18" s="5"/>
      <c r="V18" s="1"/>
      <c r="W18" s="1">
        <f t="shared" si="7"/>
        <v>6.0000000000000018</v>
      </c>
      <c r="X18" s="1">
        <f t="shared" si="8"/>
        <v>1.5728142600480453</v>
      </c>
      <c r="Y18" s="1">
        <v>320.01280000000003</v>
      </c>
      <c r="Z18" s="1">
        <v>339.12880000000001</v>
      </c>
      <c r="AA18" s="1">
        <v>426.31760000000003</v>
      </c>
      <c r="AB18" s="1">
        <v>406.82639999999998</v>
      </c>
      <c r="AC18" s="1">
        <v>486.06279999999998</v>
      </c>
      <c r="AD18" s="1">
        <v>307.608</v>
      </c>
      <c r="AE18" s="1">
        <v>336.9486</v>
      </c>
      <c r="AF18" s="1">
        <v>506.21940000000001</v>
      </c>
      <c r="AG18" s="1">
        <v>258.78960000000001</v>
      </c>
      <c r="AH18" s="1">
        <v>295.37479999999999</v>
      </c>
      <c r="AI18" s="1" t="s">
        <v>56</v>
      </c>
      <c r="AJ18" s="1">
        <f t="shared" si="9"/>
        <v>867</v>
      </c>
      <c r="AK18" s="1">
        <f t="shared" si="10"/>
        <v>800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36</v>
      </c>
      <c r="C19" s="1">
        <v>151.32499999999999</v>
      </c>
      <c r="D19" s="1">
        <v>211.309</v>
      </c>
      <c r="E19" s="1">
        <v>207.04300000000001</v>
      </c>
      <c r="F19" s="1">
        <v>144.732</v>
      </c>
      <c r="G19" s="7">
        <v>1</v>
      </c>
      <c r="H19" s="1">
        <v>60</v>
      </c>
      <c r="I19" s="1" t="s">
        <v>37</v>
      </c>
      <c r="J19" s="1">
        <v>191.6</v>
      </c>
      <c r="K19" s="1">
        <f t="shared" si="3"/>
        <v>15.443000000000012</v>
      </c>
      <c r="L19" s="1">
        <f t="shared" si="4"/>
        <v>207.04300000000001</v>
      </c>
      <c r="M19" s="1"/>
      <c r="N19" s="1">
        <v>0</v>
      </c>
      <c r="O19" s="1">
        <v>14.809300000000061</v>
      </c>
      <c r="P19" s="1">
        <f t="shared" si="5"/>
        <v>41.4086</v>
      </c>
      <c r="Q19" s="5">
        <f>9*P19-O19-F19</f>
        <v>213.13609999999991</v>
      </c>
      <c r="R19" s="25">
        <f>Q19-$R$1*P19</f>
        <v>194.50222999999991</v>
      </c>
      <c r="S19" s="5">
        <f t="shared" si="6"/>
        <v>194.50222999999991</v>
      </c>
      <c r="T19" s="25"/>
      <c r="U19" s="5"/>
      <c r="V19" s="1"/>
      <c r="W19" s="1">
        <f t="shared" si="7"/>
        <v>8.5499999999999989</v>
      </c>
      <c r="X19" s="1">
        <f t="shared" si="8"/>
        <v>3.8528542380085313</v>
      </c>
      <c r="Y19" s="1">
        <v>29.863800000000001</v>
      </c>
      <c r="Z19" s="1">
        <v>32.616599999999998</v>
      </c>
      <c r="AA19" s="1">
        <v>33.8748</v>
      </c>
      <c r="AB19" s="1">
        <v>32.2316</v>
      </c>
      <c r="AC19" s="1">
        <v>21.202400000000001</v>
      </c>
      <c r="AD19" s="1">
        <v>21.805199999999999</v>
      </c>
      <c r="AE19" s="1">
        <v>26.8888</v>
      </c>
      <c r="AF19" s="1">
        <v>23.0244</v>
      </c>
      <c r="AG19" s="1">
        <v>28.3368</v>
      </c>
      <c r="AH19" s="1">
        <v>33.311799999999998</v>
      </c>
      <c r="AI19" s="1"/>
      <c r="AJ19" s="1">
        <f t="shared" si="9"/>
        <v>195</v>
      </c>
      <c r="AK19" s="1">
        <f t="shared" si="10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36</v>
      </c>
      <c r="C20" s="1">
        <v>828.36500000000001</v>
      </c>
      <c r="D20" s="1">
        <v>393.06400000000002</v>
      </c>
      <c r="E20" s="1">
        <v>692.62400000000002</v>
      </c>
      <c r="F20" s="1">
        <v>484.68099999999998</v>
      </c>
      <c r="G20" s="7">
        <v>1</v>
      </c>
      <c r="H20" s="1">
        <v>60</v>
      </c>
      <c r="I20" s="1" t="s">
        <v>37</v>
      </c>
      <c r="J20" s="1">
        <v>711.67700000000002</v>
      </c>
      <c r="K20" s="1">
        <f t="shared" si="3"/>
        <v>-19.052999999999997</v>
      </c>
      <c r="L20" s="1">
        <f t="shared" si="4"/>
        <v>543.11699999999996</v>
      </c>
      <c r="M20" s="1">
        <v>149.50700000000001</v>
      </c>
      <c r="N20" s="1">
        <v>99</v>
      </c>
      <c r="O20" s="1"/>
      <c r="P20" s="1">
        <f t="shared" si="5"/>
        <v>108.62339999999999</v>
      </c>
      <c r="Q20" s="5">
        <f>11*P20-O20-F20</f>
        <v>710.17639999999983</v>
      </c>
      <c r="R20" s="25">
        <f>Q20-$R$1*P20</f>
        <v>661.29586999999981</v>
      </c>
      <c r="S20" s="5">
        <f t="shared" si="6"/>
        <v>361.29586999999981</v>
      </c>
      <c r="T20" s="25">
        <v>300</v>
      </c>
      <c r="U20" s="5"/>
      <c r="V20" s="1"/>
      <c r="W20" s="1">
        <f t="shared" si="7"/>
        <v>10.549999999999999</v>
      </c>
      <c r="X20" s="1">
        <f t="shared" si="8"/>
        <v>4.4620312013801815</v>
      </c>
      <c r="Y20" s="1">
        <v>27.876200000000019</v>
      </c>
      <c r="Z20" s="1">
        <v>30.232800000000001</v>
      </c>
      <c r="AA20" s="1">
        <v>86.694600000000008</v>
      </c>
      <c r="AB20" s="1">
        <v>90.826800000000006</v>
      </c>
      <c r="AC20" s="1">
        <v>127.571</v>
      </c>
      <c r="AD20" s="1">
        <v>111.1422</v>
      </c>
      <c r="AE20" s="1">
        <v>75.854399999999984</v>
      </c>
      <c r="AF20" s="1">
        <v>193.30420000000001</v>
      </c>
      <c r="AG20" s="1">
        <v>109.4354</v>
      </c>
      <c r="AH20" s="1">
        <v>164.3776</v>
      </c>
      <c r="AI20" s="1" t="s">
        <v>54</v>
      </c>
      <c r="AJ20" s="1">
        <f t="shared" si="9"/>
        <v>361</v>
      </c>
      <c r="AK20" s="1">
        <f t="shared" si="10"/>
        <v>300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7" t="s">
        <v>59</v>
      </c>
      <c r="B21" s="17" t="s">
        <v>36</v>
      </c>
      <c r="C21" s="17"/>
      <c r="D21" s="17"/>
      <c r="E21" s="17"/>
      <c r="F21" s="17"/>
      <c r="G21" s="18">
        <v>0</v>
      </c>
      <c r="H21" s="17">
        <v>60</v>
      </c>
      <c r="I21" s="17" t="s">
        <v>37</v>
      </c>
      <c r="J21" s="17"/>
      <c r="K21" s="17">
        <f t="shared" si="3"/>
        <v>0</v>
      </c>
      <c r="L21" s="17">
        <f t="shared" si="4"/>
        <v>0</v>
      </c>
      <c r="M21" s="17"/>
      <c r="N21" s="17">
        <v>0</v>
      </c>
      <c r="O21" s="17"/>
      <c r="P21" s="17">
        <f t="shared" si="5"/>
        <v>0</v>
      </c>
      <c r="Q21" s="19"/>
      <c r="R21" s="5">
        <f t="shared" si="13"/>
        <v>0</v>
      </c>
      <c r="S21" s="5">
        <f t="shared" si="6"/>
        <v>0</v>
      </c>
      <c r="T21" s="5"/>
      <c r="U21" s="19"/>
      <c r="V21" s="17"/>
      <c r="W21" s="1" t="e">
        <f t="shared" si="7"/>
        <v>#DIV/0!</v>
      </c>
      <c r="X21" s="17" t="e">
        <f t="shared" si="8"/>
        <v>#DIV/0!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 t="s">
        <v>60</v>
      </c>
      <c r="AJ21" s="1">
        <f t="shared" si="9"/>
        <v>0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36</v>
      </c>
      <c r="C22" s="1">
        <v>3395.8510000000001</v>
      </c>
      <c r="D22" s="1">
        <v>6335.7650000000003</v>
      </c>
      <c r="E22" s="1">
        <v>3144.665</v>
      </c>
      <c r="F22" s="1">
        <v>5760.1120000000001</v>
      </c>
      <c r="G22" s="7">
        <v>1</v>
      </c>
      <c r="H22" s="1">
        <v>60</v>
      </c>
      <c r="I22" s="1" t="s">
        <v>37</v>
      </c>
      <c r="J22" s="1">
        <v>3066.11</v>
      </c>
      <c r="K22" s="1">
        <f t="shared" si="3"/>
        <v>78.554999999999836</v>
      </c>
      <c r="L22" s="1">
        <f t="shared" si="4"/>
        <v>2802.4349999999999</v>
      </c>
      <c r="M22" s="1">
        <v>342.23</v>
      </c>
      <c r="N22" s="1">
        <v>261</v>
      </c>
      <c r="O22" s="1"/>
      <c r="P22" s="1">
        <f t="shared" si="5"/>
        <v>560.48699999999997</v>
      </c>
      <c r="Q22" s="5">
        <f>11*P22-O22-F22</f>
        <v>405.24499999999989</v>
      </c>
      <c r="R22" s="25">
        <f>Q22-$R$1*P22</f>
        <v>153.02584999999991</v>
      </c>
      <c r="S22" s="5">
        <f t="shared" si="6"/>
        <v>153.02584999999991</v>
      </c>
      <c r="T22" s="25"/>
      <c r="U22" s="5"/>
      <c r="V22" s="1"/>
      <c r="W22" s="1">
        <f t="shared" si="7"/>
        <v>10.55</v>
      </c>
      <c r="X22" s="1">
        <f t="shared" si="8"/>
        <v>10.276976986085316</v>
      </c>
      <c r="Y22" s="1">
        <v>583.60320000000002</v>
      </c>
      <c r="Z22" s="1">
        <v>608.21260000000007</v>
      </c>
      <c r="AA22" s="1">
        <v>616.42139999999995</v>
      </c>
      <c r="AB22" s="1">
        <v>667.84879999999998</v>
      </c>
      <c r="AC22" s="1">
        <v>597.55899999999997</v>
      </c>
      <c r="AD22" s="1">
        <v>539.35579999999993</v>
      </c>
      <c r="AE22" s="1">
        <v>632.56000000000006</v>
      </c>
      <c r="AF22" s="1">
        <v>585.7826</v>
      </c>
      <c r="AG22" s="1">
        <v>445.495</v>
      </c>
      <c r="AH22" s="1">
        <v>478.09980000000002</v>
      </c>
      <c r="AI22" s="1" t="s">
        <v>62</v>
      </c>
      <c r="AJ22" s="1">
        <f t="shared" si="9"/>
        <v>153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63</v>
      </c>
      <c r="B23" s="12" t="s">
        <v>36</v>
      </c>
      <c r="C23" s="12"/>
      <c r="D23" s="12">
        <v>2.48</v>
      </c>
      <c r="E23" s="21">
        <v>2.48</v>
      </c>
      <c r="F23" s="12"/>
      <c r="G23" s="13">
        <v>0</v>
      </c>
      <c r="H23" s="12" t="e">
        <v>#N/A</v>
      </c>
      <c r="I23" s="12" t="s">
        <v>64</v>
      </c>
      <c r="J23" s="12">
        <v>2.5</v>
      </c>
      <c r="K23" s="12">
        <f t="shared" si="3"/>
        <v>-2.0000000000000018E-2</v>
      </c>
      <c r="L23" s="12">
        <f t="shared" si="4"/>
        <v>2.48</v>
      </c>
      <c r="M23" s="12"/>
      <c r="N23" s="12">
        <v>0</v>
      </c>
      <c r="O23" s="12"/>
      <c r="P23" s="12">
        <f t="shared" si="5"/>
        <v>0.496</v>
      </c>
      <c r="Q23" s="14"/>
      <c r="R23" s="5">
        <f t="shared" si="13"/>
        <v>0</v>
      </c>
      <c r="S23" s="5">
        <f t="shared" si="6"/>
        <v>0</v>
      </c>
      <c r="T23" s="5"/>
      <c r="U23" s="14"/>
      <c r="V23" s="12"/>
      <c r="W23" s="1">
        <f t="shared" si="7"/>
        <v>0</v>
      </c>
      <c r="X23" s="12">
        <f t="shared" si="8"/>
        <v>0</v>
      </c>
      <c r="Y23" s="12">
        <v>0.496</v>
      </c>
      <c r="Z23" s="12">
        <v>0</v>
      </c>
      <c r="AA23" s="12">
        <v>1.5025999999999999</v>
      </c>
      <c r="AB23" s="12">
        <v>2.0024000000000002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 t="s">
        <v>65</v>
      </c>
      <c r="AJ23" s="1">
        <f t="shared" si="9"/>
        <v>0</v>
      </c>
      <c r="AK23" s="1">
        <f t="shared" si="10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36</v>
      </c>
      <c r="C24" s="1">
        <v>738.351</v>
      </c>
      <c r="D24" s="1">
        <v>363.66300000000001</v>
      </c>
      <c r="E24" s="1">
        <v>446.14299999999997</v>
      </c>
      <c r="F24" s="1">
        <v>645.55499999999995</v>
      </c>
      <c r="G24" s="7">
        <v>1</v>
      </c>
      <c r="H24" s="1">
        <v>60</v>
      </c>
      <c r="I24" s="1" t="s">
        <v>37</v>
      </c>
      <c r="J24" s="1">
        <v>431.27</v>
      </c>
      <c r="K24" s="1">
        <f t="shared" si="3"/>
        <v>14.87299999999999</v>
      </c>
      <c r="L24" s="1">
        <f t="shared" si="4"/>
        <v>361.85299999999995</v>
      </c>
      <c r="M24" s="1">
        <v>84.29</v>
      </c>
      <c r="N24" s="1">
        <v>71</v>
      </c>
      <c r="O24" s="1">
        <v>195.52290000000031</v>
      </c>
      <c r="P24" s="1">
        <f t="shared" si="5"/>
        <v>72.370599999999996</v>
      </c>
      <c r="Q24" s="5"/>
      <c r="R24" s="5">
        <f t="shared" si="13"/>
        <v>0</v>
      </c>
      <c r="S24" s="5">
        <f t="shared" si="6"/>
        <v>0</v>
      </c>
      <c r="T24" s="5"/>
      <c r="U24" s="5"/>
      <c r="V24" s="1"/>
      <c r="W24" s="1">
        <f t="shared" si="7"/>
        <v>11.621817423097228</v>
      </c>
      <c r="X24" s="1">
        <f t="shared" si="8"/>
        <v>11.621817423097228</v>
      </c>
      <c r="Y24" s="1">
        <v>101.00700000000001</v>
      </c>
      <c r="Z24" s="1">
        <v>95.676199999999994</v>
      </c>
      <c r="AA24" s="1">
        <v>89.529199999999989</v>
      </c>
      <c r="AB24" s="1">
        <v>113.5574</v>
      </c>
      <c r="AC24" s="1">
        <v>89.4208</v>
      </c>
      <c r="AD24" s="1">
        <v>66.097400000000007</v>
      </c>
      <c r="AE24" s="1">
        <v>90.872</v>
      </c>
      <c r="AF24" s="1">
        <v>82.068399999999997</v>
      </c>
      <c r="AG24" s="1">
        <v>102.3034</v>
      </c>
      <c r="AH24" s="1">
        <v>122.9838</v>
      </c>
      <c r="AI24" s="1"/>
      <c r="AJ24" s="1">
        <f t="shared" si="9"/>
        <v>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36</v>
      </c>
      <c r="C25" s="1">
        <v>1006.395</v>
      </c>
      <c r="D25" s="1">
        <v>977.47</v>
      </c>
      <c r="E25" s="1">
        <v>731.04</v>
      </c>
      <c r="F25" s="1">
        <v>717.41499999999996</v>
      </c>
      <c r="G25" s="7">
        <v>1</v>
      </c>
      <c r="H25" s="1">
        <v>60</v>
      </c>
      <c r="I25" s="1" t="s">
        <v>37</v>
      </c>
      <c r="J25" s="1">
        <v>702.4</v>
      </c>
      <c r="K25" s="1">
        <f t="shared" si="3"/>
        <v>28.639999999999986</v>
      </c>
      <c r="L25" s="1">
        <f t="shared" si="4"/>
        <v>604.54</v>
      </c>
      <c r="M25" s="1">
        <v>126.5</v>
      </c>
      <c r="N25" s="1">
        <v>76</v>
      </c>
      <c r="O25" s="1">
        <v>118.4556800000004</v>
      </c>
      <c r="P25" s="1">
        <f t="shared" si="5"/>
        <v>120.90799999999999</v>
      </c>
      <c r="Q25" s="5">
        <f>11*P25-O25-F25</f>
        <v>494.11731999999938</v>
      </c>
      <c r="R25" s="25">
        <f>Q25-$R$1*P25</f>
        <v>439.7087199999994</v>
      </c>
      <c r="S25" s="5">
        <f t="shared" si="6"/>
        <v>439.7087199999994</v>
      </c>
      <c r="T25" s="25"/>
      <c r="U25" s="5"/>
      <c r="V25" s="1"/>
      <c r="W25" s="1">
        <f t="shared" si="7"/>
        <v>10.549999999999997</v>
      </c>
      <c r="X25" s="1">
        <f t="shared" si="8"/>
        <v>6.9132785258212888</v>
      </c>
      <c r="Y25" s="1">
        <v>116.2358</v>
      </c>
      <c r="Z25" s="1">
        <v>113.04640000000001</v>
      </c>
      <c r="AA25" s="1">
        <v>121.14319999999999</v>
      </c>
      <c r="AB25" s="1">
        <v>147.0256</v>
      </c>
      <c r="AC25" s="1">
        <v>127.66540000000001</v>
      </c>
      <c r="AD25" s="1">
        <v>105.7912</v>
      </c>
      <c r="AE25" s="1">
        <v>118.1002</v>
      </c>
      <c r="AF25" s="1">
        <v>107.9344</v>
      </c>
      <c r="AG25" s="1">
        <v>138.72919999999999</v>
      </c>
      <c r="AH25" s="1">
        <v>160.41220000000001</v>
      </c>
      <c r="AI25" s="1" t="s">
        <v>54</v>
      </c>
      <c r="AJ25" s="1">
        <f t="shared" si="9"/>
        <v>440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36</v>
      </c>
      <c r="C26" s="1">
        <v>1445.8340000000001</v>
      </c>
      <c r="D26" s="1">
        <v>1046.3430000000001</v>
      </c>
      <c r="E26" s="1">
        <v>1329.5170000000001</v>
      </c>
      <c r="F26" s="1">
        <v>708.00099999999998</v>
      </c>
      <c r="G26" s="7">
        <v>1</v>
      </c>
      <c r="H26" s="1">
        <v>60</v>
      </c>
      <c r="I26" s="1" t="s">
        <v>37</v>
      </c>
      <c r="J26" s="1">
        <v>1309.614</v>
      </c>
      <c r="K26" s="1">
        <f t="shared" si="3"/>
        <v>19.90300000000002</v>
      </c>
      <c r="L26" s="1">
        <f t="shared" si="4"/>
        <v>1102.9570000000001</v>
      </c>
      <c r="M26" s="1">
        <v>226.56</v>
      </c>
      <c r="N26" s="1">
        <v>180</v>
      </c>
      <c r="O26" s="1">
        <v>147.18559999999979</v>
      </c>
      <c r="P26" s="1">
        <f t="shared" si="5"/>
        <v>220.59140000000002</v>
      </c>
      <c r="Q26" s="5">
        <f>7.5*P26-O26-F26</f>
        <v>799.24890000000028</v>
      </c>
      <c r="R26" s="5">
        <f t="shared" si="13"/>
        <v>799.24890000000028</v>
      </c>
      <c r="S26" s="5">
        <f t="shared" si="6"/>
        <v>499.24890000000028</v>
      </c>
      <c r="T26" s="5">
        <v>300</v>
      </c>
      <c r="U26" s="5"/>
      <c r="V26" s="1"/>
      <c r="W26" s="1">
        <f t="shared" si="7"/>
        <v>7.4999999999999991</v>
      </c>
      <c r="X26" s="1">
        <f t="shared" si="8"/>
        <v>3.8767903009818139</v>
      </c>
      <c r="Y26" s="1">
        <v>229.04679999999999</v>
      </c>
      <c r="Z26" s="1">
        <v>239.0916</v>
      </c>
      <c r="AA26" s="1">
        <v>261.97739999999999</v>
      </c>
      <c r="AB26" s="1">
        <v>263.37580000000003</v>
      </c>
      <c r="AC26" s="1">
        <v>235.35839999999999</v>
      </c>
      <c r="AD26" s="1">
        <v>237.07159999999999</v>
      </c>
      <c r="AE26" s="1">
        <v>295.91219999999998</v>
      </c>
      <c r="AF26" s="1">
        <v>275.24979999999999</v>
      </c>
      <c r="AG26" s="1">
        <v>174.0822</v>
      </c>
      <c r="AH26" s="1">
        <v>166.07679999999999</v>
      </c>
      <c r="AI26" s="1" t="s">
        <v>56</v>
      </c>
      <c r="AJ26" s="1">
        <f t="shared" si="9"/>
        <v>499</v>
      </c>
      <c r="AK26" s="1">
        <f t="shared" si="10"/>
        <v>300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7" t="s">
        <v>69</v>
      </c>
      <c r="B27" s="17" t="s">
        <v>36</v>
      </c>
      <c r="C27" s="17"/>
      <c r="D27" s="17"/>
      <c r="E27" s="17"/>
      <c r="F27" s="17"/>
      <c r="G27" s="18">
        <v>0</v>
      </c>
      <c r="H27" s="17">
        <v>30</v>
      </c>
      <c r="I27" s="17" t="s">
        <v>37</v>
      </c>
      <c r="J27" s="17"/>
      <c r="K27" s="17">
        <f t="shared" si="3"/>
        <v>0</v>
      </c>
      <c r="L27" s="17">
        <f t="shared" si="4"/>
        <v>0</v>
      </c>
      <c r="M27" s="17"/>
      <c r="N27" s="17">
        <v>0</v>
      </c>
      <c r="O27" s="17"/>
      <c r="P27" s="17">
        <f t="shared" si="5"/>
        <v>0</v>
      </c>
      <c r="Q27" s="19"/>
      <c r="R27" s="5">
        <f t="shared" si="13"/>
        <v>0</v>
      </c>
      <c r="S27" s="5">
        <f t="shared" si="6"/>
        <v>0</v>
      </c>
      <c r="T27" s="5"/>
      <c r="U27" s="19"/>
      <c r="V27" s="17"/>
      <c r="W27" s="1" t="e">
        <f t="shared" si="7"/>
        <v>#DIV/0!</v>
      </c>
      <c r="X27" s="17" t="e">
        <f t="shared" si="8"/>
        <v>#DIV/0!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 t="s">
        <v>60</v>
      </c>
      <c r="AJ27" s="1">
        <f t="shared" si="9"/>
        <v>0</v>
      </c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7" t="s">
        <v>70</v>
      </c>
      <c r="B28" s="17" t="s">
        <v>36</v>
      </c>
      <c r="C28" s="17"/>
      <c r="D28" s="17"/>
      <c r="E28" s="17"/>
      <c r="F28" s="17"/>
      <c r="G28" s="18">
        <v>0</v>
      </c>
      <c r="H28" s="17">
        <v>30</v>
      </c>
      <c r="I28" s="17" t="s">
        <v>37</v>
      </c>
      <c r="J28" s="17"/>
      <c r="K28" s="17">
        <f t="shared" si="3"/>
        <v>0</v>
      </c>
      <c r="L28" s="17">
        <f t="shared" si="4"/>
        <v>0</v>
      </c>
      <c r="M28" s="17"/>
      <c r="N28" s="17">
        <v>0</v>
      </c>
      <c r="O28" s="17"/>
      <c r="P28" s="17">
        <f t="shared" si="5"/>
        <v>0</v>
      </c>
      <c r="Q28" s="19"/>
      <c r="R28" s="5">
        <f t="shared" si="13"/>
        <v>0</v>
      </c>
      <c r="S28" s="5">
        <f t="shared" si="6"/>
        <v>0</v>
      </c>
      <c r="T28" s="5"/>
      <c r="U28" s="19"/>
      <c r="V28" s="17"/>
      <c r="W28" s="1" t="e">
        <f t="shared" si="7"/>
        <v>#DIV/0!</v>
      </c>
      <c r="X28" s="17" t="e">
        <f t="shared" si="8"/>
        <v>#DIV/0!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 t="s">
        <v>60</v>
      </c>
      <c r="AJ28" s="1">
        <f t="shared" si="9"/>
        <v>0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36</v>
      </c>
      <c r="C29" s="1">
        <v>1362.7529999999999</v>
      </c>
      <c r="D29" s="1">
        <v>1151.2860000000001</v>
      </c>
      <c r="E29" s="1">
        <v>1201.732</v>
      </c>
      <c r="F29" s="1">
        <v>627.64300000000003</v>
      </c>
      <c r="G29" s="7">
        <v>1</v>
      </c>
      <c r="H29" s="1">
        <v>30</v>
      </c>
      <c r="I29" s="1" t="s">
        <v>37</v>
      </c>
      <c r="J29" s="1">
        <v>1380.163</v>
      </c>
      <c r="K29" s="1">
        <f t="shared" si="3"/>
        <v>-178.43100000000004</v>
      </c>
      <c r="L29" s="1">
        <f t="shared" si="4"/>
        <v>1019.0329999999999</v>
      </c>
      <c r="M29" s="1">
        <v>182.69900000000001</v>
      </c>
      <c r="N29" s="1">
        <v>99</v>
      </c>
      <c r="O29" s="1">
        <v>267.42080000000033</v>
      </c>
      <c r="P29" s="1">
        <f t="shared" si="5"/>
        <v>203.80659999999997</v>
      </c>
      <c r="Q29" s="5">
        <f>9*P29-O29-F29</f>
        <v>939.19559999999933</v>
      </c>
      <c r="R29" s="25">
        <f>Q29-$R$1*P29</f>
        <v>847.48262999999929</v>
      </c>
      <c r="S29" s="5">
        <f t="shared" si="6"/>
        <v>447.48262999999929</v>
      </c>
      <c r="T29" s="25">
        <v>400</v>
      </c>
      <c r="U29" s="5"/>
      <c r="V29" s="1"/>
      <c r="W29" s="1">
        <f t="shared" si="7"/>
        <v>8.5499999999999989</v>
      </c>
      <c r="X29" s="1">
        <f t="shared" si="8"/>
        <v>4.3917311804426378</v>
      </c>
      <c r="Y29" s="1">
        <v>160.0608</v>
      </c>
      <c r="Z29" s="1">
        <v>145.3192</v>
      </c>
      <c r="AA29" s="1">
        <v>186.51240000000001</v>
      </c>
      <c r="AB29" s="1">
        <v>215.9402</v>
      </c>
      <c r="AC29" s="1">
        <v>184.38579999999999</v>
      </c>
      <c r="AD29" s="1">
        <v>107.52379999999999</v>
      </c>
      <c r="AE29" s="1">
        <v>161.87139999999999</v>
      </c>
      <c r="AF29" s="1">
        <v>188.67859999999999</v>
      </c>
      <c r="AG29" s="1">
        <v>139.1046</v>
      </c>
      <c r="AH29" s="1">
        <v>138.63059999999999</v>
      </c>
      <c r="AI29" s="1"/>
      <c r="AJ29" s="1">
        <f t="shared" si="9"/>
        <v>447</v>
      </c>
      <c r="AK29" s="1">
        <f t="shared" si="10"/>
        <v>400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7" t="s">
        <v>72</v>
      </c>
      <c r="B30" s="17" t="s">
        <v>36</v>
      </c>
      <c r="C30" s="17"/>
      <c r="D30" s="17"/>
      <c r="E30" s="17"/>
      <c r="F30" s="17"/>
      <c r="G30" s="18">
        <v>0</v>
      </c>
      <c r="H30" s="17">
        <v>45</v>
      </c>
      <c r="I30" s="17" t="s">
        <v>37</v>
      </c>
      <c r="J30" s="17"/>
      <c r="K30" s="17">
        <f t="shared" si="3"/>
        <v>0</v>
      </c>
      <c r="L30" s="17">
        <f t="shared" si="4"/>
        <v>0</v>
      </c>
      <c r="M30" s="17"/>
      <c r="N30" s="17">
        <v>0</v>
      </c>
      <c r="O30" s="17"/>
      <c r="P30" s="17">
        <f t="shared" si="5"/>
        <v>0</v>
      </c>
      <c r="Q30" s="19"/>
      <c r="R30" s="5">
        <f t="shared" si="13"/>
        <v>0</v>
      </c>
      <c r="S30" s="5">
        <f t="shared" si="6"/>
        <v>0</v>
      </c>
      <c r="T30" s="5"/>
      <c r="U30" s="19"/>
      <c r="V30" s="17"/>
      <c r="W30" s="1" t="e">
        <f t="shared" si="7"/>
        <v>#DIV/0!</v>
      </c>
      <c r="X30" s="17" t="e">
        <f t="shared" si="8"/>
        <v>#DIV/0!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 t="s">
        <v>60</v>
      </c>
      <c r="AJ30" s="1">
        <f t="shared" si="9"/>
        <v>0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7" t="s">
        <v>73</v>
      </c>
      <c r="B31" s="17" t="s">
        <v>36</v>
      </c>
      <c r="C31" s="17"/>
      <c r="D31" s="17"/>
      <c r="E31" s="17"/>
      <c r="F31" s="17"/>
      <c r="G31" s="18">
        <v>0</v>
      </c>
      <c r="H31" s="17">
        <v>40</v>
      </c>
      <c r="I31" s="17" t="s">
        <v>37</v>
      </c>
      <c r="J31" s="17"/>
      <c r="K31" s="17">
        <f t="shared" si="3"/>
        <v>0</v>
      </c>
      <c r="L31" s="17">
        <f t="shared" si="4"/>
        <v>0</v>
      </c>
      <c r="M31" s="17"/>
      <c r="N31" s="17">
        <v>0</v>
      </c>
      <c r="O31" s="17"/>
      <c r="P31" s="17">
        <f t="shared" si="5"/>
        <v>0</v>
      </c>
      <c r="Q31" s="19"/>
      <c r="R31" s="5">
        <f t="shared" si="13"/>
        <v>0</v>
      </c>
      <c r="S31" s="5">
        <f t="shared" si="6"/>
        <v>0</v>
      </c>
      <c r="T31" s="5"/>
      <c r="U31" s="19"/>
      <c r="V31" s="17"/>
      <c r="W31" s="1" t="e">
        <f t="shared" si="7"/>
        <v>#DIV/0!</v>
      </c>
      <c r="X31" s="17" t="e">
        <f t="shared" si="8"/>
        <v>#DIV/0!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 t="s">
        <v>60</v>
      </c>
      <c r="AJ31" s="1">
        <f t="shared" si="9"/>
        <v>0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74</v>
      </c>
      <c r="B32" s="17" t="s">
        <v>36</v>
      </c>
      <c r="C32" s="17"/>
      <c r="D32" s="17"/>
      <c r="E32" s="17"/>
      <c r="F32" s="17"/>
      <c r="G32" s="18">
        <v>0</v>
      </c>
      <c r="H32" s="17">
        <v>30</v>
      </c>
      <c r="I32" s="17" t="s">
        <v>37</v>
      </c>
      <c r="J32" s="17"/>
      <c r="K32" s="17">
        <f t="shared" si="3"/>
        <v>0</v>
      </c>
      <c r="L32" s="17">
        <f t="shared" si="4"/>
        <v>0</v>
      </c>
      <c r="M32" s="17"/>
      <c r="N32" s="17">
        <v>0</v>
      </c>
      <c r="O32" s="17"/>
      <c r="P32" s="17">
        <f t="shared" si="5"/>
        <v>0</v>
      </c>
      <c r="Q32" s="19"/>
      <c r="R32" s="5">
        <f t="shared" si="13"/>
        <v>0</v>
      </c>
      <c r="S32" s="5">
        <f t="shared" si="6"/>
        <v>0</v>
      </c>
      <c r="T32" s="5"/>
      <c r="U32" s="19"/>
      <c r="V32" s="17"/>
      <c r="W32" s="1" t="e">
        <f t="shared" si="7"/>
        <v>#DIV/0!</v>
      </c>
      <c r="X32" s="17" t="e">
        <f t="shared" si="8"/>
        <v>#DIV/0!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 t="s">
        <v>60</v>
      </c>
      <c r="AJ32" s="1">
        <f t="shared" si="9"/>
        <v>0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7" t="s">
        <v>75</v>
      </c>
      <c r="B33" s="17" t="s">
        <v>36</v>
      </c>
      <c r="C33" s="17"/>
      <c r="D33" s="17"/>
      <c r="E33" s="17"/>
      <c r="F33" s="17"/>
      <c r="G33" s="18">
        <v>0</v>
      </c>
      <c r="H33" s="17">
        <v>50</v>
      </c>
      <c r="I33" s="17" t="s">
        <v>37</v>
      </c>
      <c r="J33" s="17"/>
      <c r="K33" s="17">
        <f t="shared" si="3"/>
        <v>0</v>
      </c>
      <c r="L33" s="17">
        <f t="shared" si="4"/>
        <v>0</v>
      </c>
      <c r="M33" s="17"/>
      <c r="N33" s="17">
        <v>0</v>
      </c>
      <c r="O33" s="17"/>
      <c r="P33" s="17">
        <f t="shared" si="5"/>
        <v>0</v>
      </c>
      <c r="Q33" s="19"/>
      <c r="R33" s="5">
        <f t="shared" si="13"/>
        <v>0</v>
      </c>
      <c r="S33" s="5">
        <f t="shared" si="6"/>
        <v>0</v>
      </c>
      <c r="T33" s="5"/>
      <c r="U33" s="19"/>
      <c r="V33" s="17"/>
      <c r="W33" s="1" t="e">
        <f t="shared" si="7"/>
        <v>#DIV/0!</v>
      </c>
      <c r="X33" s="17" t="e">
        <f t="shared" si="8"/>
        <v>#DIV/0!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 t="s">
        <v>60</v>
      </c>
      <c r="AJ33" s="1">
        <f t="shared" si="9"/>
        <v>0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36</v>
      </c>
      <c r="C34" s="1">
        <v>21.076000000000001</v>
      </c>
      <c r="D34" s="1">
        <v>11.878</v>
      </c>
      <c r="E34" s="1">
        <v>2.78</v>
      </c>
      <c r="F34" s="1">
        <v>16.48</v>
      </c>
      <c r="G34" s="7">
        <v>1</v>
      </c>
      <c r="H34" s="1">
        <v>50</v>
      </c>
      <c r="I34" s="1" t="s">
        <v>37</v>
      </c>
      <c r="J34" s="1">
        <v>2.5</v>
      </c>
      <c r="K34" s="1">
        <f t="shared" si="3"/>
        <v>0.2799999999999998</v>
      </c>
      <c r="L34" s="1">
        <f t="shared" si="4"/>
        <v>2.78</v>
      </c>
      <c r="M34" s="1"/>
      <c r="N34" s="1">
        <v>0</v>
      </c>
      <c r="O34" s="1"/>
      <c r="P34" s="1">
        <f t="shared" si="5"/>
        <v>0.55599999999999994</v>
      </c>
      <c r="Q34" s="5"/>
      <c r="R34" s="5">
        <f t="shared" si="13"/>
        <v>0</v>
      </c>
      <c r="S34" s="5">
        <f t="shared" si="6"/>
        <v>0</v>
      </c>
      <c r="T34" s="5"/>
      <c r="U34" s="5"/>
      <c r="V34" s="1"/>
      <c r="W34" s="1">
        <f t="shared" si="7"/>
        <v>29.640287769784177</v>
      </c>
      <c r="X34" s="1">
        <f t="shared" si="8"/>
        <v>29.640287769784177</v>
      </c>
      <c r="Y34" s="1">
        <v>0</v>
      </c>
      <c r="Z34" s="1">
        <v>0.36759999999999998</v>
      </c>
      <c r="AA34" s="1">
        <v>0.10100000000000001</v>
      </c>
      <c r="AB34" s="1">
        <v>0.42680000000000001</v>
      </c>
      <c r="AC34" s="1">
        <v>1.7882</v>
      </c>
      <c r="AD34" s="1">
        <v>1.6424000000000001</v>
      </c>
      <c r="AE34" s="1">
        <v>0.1784</v>
      </c>
      <c r="AF34" s="1">
        <v>0.3654</v>
      </c>
      <c r="AG34" s="1">
        <v>-0.188</v>
      </c>
      <c r="AH34" s="1">
        <v>-0.188</v>
      </c>
      <c r="AI34" s="16" t="s">
        <v>158</v>
      </c>
      <c r="AJ34" s="1">
        <f t="shared" si="9"/>
        <v>0</v>
      </c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41</v>
      </c>
      <c r="C35" s="1">
        <v>1549</v>
      </c>
      <c r="D35" s="1">
        <v>1131</v>
      </c>
      <c r="E35" s="1">
        <v>1696</v>
      </c>
      <c r="F35" s="1">
        <v>764</v>
      </c>
      <c r="G35" s="7">
        <v>0.4</v>
      </c>
      <c r="H35" s="1">
        <v>45</v>
      </c>
      <c r="I35" s="1" t="s">
        <v>37</v>
      </c>
      <c r="J35" s="1">
        <v>1837</v>
      </c>
      <c r="K35" s="1">
        <f t="shared" si="3"/>
        <v>-141</v>
      </c>
      <c r="L35" s="1">
        <f t="shared" si="4"/>
        <v>1408</v>
      </c>
      <c r="M35" s="1">
        <v>288</v>
      </c>
      <c r="N35" s="1">
        <v>197</v>
      </c>
      <c r="O35" s="1">
        <v>298.40000000000009</v>
      </c>
      <c r="P35" s="1">
        <f t="shared" si="5"/>
        <v>281.60000000000002</v>
      </c>
      <c r="Q35" s="5">
        <f>7.5*P35-O35-F35</f>
        <v>1049.5999999999999</v>
      </c>
      <c r="R35" s="5">
        <f t="shared" si="13"/>
        <v>1049.5999999999999</v>
      </c>
      <c r="S35" s="5">
        <f t="shared" si="6"/>
        <v>1049.5999999999999</v>
      </c>
      <c r="T35" s="5"/>
      <c r="U35" s="5"/>
      <c r="V35" s="1"/>
      <c r="W35" s="1">
        <f t="shared" si="7"/>
        <v>7.4999999999999991</v>
      </c>
      <c r="X35" s="1">
        <f t="shared" si="8"/>
        <v>3.7727272727272729</v>
      </c>
      <c r="Y35" s="1">
        <v>274</v>
      </c>
      <c r="Z35" s="1">
        <v>278.2</v>
      </c>
      <c r="AA35" s="1">
        <v>313.2</v>
      </c>
      <c r="AB35" s="1">
        <v>305.60000000000002</v>
      </c>
      <c r="AC35" s="1">
        <v>281.39999999999998</v>
      </c>
      <c r="AD35" s="1">
        <v>267.39999999999998</v>
      </c>
      <c r="AE35" s="1">
        <v>309.39999999999998</v>
      </c>
      <c r="AF35" s="1">
        <v>276.39999999999998</v>
      </c>
      <c r="AG35" s="1">
        <v>154</v>
      </c>
      <c r="AH35" s="1">
        <v>169</v>
      </c>
      <c r="AI35" s="1" t="s">
        <v>45</v>
      </c>
      <c r="AJ35" s="1">
        <f t="shared" si="9"/>
        <v>420</v>
      </c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41</v>
      </c>
      <c r="C36" s="1">
        <v>1804</v>
      </c>
      <c r="D36" s="1">
        <v>546</v>
      </c>
      <c r="E36" s="1">
        <v>471</v>
      </c>
      <c r="F36" s="1">
        <v>1486</v>
      </c>
      <c r="G36" s="7">
        <v>0.45</v>
      </c>
      <c r="H36" s="1">
        <v>50</v>
      </c>
      <c r="I36" s="1" t="s">
        <v>37</v>
      </c>
      <c r="J36" s="1">
        <v>483</v>
      </c>
      <c r="K36" s="1">
        <f t="shared" si="3"/>
        <v>-12</v>
      </c>
      <c r="L36" s="1">
        <f t="shared" si="4"/>
        <v>471</v>
      </c>
      <c r="M36" s="1"/>
      <c r="N36" s="1">
        <v>0</v>
      </c>
      <c r="O36" s="1"/>
      <c r="P36" s="1">
        <f t="shared" si="5"/>
        <v>94.2</v>
      </c>
      <c r="Q36" s="5"/>
      <c r="R36" s="5">
        <f t="shared" si="13"/>
        <v>0</v>
      </c>
      <c r="S36" s="5">
        <f t="shared" si="6"/>
        <v>0</v>
      </c>
      <c r="T36" s="5"/>
      <c r="U36" s="5"/>
      <c r="V36" s="1"/>
      <c r="W36" s="1">
        <f t="shared" si="7"/>
        <v>15.774946921443735</v>
      </c>
      <c r="X36" s="1">
        <f t="shared" si="8"/>
        <v>15.774946921443735</v>
      </c>
      <c r="Y36" s="1">
        <v>75.400000000000006</v>
      </c>
      <c r="Z36" s="1">
        <v>68.599999999999994</v>
      </c>
      <c r="AA36" s="1">
        <v>197.55779999999999</v>
      </c>
      <c r="AB36" s="1">
        <v>266.15780000000001</v>
      </c>
      <c r="AC36" s="1">
        <v>118.2</v>
      </c>
      <c r="AD36" s="1">
        <v>153.6</v>
      </c>
      <c r="AE36" s="1">
        <v>143</v>
      </c>
      <c r="AF36" s="1">
        <v>80.2</v>
      </c>
      <c r="AG36" s="1">
        <v>85</v>
      </c>
      <c r="AH36" s="1">
        <v>61</v>
      </c>
      <c r="AI36" s="1" t="s">
        <v>42</v>
      </c>
      <c r="AJ36" s="1">
        <f t="shared" si="9"/>
        <v>0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41</v>
      </c>
      <c r="C37" s="1">
        <v>1592</v>
      </c>
      <c r="D37" s="1">
        <v>327</v>
      </c>
      <c r="E37" s="1">
        <v>1435</v>
      </c>
      <c r="F37" s="1">
        <v>301</v>
      </c>
      <c r="G37" s="7">
        <v>0.4</v>
      </c>
      <c r="H37" s="1">
        <v>45</v>
      </c>
      <c r="I37" s="1" t="s">
        <v>37</v>
      </c>
      <c r="J37" s="1">
        <v>1574</v>
      </c>
      <c r="K37" s="1">
        <f t="shared" si="3"/>
        <v>-139</v>
      </c>
      <c r="L37" s="1">
        <f t="shared" si="4"/>
        <v>1087</v>
      </c>
      <c r="M37" s="1">
        <v>348</v>
      </c>
      <c r="N37" s="1">
        <v>166</v>
      </c>
      <c r="O37" s="1">
        <v>226.59999999999991</v>
      </c>
      <c r="P37" s="1">
        <f t="shared" si="5"/>
        <v>217.4</v>
      </c>
      <c r="Q37" s="5">
        <f>6*P37-O37-F37</f>
        <v>776.80000000000018</v>
      </c>
      <c r="R37" s="5">
        <f t="shared" si="13"/>
        <v>776.80000000000018</v>
      </c>
      <c r="S37" s="5">
        <f t="shared" si="6"/>
        <v>776.80000000000018</v>
      </c>
      <c r="T37" s="5"/>
      <c r="U37" s="5"/>
      <c r="V37" s="1"/>
      <c r="W37" s="1">
        <f t="shared" si="7"/>
        <v>6</v>
      </c>
      <c r="X37" s="1">
        <f t="shared" si="8"/>
        <v>2.4268629254829803</v>
      </c>
      <c r="Y37" s="1">
        <v>190.2</v>
      </c>
      <c r="Z37" s="1">
        <v>183.6</v>
      </c>
      <c r="AA37" s="1">
        <v>238.4</v>
      </c>
      <c r="AB37" s="1">
        <v>247.2</v>
      </c>
      <c r="AC37" s="1">
        <v>191.90199999999999</v>
      </c>
      <c r="AD37" s="1">
        <v>149.30199999999999</v>
      </c>
      <c r="AE37" s="1">
        <v>248.6</v>
      </c>
      <c r="AF37" s="1">
        <v>251.6</v>
      </c>
      <c r="AG37" s="1">
        <v>132.6</v>
      </c>
      <c r="AH37" s="1">
        <v>144.19999999999999</v>
      </c>
      <c r="AI37" s="1" t="s">
        <v>56</v>
      </c>
      <c r="AJ37" s="1">
        <f t="shared" si="9"/>
        <v>311</v>
      </c>
      <c r="AK37" s="1">
        <f t="shared" si="10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36</v>
      </c>
      <c r="C38" s="1">
        <v>476.85199999999998</v>
      </c>
      <c r="D38" s="1">
        <v>399.29</v>
      </c>
      <c r="E38" s="1">
        <v>430.88299999999998</v>
      </c>
      <c r="F38" s="1">
        <v>323.32499999999999</v>
      </c>
      <c r="G38" s="7">
        <v>1</v>
      </c>
      <c r="H38" s="1">
        <v>45</v>
      </c>
      <c r="I38" s="1" t="s">
        <v>37</v>
      </c>
      <c r="J38" s="1">
        <v>495.99200000000002</v>
      </c>
      <c r="K38" s="1">
        <f t="shared" ref="K38:K69" si="15">E38-J38</f>
        <v>-65.109000000000037</v>
      </c>
      <c r="L38" s="1">
        <f t="shared" si="4"/>
        <v>395.95399999999995</v>
      </c>
      <c r="M38" s="1">
        <v>34.929000000000002</v>
      </c>
      <c r="N38" s="1">
        <v>0</v>
      </c>
      <c r="O38" s="1"/>
      <c r="P38" s="1">
        <f t="shared" si="5"/>
        <v>79.190799999999996</v>
      </c>
      <c r="Q38" s="5">
        <f>9*P38-O38-F38</f>
        <v>389.39219999999995</v>
      </c>
      <c r="R38" s="25">
        <f>Q38-$R$1*P38</f>
        <v>353.75633999999997</v>
      </c>
      <c r="S38" s="5">
        <f t="shared" si="6"/>
        <v>353.75633999999997</v>
      </c>
      <c r="T38" s="25"/>
      <c r="U38" s="5"/>
      <c r="V38" s="1"/>
      <c r="W38" s="1">
        <f t="shared" si="7"/>
        <v>8.5500000000000007</v>
      </c>
      <c r="X38" s="1">
        <f t="shared" si="8"/>
        <v>4.0828606353263259</v>
      </c>
      <c r="Y38" s="1">
        <v>54.948800000000013</v>
      </c>
      <c r="Z38" s="1">
        <v>51.843000000000004</v>
      </c>
      <c r="AA38" s="1">
        <v>78.605800000000002</v>
      </c>
      <c r="AB38" s="1">
        <v>76.170599999999993</v>
      </c>
      <c r="AC38" s="1">
        <v>78.04740000000001</v>
      </c>
      <c r="AD38" s="1">
        <v>70.874400000000009</v>
      </c>
      <c r="AE38" s="1">
        <v>77.443799999999996</v>
      </c>
      <c r="AF38" s="1">
        <v>88.753399999999999</v>
      </c>
      <c r="AG38" s="1">
        <v>51.045800000000007</v>
      </c>
      <c r="AH38" s="1">
        <v>46.656399999999998</v>
      </c>
      <c r="AI38" s="1"/>
      <c r="AJ38" s="1">
        <f t="shared" si="9"/>
        <v>354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7" t="s">
        <v>81</v>
      </c>
      <c r="B39" s="17" t="s">
        <v>41</v>
      </c>
      <c r="C39" s="17"/>
      <c r="D39" s="17"/>
      <c r="E39" s="17"/>
      <c r="F39" s="17"/>
      <c r="G39" s="18">
        <v>0</v>
      </c>
      <c r="H39" s="17">
        <v>45</v>
      </c>
      <c r="I39" s="17" t="s">
        <v>37</v>
      </c>
      <c r="J39" s="17"/>
      <c r="K39" s="17">
        <f t="shared" si="15"/>
        <v>0</v>
      </c>
      <c r="L39" s="17">
        <f t="shared" si="4"/>
        <v>0</v>
      </c>
      <c r="M39" s="17"/>
      <c r="N39" s="17">
        <v>0</v>
      </c>
      <c r="O39" s="17"/>
      <c r="P39" s="17">
        <f t="shared" si="5"/>
        <v>0</v>
      </c>
      <c r="Q39" s="19"/>
      <c r="R39" s="5">
        <f t="shared" si="13"/>
        <v>0</v>
      </c>
      <c r="S39" s="5">
        <f t="shared" si="6"/>
        <v>0</v>
      </c>
      <c r="T39" s="5"/>
      <c r="U39" s="19"/>
      <c r="V39" s="17"/>
      <c r="W39" s="1" t="e">
        <f t="shared" si="7"/>
        <v>#DIV/0!</v>
      </c>
      <c r="X39" s="17" t="e">
        <f t="shared" si="8"/>
        <v>#DIV/0!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 t="s">
        <v>94</v>
      </c>
      <c r="AJ39" s="1">
        <f t="shared" si="9"/>
        <v>0</v>
      </c>
      <c r="AK39" s="1">
        <f t="shared" si="10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41</v>
      </c>
      <c r="C40" s="1">
        <v>443</v>
      </c>
      <c r="D40" s="1">
        <v>131</v>
      </c>
      <c r="E40" s="1">
        <v>283</v>
      </c>
      <c r="F40" s="1">
        <v>264</v>
      </c>
      <c r="G40" s="7">
        <v>0.35</v>
      </c>
      <c r="H40" s="1">
        <v>40</v>
      </c>
      <c r="I40" s="1" t="s">
        <v>37</v>
      </c>
      <c r="J40" s="1">
        <v>299</v>
      </c>
      <c r="K40" s="1">
        <f t="shared" si="15"/>
        <v>-16</v>
      </c>
      <c r="L40" s="1">
        <f t="shared" si="4"/>
        <v>283</v>
      </c>
      <c r="M40" s="1"/>
      <c r="N40" s="1">
        <v>0</v>
      </c>
      <c r="O40" s="1">
        <v>156.19999999999999</v>
      </c>
      <c r="P40" s="1">
        <f t="shared" si="5"/>
        <v>56.6</v>
      </c>
      <c r="Q40" s="5">
        <f>8*P40-O40-F40</f>
        <v>32.600000000000023</v>
      </c>
      <c r="R40" s="5">
        <f t="shared" si="13"/>
        <v>32.600000000000023</v>
      </c>
      <c r="S40" s="5">
        <f t="shared" si="6"/>
        <v>32.600000000000023</v>
      </c>
      <c r="T40" s="5"/>
      <c r="U40" s="5"/>
      <c r="V40" s="1"/>
      <c r="W40" s="1">
        <f t="shared" si="7"/>
        <v>8</v>
      </c>
      <c r="X40" s="1">
        <f t="shared" si="8"/>
        <v>7.4240282685512362</v>
      </c>
      <c r="Y40" s="1">
        <v>70.8</v>
      </c>
      <c r="Z40" s="1">
        <v>66.400000000000006</v>
      </c>
      <c r="AA40" s="1">
        <v>70.8</v>
      </c>
      <c r="AB40" s="1">
        <v>79.599999999999994</v>
      </c>
      <c r="AC40" s="1">
        <v>87.8</v>
      </c>
      <c r="AD40" s="1">
        <v>64.356200000000001</v>
      </c>
      <c r="AE40" s="1">
        <v>72.156199999999998</v>
      </c>
      <c r="AF40" s="1">
        <v>90.8</v>
      </c>
      <c r="AG40" s="1">
        <v>68.599999999999994</v>
      </c>
      <c r="AH40" s="1">
        <v>53.6</v>
      </c>
      <c r="AI40" s="1" t="s">
        <v>56</v>
      </c>
      <c r="AJ40" s="1">
        <f t="shared" si="9"/>
        <v>11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36</v>
      </c>
      <c r="C41" s="1">
        <v>42.582000000000001</v>
      </c>
      <c r="D41" s="1">
        <v>5.1340000000000003</v>
      </c>
      <c r="E41" s="1">
        <v>22.474</v>
      </c>
      <c r="F41" s="1">
        <v>13.5</v>
      </c>
      <c r="G41" s="7">
        <v>1</v>
      </c>
      <c r="H41" s="1">
        <v>40</v>
      </c>
      <c r="I41" s="1" t="s">
        <v>37</v>
      </c>
      <c r="J41" s="1">
        <v>24.8</v>
      </c>
      <c r="K41" s="1">
        <f t="shared" si="15"/>
        <v>-2.3260000000000005</v>
      </c>
      <c r="L41" s="1">
        <f t="shared" si="4"/>
        <v>22.474</v>
      </c>
      <c r="M41" s="1"/>
      <c r="N41" s="1">
        <v>0</v>
      </c>
      <c r="O41" s="1">
        <v>11.2468</v>
      </c>
      <c r="P41" s="1">
        <f t="shared" si="5"/>
        <v>4.4947999999999997</v>
      </c>
      <c r="Q41" s="5">
        <f t="shared" ref="Q41:Q43" si="16">10*P41-O41-F41</f>
        <v>20.201199999999993</v>
      </c>
      <c r="R41" s="25">
        <f t="shared" ref="R41:R43" si="17">Q41-$R$1*P41</f>
        <v>18.178539999999991</v>
      </c>
      <c r="S41" s="5">
        <f t="shared" si="6"/>
        <v>18.178539999999991</v>
      </c>
      <c r="T41" s="25"/>
      <c r="U41" s="5"/>
      <c r="V41" s="1"/>
      <c r="W41" s="1">
        <f t="shared" si="7"/>
        <v>9.5499999999999989</v>
      </c>
      <c r="X41" s="1">
        <f t="shared" si="8"/>
        <v>5.5056509744593756</v>
      </c>
      <c r="Y41" s="1">
        <v>4.4398</v>
      </c>
      <c r="Z41" s="1">
        <v>4.2988</v>
      </c>
      <c r="AA41" s="1">
        <v>3.1671999999999998</v>
      </c>
      <c r="AB41" s="1">
        <v>4.1744000000000003</v>
      </c>
      <c r="AC41" s="1">
        <v>6.032</v>
      </c>
      <c r="AD41" s="1">
        <v>3.8774000000000002</v>
      </c>
      <c r="AE41" s="1">
        <v>3.4369999999999998</v>
      </c>
      <c r="AF41" s="1">
        <v>4.8746</v>
      </c>
      <c r="AG41" s="1">
        <v>4.0362</v>
      </c>
      <c r="AH41" s="1">
        <v>2.5950000000000002</v>
      </c>
      <c r="AI41" s="1"/>
      <c r="AJ41" s="1">
        <f t="shared" si="9"/>
        <v>18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41</v>
      </c>
      <c r="C42" s="1">
        <v>138</v>
      </c>
      <c r="D42" s="1">
        <v>552</v>
      </c>
      <c r="E42" s="1">
        <v>376</v>
      </c>
      <c r="F42" s="1">
        <v>299</v>
      </c>
      <c r="G42" s="7">
        <v>0.4</v>
      </c>
      <c r="H42" s="1">
        <v>40</v>
      </c>
      <c r="I42" s="1" t="s">
        <v>37</v>
      </c>
      <c r="J42" s="1">
        <v>383</v>
      </c>
      <c r="K42" s="1">
        <f t="shared" si="15"/>
        <v>-7</v>
      </c>
      <c r="L42" s="1">
        <f t="shared" si="4"/>
        <v>280</v>
      </c>
      <c r="M42" s="1">
        <v>96</v>
      </c>
      <c r="N42" s="1">
        <v>77</v>
      </c>
      <c r="O42" s="1">
        <v>83.919999999999902</v>
      </c>
      <c r="P42" s="1">
        <f t="shared" si="5"/>
        <v>56</v>
      </c>
      <c r="Q42" s="5">
        <f t="shared" si="16"/>
        <v>177.0800000000001</v>
      </c>
      <c r="R42" s="25">
        <f t="shared" si="17"/>
        <v>151.88000000000011</v>
      </c>
      <c r="S42" s="5">
        <f t="shared" si="6"/>
        <v>151.88000000000011</v>
      </c>
      <c r="T42" s="25"/>
      <c r="U42" s="5"/>
      <c r="V42" s="1"/>
      <c r="W42" s="1">
        <f t="shared" si="7"/>
        <v>9.5499999999999989</v>
      </c>
      <c r="X42" s="1">
        <f t="shared" si="8"/>
        <v>6.8378571428571409</v>
      </c>
      <c r="Y42" s="1">
        <v>56.4</v>
      </c>
      <c r="Z42" s="1">
        <v>57.6</v>
      </c>
      <c r="AA42" s="1">
        <v>42.8</v>
      </c>
      <c r="AB42" s="1">
        <v>41.2</v>
      </c>
      <c r="AC42" s="1">
        <v>57.6</v>
      </c>
      <c r="AD42" s="1">
        <v>46.8</v>
      </c>
      <c r="AE42" s="1">
        <v>56</v>
      </c>
      <c r="AF42" s="1">
        <v>48</v>
      </c>
      <c r="AG42" s="1">
        <v>47.4</v>
      </c>
      <c r="AH42" s="1">
        <v>49.8</v>
      </c>
      <c r="AI42" s="1"/>
      <c r="AJ42" s="1">
        <f t="shared" si="9"/>
        <v>61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41</v>
      </c>
      <c r="C43" s="1">
        <v>555</v>
      </c>
      <c r="D43" s="1">
        <v>369</v>
      </c>
      <c r="E43" s="1">
        <v>567</v>
      </c>
      <c r="F43" s="1">
        <v>308</v>
      </c>
      <c r="G43" s="7">
        <v>0.4</v>
      </c>
      <c r="H43" s="1">
        <v>45</v>
      </c>
      <c r="I43" s="1" t="s">
        <v>37</v>
      </c>
      <c r="J43" s="1">
        <v>581</v>
      </c>
      <c r="K43" s="1">
        <f t="shared" si="15"/>
        <v>-14</v>
      </c>
      <c r="L43" s="1">
        <f t="shared" si="4"/>
        <v>435</v>
      </c>
      <c r="M43" s="1">
        <v>132</v>
      </c>
      <c r="N43" s="1">
        <v>84</v>
      </c>
      <c r="O43" s="1">
        <v>155.59999999999991</v>
      </c>
      <c r="P43" s="1">
        <f t="shared" si="5"/>
        <v>87</v>
      </c>
      <c r="Q43" s="5">
        <f t="shared" si="16"/>
        <v>406.40000000000009</v>
      </c>
      <c r="R43" s="25">
        <f t="shared" si="17"/>
        <v>367.25000000000011</v>
      </c>
      <c r="S43" s="5">
        <f t="shared" si="6"/>
        <v>367.25000000000011</v>
      </c>
      <c r="T43" s="25"/>
      <c r="U43" s="5"/>
      <c r="V43" s="1"/>
      <c r="W43" s="1">
        <f t="shared" si="7"/>
        <v>9.5500000000000007</v>
      </c>
      <c r="X43" s="1">
        <f t="shared" si="8"/>
        <v>5.328735632183907</v>
      </c>
      <c r="Y43" s="1">
        <v>78.599999999999994</v>
      </c>
      <c r="Z43" s="1">
        <v>75.599999999999994</v>
      </c>
      <c r="AA43" s="1">
        <v>94</v>
      </c>
      <c r="AB43" s="1">
        <v>96.2</v>
      </c>
      <c r="AC43" s="1">
        <v>82.6</v>
      </c>
      <c r="AD43" s="1">
        <v>73.599999999999994</v>
      </c>
      <c r="AE43" s="1">
        <v>84.6</v>
      </c>
      <c r="AF43" s="1">
        <v>71.8</v>
      </c>
      <c r="AG43" s="1">
        <v>72.400000000000006</v>
      </c>
      <c r="AH43" s="1">
        <v>78.599999999999994</v>
      </c>
      <c r="AI43" s="1" t="s">
        <v>42</v>
      </c>
      <c r="AJ43" s="1">
        <f t="shared" si="9"/>
        <v>147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36</v>
      </c>
      <c r="C44" s="1">
        <v>40.877000000000002</v>
      </c>
      <c r="D44" s="1">
        <v>155.96600000000001</v>
      </c>
      <c r="E44" s="1">
        <v>39.088000000000001</v>
      </c>
      <c r="F44" s="1">
        <v>98.027000000000001</v>
      </c>
      <c r="G44" s="7">
        <v>1</v>
      </c>
      <c r="H44" s="1">
        <v>40</v>
      </c>
      <c r="I44" s="1" t="s">
        <v>37</v>
      </c>
      <c r="J44" s="1">
        <v>41.9</v>
      </c>
      <c r="K44" s="1">
        <f t="shared" si="15"/>
        <v>-2.8119999999999976</v>
      </c>
      <c r="L44" s="1">
        <f t="shared" si="4"/>
        <v>39.088000000000001</v>
      </c>
      <c r="M44" s="1"/>
      <c r="N44" s="1">
        <v>0</v>
      </c>
      <c r="O44" s="1">
        <v>20.599560000000011</v>
      </c>
      <c r="P44" s="1">
        <f t="shared" si="5"/>
        <v>7.8176000000000005</v>
      </c>
      <c r="Q44" s="5"/>
      <c r="R44" s="5">
        <f t="shared" si="13"/>
        <v>0</v>
      </c>
      <c r="S44" s="5">
        <f t="shared" si="6"/>
        <v>0</v>
      </c>
      <c r="T44" s="5"/>
      <c r="U44" s="5"/>
      <c r="V44" s="1"/>
      <c r="W44" s="1">
        <f t="shared" si="7"/>
        <v>15.174293900941466</v>
      </c>
      <c r="X44" s="1">
        <f t="shared" si="8"/>
        <v>15.174293900941466</v>
      </c>
      <c r="Y44" s="1">
        <v>12.893000000000001</v>
      </c>
      <c r="Z44" s="1">
        <v>13.034800000000001</v>
      </c>
      <c r="AA44" s="1">
        <v>8.8361999999999998</v>
      </c>
      <c r="AB44" s="1">
        <v>10.139200000000001</v>
      </c>
      <c r="AC44" s="1">
        <v>11.1744</v>
      </c>
      <c r="AD44" s="1">
        <v>10.152799999999999</v>
      </c>
      <c r="AE44" s="1">
        <v>9.9833999999999996</v>
      </c>
      <c r="AF44" s="1">
        <v>10.1488</v>
      </c>
      <c r="AG44" s="1">
        <v>12.422599999999999</v>
      </c>
      <c r="AH44" s="1">
        <v>12.9688</v>
      </c>
      <c r="AI44" s="1"/>
      <c r="AJ44" s="1">
        <f t="shared" si="9"/>
        <v>0</v>
      </c>
      <c r="AK44" s="1">
        <f t="shared" si="10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41</v>
      </c>
      <c r="C45" s="1">
        <v>573</v>
      </c>
      <c r="D45" s="1">
        <v>302</v>
      </c>
      <c r="E45" s="1">
        <v>526</v>
      </c>
      <c r="F45" s="1">
        <v>308</v>
      </c>
      <c r="G45" s="7">
        <v>0.35</v>
      </c>
      <c r="H45" s="1">
        <v>40</v>
      </c>
      <c r="I45" s="1" t="s">
        <v>37</v>
      </c>
      <c r="J45" s="1">
        <v>536</v>
      </c>
      <c r="K45" s="1">
        <f t="shared" si="15"/>
        <v>-10</v>
      </c>
      <c r="L45" s="1">
        <f t="shared" si="4"/>
        <v>526</v>
      </c>
      <c r="M45" s="1"/>
      <c r="N45" s="1">
        <v>0</v>
      </c>
      <c r="O45" s="1">
        <v>226.4</v>
      </c>
      <c r="P45" s="1">
        <f t="shared" si="5"/>
        <v>105.2</v>
      </c>
      <c r="Q45" s="5">
        <f>8*P45-O45-F45</f>
        <v>307.20000000000005</v>
      </c>
      <c r="R45" s="5">
        <f t="shared" si="13"/>
        <v>307.20000000000005</v>
      </c>
      <c r="S45" s="5">
        <f t="shared" si="6"/>
        <v>307.20000000000005</v>
      </c>
      <c r="T45" s="5"/>
      <c r="U45" s="5"/>
      <c r="V45" s="1"/>
      <c r="W45" s="1">
        <f t="shared" si="7"/>
        <v>8</v>
      </c>
      <c r="X45" s="1">
        <f t="shared" si="8"/>
        <v>5.0798479087452471</v>
      </c>
      <c r="Y45" s="1">
        <v>108</v>
      </c>
      <c r="Z45" s="1">
        <v>103.2</v>
      </c>
      <c r="AA45" s="1">
        <v>107.2</v>
      </c>
      <c r="AB45" s="1">
        <v>111.6</v>
      </c>
      <c r="AC45" s="1">
        <v>120</v>
      </c>
      <c r="AD45" s="1">
        <v>100.74420000000001</v>
      </c>
      <c r="AE45" s="1">
        <v>128.54419999999999</v>
      </c>
      <c r="AF45" s="1">
        <v>122</v>
      </c>
      <c r="AG45" s="1">
        <v>104.6</v>
      </c>
      <c r="AH45" s="1">
        <v>110</v>
      </c>
      <c r="AI45" s="1" t="s">
        <v>45</v>
      </c>
      <c r="AJ45" s="1">
        <f t="shared" si="9"/>
        <v>108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41</v>
      </c>
      <c r="C46" s="1">
        <v>168</v>
      </c>
      <c r="D46" s="1">
        <v>505</v>
      </c>
      <c r="E46" s="1">
        <v>216</v>
      </c>
      <c r="F46" s="1">
        <v>419</v>
      </c>
      <c r="G46" s="7">
        <v>0.4</v>
      </c>
      <c r="H46" s="1">
        <v>40</v>
      </c>
      <c r="I46" s="1" t="s">
        <v>37</v>
      </c>
      <c r="J46" s="1">
        <v>262</v>
      </c>
      <c r="K46" s="1">
        <f t="shared" si="15"/>
        <v>-46</v>
      </c>
      <c r="L46" s="1">
        <f t="shared" si="4"/>
        <v>216</v>
      </c>
      <c r="M46" s="1"/>
      <c r="N46" s="1">
        <v>0</v>
      </c>
      <c r="O46" s="1">
        <v>181.4</v>
      </c>
      <c r="P46" s="1">
        <f t="shared" si="5"/>
        <v>43.2</v>
      </c>
      <c r="Q46" s="5"/>
      <c r="R46" s="5">
        <f t="shared" si="13"/>
        <v>0</v>
      </c>
      <c r="S46" s="5">
        <f t="shared" si="6"/>
        <v>0</v>
      </c>
      <c r="T46" s="5"/>
      <c r="U46" s="5"/>
      <c r="V46" s="1"/>
      <c r="W46" s="1">
        <f t="shared" si="7"/>
        <v>13.898148148148147</v>
      </c>
      <c r="X46" s="1">
        <f t="shared" si="8"/>
        <v>13.898148148148147</v>
      </c>
      <c r="Y46" s="1">
        <v>70</v>
      </c>
      <c r="Z46" s="1">
        <v>72.400000000000006</v>
      </c>
      <c r="AA46" s="1">
        <v>29</v>
      </c>
      <c r="AB46" s="1">
        <v>19.2</v>
      </c>
      <c r="AC46" s="1">
        <v>56</v>
      </c>
      <c r="AD46" s="1">
        <v>57.8</v>
      </c>
      <c r="AE46" s="1">
        <v>3.2</v>
      </c>
      <c r="AF46" s="1">
        <v>1</v>
      </c>
      <c r="AG46" s="1">
        <v>2.8</v>
      </c>
      <c r="AH46" s="1">
        <v>8.1999999999999993</v>
      </c>
      <c r="AI46" s="1" t="s">
        <v>42</v>
      </c>
      <c r="AJ46" s="1">
        <f t="shared" si="9"/>
        <v>0</v>
      </c>
      <c r="AK46" s="1">
        <f t="shared" si="10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36</v>
      </c>
      <c r="C47" s="1">
        <v>160.703</v>
      </c>
      <c r="D47" s="1">
        <v>270.57400000000001</v>
      </c>
      <c r="E47" s="1">
        <v>73.257000000000005</v>
      </c>
      <c r="F47" s="1">
        <v>219.09200000000001</v>
      </c>
      <c r="G47" s="7">
        <v>1</v>
      </c>
      <c r="H47" s="1">
        <v>50</v>
      </c>
      <c r="I47" s="1" t="s">
        <v>37</v>
      </c>
      <c r="J47" s="1">
        <v>72.8</v>
      </c>
      <c r="K47" s="1">
        <f t="shared" si="15"/>
        <v>0.45700000000000784</v>
      </c>
      <c r="L47" s="1">
        <f t="shared" si="4"/>
        <v>73.257000000000005</v>
      </c>
      <c r="M47" s="1"/>
      <c r="N47" s="1">
        <v>0</v>
      </c>
      <c r="O47" s="1">
        <v>62.255799999999908</v>
      </c>
      <c r="P47" s="1">
        <f t="shared" si="5"/>
        <v>14.651400000000001</v>
      </c>
      <c r="Q47" s="5"/>
      <c r="R47" s="5">
        <f t="shared" si="13"/>
        <v>0</v>
      </c>
      <c r="S47" s="5">
        <f t="shared" si="6"/>
        <v>0</v>
      </c>
      <c r="T47" s="5"/>
      <c r="U47" s="5"/>
      <c r="V47" s="1"/>
      <c r="W47" s="1">
        <f t="shared" si="7"/>
        <v>19.202792907162447</v>
      </c>
      <c r="X47" s="1">
        <f t="shared" si="8"/>
        <v>19.202792907162447</v>
      </c>
      <c r="Y47" s="1">
        <v>30.092199999999998</v>
      </c>
      <c r="Z47" s="1">
        <v>28.0672</v>
      </c>
      <c r="AA47" s="1">
        <v>28.759399999999999</v>
      </c>
      <c r="AB47" s="1">
        <v>26.325199999999999</v>
      </c>
      <c r="AC47" s="1">
        <v>23.071000000000002</v>
      </c>
      <c r="AD47" s="1">
        <v>19.654</v>
      </c>
      <c r="AE47" s="1">
        <v>37.420200000000001</v>
      </c>
      <c r="AF47" s="1">
        <v>33.238399999999999</v>
      </c>
      <c r="AG47" s="1">
        <v>19.646000000000001</v>
      </c>
      <c r="AH47" s="1">
        <v>17.57</v>
      </c>
      <c r="AI47" s="1"/>
      <c r="AJ47" s="1">
        <f t="shared" si="9"/>
        <v>0</v>
      </c>
      <c r="AK47" s="1">
        <f t="shared" si="10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36</v>
      </c>
      <c r="C48" s="1">
        <v>1248.097</v>
      </c>
      <c r="D48" s="1">
        <v>788.59</v>
      </c>
      <c r="E48" s="1">
        <v>820.66899999999998</v>
      </c>
      <c r="F48" s="1">
        <v>789.48299999999995</v>
      </c>
      <c r="G48" s="7">
        <v>1</v>
      </c>
      <c r="H48" s="1">
        <v>50</v>
      </c>
      <c r="I48" s="1" t="s">
        <v>37</v>
      </c>
      <c r="J48" s="1">
        <v>861.78200000000004</v>
      </c>
      <c r="K48" s="1">
        <f t="shared" si="15"/>
        <v>-41.113000000000056</v>
      </c>
      <c r="L48" s="1">
        <f t="shared" si="4"/>
        <v>799.10900000000004</v>
      </c>
      <c r="M48" s="1">
        <v>21.56</v>
      </c>
      <c r="N48" s="1">
        <v>0</v>
      </c>
      <c r="O48" s="1">
        <v>59.989799999999832</v>
      </c>
      <c r="P48" s="1">
        <f t="shared" si="5"/>
        <v>159.8218</v>
      </c>
      <c r="Q48" s="5">
        <f>11*P48-O48-F48</f>
        <v>908.56700000000023</v>
      </c>
      <c r="R48" s="25">
        <f>Q48-$R$1*P48</f>
        <v>836.64719000000025</v>
      </c>
      <c r="S48" s="5">
        <f t="shared" si="6"/>
        <v>436.64719000000025</v>
      </c>
      <c r="T48" s="25">
        <v>400</v>
      </c>
      <c r="U48" s="5"/>
      <c r="V48" s="1"/>
      <c r="W48" s="1">
        <f t="shared" si="7"/>
        <v>10.55</v>
      </c>
      <c r="X48" s="1">
        <f t="shared" si="8"/>
        <v>5.3151247201570735</v>
      </c>
      <c r="Y48" s="1">
        <v>129.34139999999999</v>
      </c>
      <c r="Z48" s="1">
        <v>123.6818</v>
      </c>
      <c r="AA48" s="1">
        <v>167.66900000000001</v>
      </c>
      <c r="AB48" s="1">
        <v>175.20400000000001</v>
      </c>
      <c r="AC48" s="1">
        <v>117.9188</v>
      </c>
      <c r="AD48" s="1">
        <v>104.6322</v>
      </c>
      <c r="AE48" s="1">
        <v>143.947</v>
      </c>
      <c r="AF48" s="1">
        <v>140.43039999999999</v>
      </c>
      <c r="AG48" s="1">
        <v>107.2296</v>
      </c>
      <c r="AH48" s="1">
        <v>108.3582</v>
      </c>
      <c r="AI48" s="1" t="s">
        <v>54</v>
      </c>
      <c r="AJ48" s="1">
        <f t="shared" si="9"/>
        <v>437</v>
      </c>
      <c r="AK48" s="1">
        <f t="shared" si="10"/>
        <v>400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7" t="s">
        <v>91</v>
      </c>
      <c r="B49" s="17" t="s">
        <v>36</v>
      </c>
      <c r="C49" s="17"/>
      <c r="D49" s="17"/>
      <c r="E49" s="17"/>
      <c r="F49" s="17"/>
      <c r="G49" s="18">
        <v>0</v>
      </c>
      <c r="H49" s="17">
        <v>40</v>
      </c>
      <c r="I49" s="17" t="s">
        <v>37</v>
      </c>
      <c r="J49" s="17"/>
      <c r="K49" s="17">
        <f t="shared" si="15"/>
        <v>0</v>
      </c>
      <c r="L49" s="17">
        <f t="shared" si="4"/>
        <v>0</v>
      </c>
      <c r="M49" s="17"/>
      <c r="N49" s="17">
        <v>0</v>
      </c>
      <c r="O49" s="17"/>
      <c r="P49" s="17">
        <f t="shared" si="5"/>
        <v>0</v>
      </c>
      <c r="Q49" s="19"/>
      <c r="R49" s="5">
        <f t="shared" si="13"/>
        <v>0</v>
      </c>
      <c r="S49" s="5">
        <f t="shared" si="6"/>
        <v>0</v>
      </c>
      <c r="T49" s="5"/>
      <c r="U49" s="19"/>
      <c r="V49" s="17"/>
      <c r="W49" s="1" t="e">
        <f t="shared" si="7"/>
        <v>#DIV/0!</v>
      </c>
      <c r="X49" s="17" t="e">
        <f t="shared" si="8"/>
        <v>#DIV/0!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 t="s">
        <v>60</v>
      </c>
      <c r="AJ49" s="1">
        <f t="shared" si="9"/>
        <v>0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41</v>
      </c>
      <c r="C50" s="1">
        <v>300</v>
      </c>
      <c r="D50" s="1">
        <v>111</v>
      </c>
      <c r="E50" s="1">
        <v>194</v>
      </c>
      <c r="F50" s="1">
        <v>94</v>
      </c>
      <c r="G50" s="7">
        <v>0.45</v>
      </c>
      <c r="H50" s="1">
        <v>50</v>
      </c>
      <c r="I50" s="1" t="s">
        <v>37</v>
      </c>
      <c r="J50" s="1">
        <v>194</v>
      </c>
      <c r="K50" s="1">
        <f t="shared" si="15"/>
        <v>0</v>
      </c>
      <c r="L50" s="1">
        <f t="shared" si="4"/>
        <v>194</v>
      </c>
      <c r="M50" s="1"/>
      <c r="N50" s="1">
        <v>0</v>
      </c>
      <c r="O50" s="1">
        <v>34.600000000000023</v>
      </c>
      <c r="P50" s="1">
        <f t="shared" si="5"/>
        <v>38.799999999999997</v>
      </c>
      <c r="Q50" s="5">
        <f>8*P50-O50-F50</f>
        <v>181.79999999999995</v>
      </c>
      <c r="R50" s="25">
        <f>Q50-$R$1*P50</f>
        <v>164.33999999999995</v>
      </c>
      <c r="S50" s="5">
        <f t="shared" si="6"/>
        <v>164.33999999999995</v>
      </c>
      <c r="T50" s="25"/>
      <c r="U50" s="5"/>
      <c r="V50" s="1"/>
      <c r="W50" s="1">
        <f t="shared" si="7"/>
        <v>7.5499999999999989</v>
      </c>
      <c r="X50" s="1">
        <f t="shared" si="8"/>
        <v>3.3144329896907223</v>
      </c>
      <c r="Y50" s="1">
        <v>26.6</v>
      </c>
      <c r="Z50" s="1">
        <v>29.4</v>
      </c>
      <c r="AA50" s="1">
        <v>32.200000000000003</v>
      </c>
      <c r="AB50" s="1">
        <v>38.4</v>
      </c>
      <c r="AC50" s="1">
        <v>40.799999999999997</v>
      </c>
      <c r="AD50" s="1">
        <v>28.6</v>
      </c>
      <c r="AE50" s="1">
        <v>32.200000000000003</v>
      </c>
      <c r="AF50" s="1">
        <v>31.6</v>
      </c>
      <c r="AG50" s="1">
        <v>22.4</v>
      </c>
      <c r="AH50" s="1">
        <v>22.2</v>
      </c>
      <c r="AI50" s="1" t="s">
        <v>42</v>
      </c>
      <c r="AJ50" s="1">
        <f t="shared" si="9"/>
        <v>74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7" t="s">
        <v>93</v>
      </c>
      <c r="B51" s="17" t="s">
        <v>36</v>
      </c>
      <c r="C51" s="17"/>
      <c r="D51" s="17"/>
      <c r="E51" s="17"/>
      <c r="F51" s="17"/>
      <c r="G51" s="18">
        <v>0</v>
      </c>
      <c r="H51" s="17">
        <v>40</v>
      </c>
      <c r="I51" s="17" t="s">
        <v>37</v>
      </c>
      <c r="J51" s="17"/>
      <c r="K51" s="17">
        <f t="shared" si="15"/>
        <v>0</v>
      </c>
      <c r="L51" s="17">
        <f t="shared" si="4"/>
        <v>0</v>
      </c>
      <c r="M51" s="17"/>
      <c r="N51" s="17">
        <v>0</v>
      </c>
      <c r="O51" s="17"/>
      <c r="P51" s="17">
        <f t="shared" si="5"/>
        <v>0</v>
      </c>
      <c r="Q51" s="19"/>
      <c r="R51" s="5">
        <f t="shared" si="13"/>
        <v>0</v>
      </c>
      <c r="S51" s="5">
        <f t="shared" si="6"/>
        <v>0</v>
      </c>
      <c r="T51" s="5"/>
      <c r="U51" s="19"/>
      <c r="V51" s="17"/>
      <c r="W51" s="1" t="e">
        <f t="shared" si="7"/>
        <v>#DIV/0!</v>
      </c>
      <c r="X51" s="17" t="e">
        <f t="shared" si="8"/>
        <v>#DIV/0!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 t="s">
        <v>94</v>
      </c>
      <c r="AJ51" s="1">
        <f t="shared" si="9"/>
        <v>0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41</v>
      </c>
      <c r="C52" s="1">
        <v>120</v>
      </c>
      <c r="D52" s="1">
        <v>80</v>
      </c>
      <c r="E52" s="1">
        <v>64</v>
      </c>
      <c r="F52" s="1">
        <v>118</v>
      </c>
      <c r="G52" s="7">
        <v>0.4</v>
      </c>
      <c r="H52" s="1">
        <v>40</v>
      </c>
      <c r="I52" s="1" t="s">
        <v>37</v>
      </c>
      <c r="J52" s="1">
        <v>74</v>
      </c>
      <c r="K52" s="1">
        <f t="shared" si="15"/>
        <v>-10</v>
      </c>
      <c r="L52" s="1">
        <f t="shared" si="4"/>
        <v>64</v>
      </c>
      <c r="M52" s="1"/>
      <c r="N52" s="1">
        <v>0</v>
      </c>
      <c r="O52" s="1"/>
      <c r="P52" s="1">
        <f t="shared" si="5"/>
        <v>12.8</v>
      </c>
      <c r="Q52" s="5">
        <f t="shared" ref="Q52:Q63" si="18">10*P52-O52-F52</f>
        <v>10</v>
      </c>
      <c r="R52" s="25">
        <f t="shared" ref="R52:R54" si="19">Q52-$R$1*P52</f>
        <v>4.2399999999999993</v>
      </c>
      <c r="S52" s="5">
        <f t="shared" si="6"/>
        <v>4.2399999999999993</v>
      </c>
      <c r="T52" s="25"/>
      <c r="U52" s="5"/>
      <c r="V52" s="1"/>
      <c r="W52" s="1">
        <f t="shared" si="7"/>
        <v>9.5499999999999989</v>
      </c>
      <c r="X52" s="1">
        <f t="shared" si="8"/>
        <v>9.21875</v>
      </c>
      <c r="Y52" s="1">
        <v>13.2</v>
      </c>
      <c r="Z52" s="1">
        <v>13.8</v>
      </c>
      <c r="AA52" s="1">
        <v>19.600000000000001</v>
      </c>
      <c r="AB52" s="1">
        <v>20</v>
      </c>
      <c r="AC52" s="1">
        <v>8</v>
      </c>
      <c r="AD52" s="1">
        <v>7.2</v>
      </c>
      <c r="AE52" s="1">
        <v>16</v>
      </c>
      <c r="AF52" s="1">
        <v>16</v>
      </c>
      <c r="AG52" s="1">
        <v>9.6</v>
      </c>
      <c r="AH52" s="1">
        <v>7.2</v>
      </c>
      <c r="AI52" s="1"/>
      <c r="AJ52" s="1">
        <f t="shared" si="9"/>
        <v>2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41</v>
      </c>
      <c r="C53" s="1">
        <v>94</v>
      </c>
      <c r="D53" s="1">
        <v>48</v>
      </c>
      <c r="E53" s="1">
        <v>73</v>
      </c>
      <c r="F53" s="1">
        <v>59</v>
      </c>
      <c r="G53" s="7">
        <v>0.4</v>
      </c>
      <c r="H53" s="1">
        <v>40</v>
      </c>
      <c r="I53" s="1" t="s">
        <v>37</v>
      </c>
      <c r="J53" s="1">
        <v>86</v>
      </c>
      <c r="K53" s="1">
        <f t="shared" si="15"/>
        <v>-13</v>
      </c>
      <c r="L53" s="1">
        <f t="shared" si="4"/>
        <v>73</v>
      </c>
      <c r="M53" s="1"/>
      <c r="N53" s="1">
        <v>0</v>
      </c>
      <c r="O53" s="1"/>
      <c r="P53" s="1">
        <f t="shared" si="5"/>
        <v>14.6</v>
      </c>
      <c r="Q53" s="5">
        <f>9*P53-O53-F53</f>
        <v>72.400000000000006</v>
      </c>
      <c r="R53" s="25">
        <f t="shared" si="19"/>
        <v>65.830000000000013</v>
      </c>
      <c r="S53" s="5">
        <f t="shared" si="6"/>
        <v>65.830000000000013</v>
      </c>
      <c r="T53" s="25"/>
      <c r="U53" s="5"/>
      <c r="V53" s="1"/>
      <c r="W53" s="1">
        <f t="shared" si="7"/>
        <v>8.5500000000000007</v>
      </c>
      <c r="X53" s="1">
        <f t="shared" si="8"/>
        <v>4.0410958904109586</v>
      </c>
      <c r="Y53" s="1">
        <v>11</v>
      </c>
      <c r="Z53" s="1">
        <v>11.4</v>
      </c>
      <c r="AA53" s="1">
        <v>15.6</v>
      </c>
      <c r="AB53" s="1">
        <v>14.6</v>
      </c>
      <c r="AC53" s="1">
        <v>12</v>
      </c>
      <c r="AD53" s="1">
        <v>10.4</v>
      </c>
      <c r="AE53" s="1">
        <v>13.4</v>
      </c>
      <c r="AF53" s="1">
        <v>13.4</v>
      </c>
      <c r="AG53" s="1">
        <v>10.8</v>
      </c>
      <c r="AH53" s="1">
        <v>13.4</v>
      </c>
      <c r="AI53" s="1" t="s">
        <v>97</v>
      </c>
      <c r="AJ53" s="1">
        <f t="shared" si="9"/>
        <v>26</v>
      </c>
      <c r="AK53" s="1">
        <f t="shared" si="10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36</v>
      </c>
      <c r="C54" s="1">
        <v>34.216000000000001</v>
      </c>
      <c r="D54" s="1">
        <v>494.84899999999999</v>
      </c>
      <c r="E54" s="1">
        <v>160.84</v>
      </c>
      <c r="F54" s="1">
        <v>261.23899999999998</v>
      </c>
      <c r="G54" s="7">
        <v>1</v>
      </c>
      <c r="H54" s="1">
        <v>50</v>
      </c>
      <c r="I54" s="1" t="s">
        <v>37</v>
      </c>
      <c r="J54" s="1">
        <v>210.29499999999999</v>
      </c>
      <c r="K54" s="1">
        <f t="shared" si="15"/>
        <v>-49.454999999999984</v>
      </c>
      <c r="L54" s="1">
        <f t="shared" si="4"/>
        <v>150.13499999999999</v>
      </c>
      <c r="M54" s="1">
        <v>10.705</v>
      </c>
      <c r="N54" s="1">
        <v>0</v>
      </c>
      <c r="O54" s="1"/>
      <c r="P54" s="1">
        <f t="shared" si="5"/>
        <v>30.026999999999997</v>
      </c>
      <c r="Q54" s="5">
        <f t="shared" si="18"/>
        <v>39.031000000000006</v>
      </c>
      <c r="R54" s="25">
        <f t="shared" si="19"/>
        <v>25.518850000000008</v>
      </c>
      <c r="S54" s="5">
        <f t="shared" si="6"/>
        <v>25.518850000000008</v>
      </c>
      <c r="T54" s="25"/>
      <c r="U54" s="5"/>
      <c r="V54" s="1"/>
      <c r="W54" s="1">
        <f t="shared" si="7"/>
        <v>9.5499999999999989</v>
      </c>
      <c r="X54" s="1">
        <f t="shared" si="8"/>
        <v>8.7001365437772673</v>
      </c>
      <c r="Y54" s="1">
        <v>36.059600000000003</v>
      </c>
      <c r="Z54" s="1">
        <v>44.324399999999997</v>
      </c>
      <c r="AA54" s="1">
        <v>31.622199999999999</v>
      </c>
      <c r="AB54" s="1">
        <v>25.3264</v>
      </c>
      <c r="AC54" s="1">
        <v>32.288200000000003</v>
      </c>
      <c r="AD54" s="1">
        <v>35.819400000000002</v>
      </c>
      <c r="AE54" s="1">
        <v>40.6128</v>
      </c>
      <c r="AF54" s="1">
        <v>31.794599999999999</v>
      </c>
      <c r="AG54" s="1">
        <v>32.419199999999996</v>
      </c>
      <c r="AH54" s="1">
        <v>29.0474</v>
      </c>
      <c r="AI54" s="1"/>
      <c r="AJ54" s="1">
        <f t="shared" si="9"/>
        <v>26</v>
      </c>
      <c r="AK54" s="1">
        <f t="shared" si="10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36</v>
      </c>
      <c r="C55" s="1">
        <v>737.46400000000006</v>
      </c>
      <c r="D55" s="1">
        <v>1201.2819999999999</v>
      </c>
      <c r="E55" s="1">
        <v>775.55799999999999</v>
      </c>
      <c r="F55" s="1">
        <v>727.76099999999997</v>
      </c>
      <c r="G55" s="7">
        <v>1</v>
      </c>
      <c r="H55" s="1">
        <v>50</v>
      </c>
      <c r="I55" s="1" t="s">
        <v>37</v>
      </c>
      <c r="J55" s="1">
        <v>883.70600000000002</v>
      </c>
      <c r="K55" s="1">
        <f t="shared" si="15"/>
        <v>-108.14800000000002</v>
      </c>
      <c r="L55" s="1">
        <f t="shared" si="4"/>
        <v>764.91399999999999</v>
      </c>
      <c r="M55" s="1">
        <v>10.644</v>
      </c>
      <c r="N55" s="1">
        <v>0</v>
      </c>
      <c r="O55" s="1">
        <v>456.85034000000007</v>
      </c>
      <c r="P55" s="1">
        <f t="shared" si="5"/>
        <v>152.9828</v>
      </c>
      <c r="Q55" s="5">
        <f>11*P55-O55-F55</f>
        <v>498.19945999999982</v>
      </c>
      <c r="R55" s="25">
        <f>Q55-$R$1*P55</f>
        <v>429.35719999999981</v>
      </c>
      <c r="S55" s="5">
        <f t="shared" si="6"/>
        <v>429.35719999999981</v>
      </c>
      <c r="T55" s="25"/>
      <c r="U55" s="5"/>
      <c r="V55" s="1"/>
      <c r="W55" s="1">
        <f t="shared" si="7"/>
        <v>10.549999999999999</v>
      </c>
      <c r="X55" s="1">
        <f t="shared" si="8"/>
        <v>7.7434282808263406</v>
      </c>
      <c r="Y55" s="1">
        <v>145.63560000000001</v>
      </c>
      <c r="Z55" s="1">
        <v>120.2748</v>
      </c>
      <c r="AA55" s="1">
        <v>101.80880000000001</v>
      </c>
      <c r="AB55" s="1">
        <v>123.90300000000001</v>
      </c>
      <c r="AC55" s="1">
        <v>103.9812</v>
      </c>
      <c r="AD55" s="1">
        <v>86.761200000000002</v>
      </c>
      <c r="AE55" s="1">
        <v>105.5664</v>
      </c>
      <c r="AF55" s="1">
        <v>130.06120000000001</v>
      </c>
      <c r="AG55" s="1">
        <v>79.388200000000012</v>
      </c>
      <c r="AH55" s="1">
        <v>81.614000000000004</v>
      </c>
      <c r="AI55" s="1" t="s">
        <v>54</v>
      </c>
      <c r="AJ55" s="1">
        <f t="shared" si="9"/>
        <v>429</v>
      </c>
      <c r="AK55" s="1">
        <f t="shared" si="1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36</v>
      </c>
      <c r="C56" s="1">
        <v>214.465</v>
      </c>
      <c r="D56" s="1">
        <v>160.631</v>
      </c>
      <c r="E56" s="1">
        <v>93.781000000000006</v>
      </c>
      <c r="F56" s="1">
        <v>111.672</v>
      </c>
      <c r="G56" s="7">
        <v>1</v>
      </c>
      <c r="H56" s="1">
        <v>50</v>
      </c>
      <c r="I56" s="1" t="s">
        <v>37</v>
      </c>
      <c r="J56" s="1">
        <v>132.69800000000001</v>
      </c>
      <c r="K56" s="1">
        <f t="shared" si="15"/>
        <v>-38.917000000000002</v>
      </c>
      <c r="L56" s="1">
        <f t="shared" si="4"/>
        <v>93.781000000000006</v>
      </c>
      <c r="M56" s="1"/>
      <c r="N56" s="1">
        <v>0</v>
      </c>
      <c r="O56" s="1"/>
      <c r="P56" s="1">
        <f t="shared" si="5"/>
        <v>18.7562</v>
      </c>
      <c r="Q56" s="5">
        <f t="shared" si="18"/>
        <v>75.890000000000015</v>
      </c>
      <c r="R56" s="25">
        <f t="shared" ref="R56:R63" si="20">Q56-$R$1*P56</f>
        <v>67.44971000000001</v>
      </c>
      <c r="S56" s="5">
        <f t="shared" si="6"/>
        <v>67.44971000000001</v>
      </c>
      <c r="T56" s="25"/>
      <c r="U56" s="5"/>
      <c r="V56" s="1"/>
      <c r="W56" s="1">
        <f t="shared" si="7"/>
        <v>9.5500000000000007</v>
      </c>
      <c r="X56" s="1">
        <f t="shared" si="8"/>
        <v>5.9538712532389289</v>
      </c>
      <c r="Y56" s="1">
        <v>15.9808</v>
      </c>
      <c r="Z56" s="1">
        <v>15.172599999999999</v>
      </c>
      <c r="AA56" s="1">
        <v>19.634</v>
      </c>
      <c r="AB56" s="1">
        <v>23.827000000000002</v>
      </c>
      <c r="AC56" s="1">
        <v>25.471399999999999</v>
      </c>
      <c r="AD56" s="1">
        <v>10.016400000000001</v>
      </c>
      <c r="AE56" s="1">
        <v>16.555199999999999</v>
      </c>
      <c r="AF56" s="1">
        <v>13.826599999999999</v>
      </c>
      <c r="AG56" s="1">
        <v>4.1920000000000002</v>
      </c>
      <c r="AH56" s="1">
        <v>16.286799999999999</v>
      </c>
      <c r="AI56" s="1" t="s">
        <v>101</v>
      </c>
      <c r="AJ56" s="1">
        <f t="shared" si="9"/>
        <v>67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41</v>
      </c>
      <c r="C57" s="1">
        <v>311</v>
      </c>
      <c r="D57" s="1">
        <v>60</v>
      </c>
      <c r="E57" s="1">
        <v>179</v>
      </c>
      <c r="F57" s="1">
        <v>126</v>
      </c>
      <c r="G57" s="7">
        <v>0.4</v>
      </c>
      <c r="H57" s="1">
        <v>50</v>
      </c>
      <c r="I57" s="1" t="s">
        <v>37</v>
      </c>
      <c r="J57" s="1">
        <v>240</v>
      </c>
      <c r="K57" s="1">
        <f t="shared" si="15"/>
        <v>-61</v>
      </c>
      <c r="L57" s="1">
        <f t="shared" si="4"/>
        <v>179</v>
      </c>
      <c r="M57" s="1"/>
      <c r="N57" s="1">
        <v>0</v>
      </c>
      <c r="O57" s="1">
        <v>83.800000000000011</v>
      </c>
      <c r="P57" s="1">
        <f t="shared" si="5"/>
        <v>35.799999999999997</v>
      </c>
      <c r="Q57" s="5">
        <f t="shared" si="18"/>
        <v>148.19999999999999</v>
      </c>
      <c r="R57" s="25">
        <f t="shared" si="20"/>
        <v>132.08999999999997</v>
      </c>
      <c r="S57" s="5">
        <f t="shared" si="6"/>
        <v>132.08999999999997</v>
      </c>
      <c r="T57" s="25"/>
      <c r="U57" s="5"/>
      <c r="V57" s="1"/>
      <c r="W57" s="1">
        <f t="shared" si="7"/>
        <v>9.5500000000000007</v>
      </c>
      <c r="X57" s="1">
        <f t="shared" si="8"/>
        <v>5.8603351955307268</v>
      </c>
      <c r="Y57" s="1">
        <v>30.8</v>
      </c>
      <c r="Z57" s="1">
        <v>26.4</v>
      </c>
      <c r="AA57" s="1">
        <v>33.200000000000003</v>
      </c>
      <c r="AB57" s="1">
        <v>38.4</v>
      </c>
      <c r="AC57" s="1">
        <v>34.4</v>
      </c>
      <c r="AD57" s="1">
        <v>23.2</v>
      </c>
      <c r="AE57" s="1">
        <v>35</v>
      </c>
      <c r="AF57" s="1">
        <v>39.4</v>
      </c>
      <c r="AG57" s="1">
        <v>27.4</v>
      </c>
      <c r="AH57" s="1">
        <v>34.6</v>
      </c>
      <c r="AI57" s="1"/>
      <c r="AJ57" s="1">
        <f t="shared" si="9"/>
        <v>53</v>
      </c>
      <c r="AK57" s="1">
        <f t="shared" si="10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41</v>
      </c>
      <c r="C58" s="1">
        <v>1004</v>
      </c>
      <c r="D58" s="1">
        <v>334</v>
      </c>
      <c r="E58" s="1">
        <v>632.47799999999995</v>
      </c>
      <c r="F58" s="1">
        <v>631.04399999999998</v>
      </c>
      <c r="G58" s="7">
        <v>0.4</v>
      </c>
      <c r="H58" s="1">
        <v>40</v>
      </c>
      <c r="I58" s="1" t="s">
        <v>37</v>
      </c>
      <c r="J58" s="1">
        <v>669.47799999999995</v>
      </c>
      <c r="K58" s="1">
        <f t="shared" si="15"/>
        <v>-37</v>
      </c>
      <c r="L58" s="1">
        <f t="shared" si="4"/>
        <v>602.47799999999995</v>
      </c>
      <c r="M58" s="1">
        <v>30</v>
      </c>
      <c r="N58" s="1">
        <v>0</v>
      </c>
      <c r="O58" s="1">
        <v>251.91999999999939</v>
      </c>
      <c r="P58" s="1">
        <f t="shared" si="5"/>
        <v>120.4956</v>
      </c>
      <c r="Q58" s="5">
        <f t="shared" si="18"/>
        <v>321.99200000000053</v>
      </c>
      <c r="R58" s="25">
        <f t="shared" si="20"/>
        <v>267.76898000000051</v>
      </c>
      <c r="S58" s="5">
        <f t="shared" si="6"/>
        <v>267.76898000000051</v>
      </c>
      <c r="T58" s="25"/>
      <c r="U58" s="5"/>
      <c r="V58" s="1"/>
      <c r="W58" s="1">
        <f t="shared" si="7"/>
        <v>9.5499999999999989</v>
      </c>
      <c r="X58" s="1">
        <f t="shared" si="8"/>
        <v>7.3277696447007141</v>
      </c>
      <c r="Y58" s="1">
        <v>128.19999999999999</v>
      </c>
      <c r="Z58" s="1">
        <v>126.6</v>
      </c>
      <c r="AA58" s="1">
        <v>153.4</v>
      </c>
      <c r="AB58" s="1">
        <v>168.6</v>
      </c>
      <c r="AC58" s="1">
        <v>161.19999999999999</v>
      </c>
      <c r="AD58" s="1">
        <v>119</v>
      </c>
      <c r="AE58" s="1">
        <v>146.6</v>
      </c>
      <c r="AF58" s="1">
        <v>150</v>
      </c>
      <c r="AG58" s="1">
        <v>145.19999999999999</v>
      </c>
      <c r="AH58" s="1">
        <v>138.6</v>
      </c>
      <c r="AI58" s="1"/>
      <c r="AJ58" s="1">
        <f t="shared" si="9"/>
        <v>107</v>
      </c>
      <c r="AK58" s="1">
        <f t="shared" si="1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41</v>
      </c>
      <c r="C59" s="1">
        <v>793</v>
      </c>
      <c r="D59" s="1">
        <v>277</v>
      </c>
      <c r="E59" s="1">
        <v>469</v>
      </c>
      <c r="F59" s="1">
        <v>573</v>
      </c>
      <c r="G59" s="7">
        <v>0.4</v>
      </c>
      <c r="H59" s="1">
        <v>40</v>
      </c>
      <c r="I59" s="1" t="s">
        <v>37</v>
      </c>
      <c r="J59" s="1">
        <v>474</v>
      </c>
      <c r="K59" s="1">
        <f t="shared" si="15"/>
        <v>-5</v>
      </c>
      <c r="L59" s="1">
        <f t="shared" si="4"/>
        <v>439</v>
      </c>
      <c r="M59" s="1">
        <v>30</v>
      </c>
      <c r="N59" s="1">
        <v>0</v>
      </c>
      <c r="O59" s="1">
        <v>135.80000000000001</v>
      </c>
      <c r="P59" s="1">
        <f t="shared" si="5"/>
        <v>87.8</v>
      </c>
      <c r="Q59" s="5">
        <f t="shared" si="18"/>
        <v>169.20000000000005</v>
      </c>
      <c r="R59" s="25">
        <f t="shared" si="20"/>
        <v>129.69000000000005</v>
      </c>
      <c r="S59" s="5">
        <f t="shared" si="6"/>
        <v>129.69000000000005</v>
      </c>
      <c r="T59" s="25"/>
      <c r="U59" s="5"/>
      <c r="V59" s="1"/>
      <c r="W59" s="1">
        <f t="shared" si="7"/>
        <v>9.5500000000000007</v>
      </c>
      <c r="X59" s="1">
        <f t="shared" si="8"/>
        <v>8.0728929384965831</v>
      </c>
      <c r="Y59" s="1">
        <v>99.8</v>
      </c>
      <c r="Z59" s="1">
        <v>105</v>
      </c>
      <c r="AA59" s="1">
        <v>127.8</v>
      </c>
      <c r="AB59" s="1">
        <v>132.19999999999999</v>
      </c>
      <c r="AC59" s="1">
        <v>137</v>
      </c>
      <c r="AD59" s="1">
        <v>100</v>
      </c>
      <c r="AE59" s="1">
        <v>110.6</v>
      </c>
      <c r="AF59" s="1">
        <v>116.4</v>
      </c>
      <c r="AG59" s="1">
        <v>109.2</v>
      </c>
      <c r="AH59" s="1">
        <v>99.4</v>
      </c>
      <c r="AI59" s="1"/>
      <c r="AJ59" s="1">
        <f t="shared" si="9"/>
        <v>52</v>
      </c>
      <c r="AK59" s="1">
        <f t="shared" si="10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36</v>
      </c>
      <c r="C60" s="1">
        <v>136.33000000000001</v>
      </c>
      <c r="D60" s="1">
        <v>454.88400000000001</v>
      </c>
      <c r="E60" s="1">
        <v>300.37900000000002</v>
      </c>
      <c r="F60" s="1">
        <v>149.88300000000001</v>
      </c>
      <c r="G60" s="7">
        <v>1</v>
      </c>
      <c r="H60" s="1">
        <v>40</v>
      </c>
      <c r="I60" s="1" t="s">
        <v>37</v>
      </c>
      <c r="J60" s="1">
        <v>389.863</v>
      </c>
      <c r="K60" s="1">
        <f t="shared" si="15"/>
        <v>-89.48399999999998</v>
      </c>
      <c r="L60" s="1">
        <f t="shared" si="4"/>
        <v>300.37900000000002</v>
      </c>
      <c r="M60" s="1"/>
      <c r="N60" s="1">
        <v>0</v>
      </c>
      <c r="O60" s="1">
        <v>132.26218000000009</v>
      </c>
      <c r="P60" s="1">
        <f t="shared" si="5"/>
        <v>60.075800000000001</v>
      </c>
      <c r="Q60" s="5">
        <f t="shared" si="18"/>
        <v>318.61281999999994</v>
      </c>
      <c r="R60" s="25">
        <f t="shared" si="20"/>
        <v>291.57870999999994</v>
      </c>
      <c r="S60" s="5">
        <f t="shared" si="6"/>
        <v>291.57870999999994</v>
      </c>
      <c r="T60" s="25"/>
      <c r="U60" s="5"/>
      <c r="V60" s="1"/>
      <c r="W60" s="1">
        <f t="shared" si="7"/>
        <v>9.5499999999999989</v>
      </c>
      <c r="X60" s="1">
        <f t="shared" si="8"/>
        <v>4.6964864387989858</v>
      </c>
      <c r="Y60" s="1">
        <v>47.107199999999999</v>
      </c>
      <c r="Z60" s="1">
        <v>43.979399999999998</v>
      </c>
      <c r="AA60" s="1">
        <v>39.788600000000002</v>
      </c>
      <c r="AB60" s="1">
        <v>37.2224</v>
      </c>
      <c r="AC60" s="1">
        <v>40.2712</v>
      </c>
      <c r="AD60" s="1">
        <v>34.601399999999998</v>
      </c>
      <c r="AE60" s="1">
        <v>56.5914</v>
      </c>
      <c r="AF60" s="1">
        <v>51.513599999999997</v>
      </c>
      <c r="AG60" s="1">
        <v>38.558199999999999</v>
      </c>
      <c r="AH60" s="1">
        <v>35.506599999999999</v>
      </c>
      <c r="AI60" s="1"/>
      <c r="AJ60" s="1">
        <f t="shared" si="9"/>
        <v>292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36</v>
      </c>
      <c r="C61" s="1">
        <v>132.42400000000001</v>
      </c>
      <c r="D61" s="1">
        <v>248.14599999999999</v>
      </c>
      <c r="E61" s="1">
        <v>192.06899999999999</v>
      </c>
      <c r="F61" s="1">
        <v>156.02799999999999</v>
      </c>
      <c r="G61" s="7">
        <v>1</v>
      </c>
      <c r="H61" s="1">
        <v>40</v>
      </c>
      <c r="I61" s="1" t="s">
        <v>37</v>
      </c>
      <c r="J61" s="1">
        <v>208.83699999999999</v>
      </c>
      <c r="K61" s="1">
        <f t="shared" si="15"/>
        <v>-16.768000000000001</v>
      </c>
      <c r="L61" s="1">
        <f t="shared" si="4"/>
        <v>177.43099999999998</v>
      </c>
      <c r="M61" s="1">
        <v>14.638</v>
      </c>
      <c r="N61" s="1">
        <v>0</v>
      </c>
      <c r="O61" s="1">
        <v>85.449319999999986</v>
      </c>
      <c r="P61" s="1">
        <f t="shared" si="5"/>
        <v>35.486199999999997</v>
      </c>
      <c r="Q61" s="5">
        <f t="shared" si="18"/>
        <v>113.38467999999997</v>
      </c>
      <c r="R61" s="25">
        <f t="shared" si="20"/>
        <v>97.415889999999976</v>
      </c>
      <c r="S61" s="5">
        <f t="shared" si="6"/>
        <v>97.415889999999976</v>
      </c>
      <c r="T61" s="25"/>
      <c r="U61" s="5"/>
      <c r="V61" s="1"/>
      <c r="W61" s="1">
        <f t="shared" si="7"/>
        <v>9.5499999999999989</v>
      </c>
      <c r="X61" s="1">
        <f t="shared" si="8"/>
        <v>6.8048232834172158</v>
      </c>
      <c r="Y61" s="1">
        <v>36.2254</v>
      </c>
      <c r="Z61" s="1">
        <v>33.7896</v>
      </c>
      <c r="AA61" s="1">
        <v>24.6</v>
      </c>
      <c r="AB61" s="1">
        <v>28.421600000000002</v>
      </c>
      <c r="AC61" s="1">
        <v>31.865400000000001</v>
      </c>
      <c r="AD61" s="1">
        <v>24.928000000000001</v>
      </c>
      <c r="AE61" s="1">
        <v>46.541999999999987</v>
      </c>
      <c r="AF61" s="1">
        <v>46.219399999999993</v>
      </c>
      <c r="AG61" s="1">
        <v>36.051200000000001</v>
      </c>
      <c r="AH61" s="1">
        <v>31.229199999999999</v>
      </c>
      <c r="AI61" s="1"/>
      <c r="AJ61" s="1">
        <f t="shared" si="9"/>
        <v>97</v>
      </c>
      <c r="AK61" s="1">
        <f t="shared" si="10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36</v>
      </c>
      <c r="C62" s="1">
        <v>135.857</v>
      </c>
      <c r="D62" s="1">
        <v>425.505</v>
      </c>
      <c r="E62" s="1">
        <v>273.05399999999997</v>
      </c>
      <c r="F62" s="1">
        <v>230.02799999999999</v>
      </c>
      <c r="G62" s="7">
        <v>1</v>
      </c>
      <c r="H62" s="1">
        <v>40</v>
      </c>
      <c r="I62" s="1" t="s">
        <v>37</v>
      </c>
      <c r="J62" s="1">
        <v>322.44499999999999</v>
      </c>
      <c r="K62" s="1">
        <f t="shared" si="15"/>
        <v>-49.39100000000002</v>
      </c>
      <c r="L62" s="1">
        <f t="shared" si="4"/>
        <v>273.05399999999997</v>
      </c>
      <c r="M62" s="1"/>
      <c r="N62" s="1">
        <v>0</v>
      </c>
      <c r="O62" s="1">
        <v>83.535479999999978</v>
      </c>
      <c r="P62" s="1">
        <f t="shared" si="5"/>
        <v>54.610799999999998</v>
      </c>
      <c r="Q62" s="5">
        <f t="shared" si="18"/>
        <v>232.54451999999995</v>
      </c>
      <c r="R62" s="25">
        <f t="shared" si="20"/>
        <v>207.96965999999995</v>
      </c>
      <c r="S62" s="5">
        <f t="shared" si="6"/>
        <v>207.96965999999995</v>
      </c>
      <c r="T62" s="25"/>
      <c r="U62" s="5"/>
      <c r="V62" s="1"/>
      <c r="W62" s="1">
        <f t="shared" si="7"/>
        <v>9.5499999999999989</v>
      </c>
      <c r="X62" s="1">
        <f t="shared" si="8"/>
        <v>5.7417851414006016</v>
      </c>
      <c r="Y62" s="1">
        <v>47.081400000000002</v>
      </c>
      <c r="Z62" s="1">
        <v>46.383399999999988</v>
      </c>
      <c r="AA62" s="1">
        <v>37.1708</v>
      </c>
      <c r="AB62" s="1">
        <v>37.758600000000001</v>
      </c>
      <c r="AC62" s="1">
        <v>29.5138</v>
      </c>
      <c r="AD62" s="1">
        <v>31.466000000000001</v>
      </c>
      <c r="AE62" s="1">
        <v>51.862199999999987</v>
      </c>
      <c r="AF62" s="1">
        <v>40.560199999999988</v>
      </c>
      <c r="AG62" s="1">
        <v>36.925800000000002</v>
      </c>
      <c r="AH62" s="1">
        <v>31.857800000000001</v>
      </c>
      <c r="AI62" s="1"/>
      <c r="AJ62" s="1">
        <f t="shared" si="9"/>
        <v>208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36</v>
      </c>
      <c r="C63" s="1">
        <v>80.825999999999993</v>
      </c>
      <c r="D63" s="1">
        <v>145.36799999999999</v>
      </c>
      <c r="E63" s="1">
        <v>52.703000000000003</v>
      </c>
      <c r="F63" s="1">
        <v>95.534999999999997</v>
      </c>
      <c r="G63" s="7">
        <v>1</v>
      </c>
      <c r="H63" s="1">
        <v>30</v>
      </c>
      <c r="I63" s="1" t="s">
        <v>37</v>
      </c>
      <c r="J63" s="1">
        <v>58.7</v>
      </c>
      <c r="K63" s="1">
        <f t="shared" si="15"/>
        <v>-5.9969999999999999</v>
      </c>
      <c r="L63" s="1">
        <f t="shared" si="4"/>
        <v>52.703000000000003</v>
      </c>
      <c r="M63" s="1"/>
      <c r="N63" s="1">
        <v>0</v>
      </c>
      <c r="O63" s="1"/>
      <c r="P63" s="1">
        <f t="shared" si="5"/>
        <v>10.540600000000001</v>
      </c>
      <c r="Q63" s="5">
        <f t="shared" si="18"/>
        <v>9.8710000000000093</v>
      </c>
      <c r="R63" s="25">
        <f t="shared" si="20"/>
        <v>5.1277300000000086</v>
      </c>
      <c r="S63" s="5">
        <f t="shared" si="6"/>
        <v>5.1277300000000086</v>
      </c>
      <c r="T63" s="25"/>
      <c r="U63" s="5"/>
      <c r="V63" s="1"/>
      <c r="W63" s="1">
        <f t="shared" si="7"/>
        <v>9.5499999999999989</v>
      </c>
      <c r="X63" s="1">
        <f t="shared" si="8"/>
        <v>9.0635257954955115</v>
      </c>
      <c r="Y63" s="1">
        <v>10.351000000000001</v>
      </c>
      <c r="Z63" s="1">
        <v>9.0686</v>
      </c>
      <c r="AA63" s="1">
        <v>15.5664</v>
      </c>
      <c r="AB63" s="1">
        <v>15.4656</v>
      </c>
      <c r="AC63" s="1">
        <v>8.7365999999999993</v>
      </c>
      <c r="AD63" s="1">
        <v>10.5656</v>
      </c>
      <c r="AE63" s="1">
        <v>12.395799999999999</v>
      </c>
      <c r="AF63" s="1">
        <v>11.618</v>
      </c>
      <c r="AG63" s="1">
        <v>8.7332000000000001</v>
      </c>
      <c r="AH63" s="1">
        <v>8.5914000000000001</v>
      </c>
      <c r="AI63" s="1"/>
      <c r="AJ63" s="1">
        <f t="shared" si="9"/>
        <v>5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41</v>
      </c>
      <c r="C64" s="1">
        <v>146</v>
      </c>
      <c r="D64" s="1">
        <v>298</v>
      </c>
      <c r="E64" s="1">
        <v>233</v>
      </c>
      <c r="F64" s="1">
        <v>161</v>
      </c>
      <c r="G64" s="7">
        <v>0.6</v>
      </c>
      <c r="H64" s="1">
        <v>60</v>
      </c>
      <c r="I64" s="11" t="s">
        <v>44</v>
      </c>
      <c r="J64" s="1">
        <v>233</v>
      </c>
      <c r="K64" s="1">
        <f t="shared" si="15"/>
        <v>0</v>
      </c>
      <c r="L64" s="1">
        <f t="shared" si="4"/>
        <v>233</v>
      </c>
      <c r="M64" s="1"/>
      <c r="N64" s="1">
        <v>0</v>
      </c>
      <c r="O64" s="1"/>
      <c r="P64" s="1">
        <f t="shared" si="5"/>
        <v>46.6</v>
      </c>
      <c r="Q64" s="5">
        <f>8*P64-O64-F64</f>
        <v>211.8</v>
      </c>
      <c r="R64" s="5">
        <v>1500</v>
      </c>
      <c r="S64" s="5">
        <f t="shared" si="6"/>
        <v>1500</v>
      </c>
      <c r="T64" s="5"/>
      <c r="U64" s="5">
        <v>1500</v>
      </c>
      <c r="V64" s="1" t="s">
        <v>165</v>
      </c>
      <c r="W64" s="1">
        <f t="shared" si="7"/>
        <v>35.643776824034333</v>
      </c>
      <c r="X64" s="1">
        <f t="shared" si="8"/>
        <v>3.4549356223175964</v>
      </c>
      <c r="Y64" s="1">
        <v>27.6</v>
      </c>
      <c r="Z64" s="1">
        <v>31.2</v>
      </c>
      <c r="AA64" s="1">
        <v>41.6</v>
      </c>
      <c r="AB64" s="1">
        <v>26.6</v>
      </c>
      <c r="AC64" s="1">
        <v>19.600000000000001</v>
      </c>
      <c r="AD64" s="1">
        <v>37.6</v>
      </c>
      <c r="AE64" s="1">
        <v>28.4</v>
      </c>
      <c r="AF64" s="1">
        <v>24.6</v>
      </c>
      <c r="AG64" s="1">
        <v>25.4</v>
      </c>
      <c r="AH64" s="1">
        <v>8.4</v>
      </c>
      <c r="AI64" s="1" t="s">
        <v>42</v>
      </c>
      <c r="AJ64" s="1">
        <f t="shared" si="9"/>
        <v>900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110</v>
      </c>
      <c r="B65" s="17" t="s">
        <v>41</v>
      </c>
      <c r="C65" s="17"/>
      <c r="D65" s="17"/>
      <c r="E65" s="17"/>
      <c r="F65" s="17"/>
      <c r="G65" s="18">
        <v>0</v>
      </c>
      <c r="H65" s="17">
        <v>50</v>
      </c>
      <c r="I65" s="17" t="s">
        <v>37</v>
      </c>
      <c r="J65" s="17"/>
      <c r="K65" s="17">
        <f t="shared" si="15"/>
        <v>0</v>
      </c>
      <c r="L65" s="17">
        <f t="shared" si="4"/>
        <v>0</v>
      </c>
      <c r="M65" s="17"/>
      <c r="N65" s="17">
        <v>0</v>
      </c>
      <c r="O65" s="17"/>
      <c r="P65" s="17">
        <f t="shared" si="5"/>
        <v>0</v>
      </c>
      <c r="Q65" s="19"/>
      <c r="R65" s="5">
        <f t="shared" si="13"/>
        <v>0</v>
      </c>
      <c r="S65" s="5">
        <f t="shared" si="6"/>
        <v>0</v>
      </c>
      <c r="T65" s="5"/>
      <c r="U65" s="19"/>
      <c r="V65" s="17"/>
      <c r="W65" s="1" t="e">
        <f t="shared" si="7"/>
        <v>#DIV/0!</v>
      </c>
      <c r="X65" s="17" t="e">
        <f t="shared" si="8"/>
        <v>#DIV/0!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 t="s">
        <v>60</v>
      </c>
      <c r="AJ65" s="1">
        <f t="shared" si="9"/>
        <v>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7" t="s">
        <v>111</v>
      </c>
      <c r="B66" s="17" t="s">
        <v>41</v>
      </c>
      <c r="C66" s="17"/>
      <c r="D66" s="17"/>
      <c r="E66" s="17"/>
      <c r="F66" s="17"/>
      <c r="G66" s="18">
        <v>0</v>
      </c>
      <c r="H66" s="17">
        <v>50</v>
      </c>
      <c r="I66" s="17" t="s">
        <v>37</v>
      </c>
      <c r="J66" s="17"/>
      <c r="K66" s="17">
        <f t="shared" si="15"/>
        <v>0</v>
      </c>
      <c r="L66" s="17">
        <f t="shared" si="4"/>
        <v>0</v>
      </c>
      <c r="M66" s="17"/>
      <c r="N66" s="17">
        <v>0</v>
      </c>
      <c r="O66" s="17"/>
      <c r="P66" s="17">
        <f t="shared" si="5"/>
        <v>0</v>
      </c>
      <c r="Q66" s="19"/>
      <c r="R66" s="5">
        <f t="shared" si="13"/>
        <v>0</v>
      </c>
      <c r="S66" s="5">
        <f t="shared" si="6"/>
        <v>0</v>
      </c>
      <c r="T66" s="5"/>
      <c r="U66" s="19"/>
      <c r="V66" s="17"/>
      <c r="W66" s="1" t="e">
        <f t="shared" si="7"/>
        <v>#DIV/0!</v>
      </c>
      <c r="X66" s="17" t="e">
        <f t="shared" si="8"/>
        <v>#DIV/0!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 t="s">
        <v>60</v>
      </c>
      <c r="AJ66" s="1">
        <f t="shared" si="9"/>
        <v>0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7" t="s">
        <v>112</v>
      </c>
      <c r="B67" s="17" t="s">
        <v>41</v>
      </c>
      <c r="C67" s="17"/>
      <c r="D67" s="17"/>
      <c r="E67" s="17"/>
      <c r="F67" s="17"/>
      <c r="G67" s="18">
        <v>0</v>
      </c>
      <c r="H67" s="17">
        <v>30</v>
      </c>
      <c r="I67" s="17" t="s">
        <v>37</v>
      </c>
      <c r="J67" s="17">
        <v>24</v>
      </c>
      <c r="K67" s="17">
        <f t="shared" si="15"/>
        <v>-24</v>
      </c>
      <c r="L67" s="17">
        <f t="shared" si="4"/>
        <v>0</v>
      </c>
      <c r="M67" s="17"/>
      <c r="N67" s="17">
        <v>0</v>
      </c>
      <c r="O67" s="17"/>
      <c r="P67" s="17">
        <f t="shared" si="5"/>
        <v>0</v>
      </c>
      <c r="Q67" s="19"/>
      <c r="R67" s="5">
        <f t="shared" si="13"/>
        <v>0</v>
      </c>
      <c r="S67" s="5">
        <f t="shared" si="6"/>
        <v>0</v>
      </c>
      <c r="T67" s="5"/>
      <c r="U67" s="19"/>
      <c r="V67" s="17"/>
      <c r="W67" s="1" t="e">
        <f t="shared" si="7"/>
        <v>#DIV/0!</v>
      </c>
      <c r="X67" s="17" t="e">
        <f t="shared" si="8"/>
        <v>#DIV/0!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 t="s">
        <v>60</v>
      </c>
      <c r="AJ67" s="1">
        <f t="shared" si="9"/>
        <v>0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41</v>
      </c>
      <c r="C68" s="1">
        <v>225</v>
      </c>
      <c r="D68" s="1">
        <v>611</v>
      </c>
      <c r="E68" s="1">
        <v>385</v>
      </c>
      <c r="F68" s="1">
        <v>427</v>
      </c>
      <c r="G68" s="7">
        <v>0.6</v>
      </c>
      <c r="H68" s="1">
        <v>55</v>
      </c>
      <c r="I68" s="1" t="s">
        <v>37</v>
      </c>
      <c r="J68" s="1">
        <v>385</v>
      </c>
      <c r="K68" s="1">
        <f t="shared" si="15"/>
        <v>0</v>
      </c>
      <c r="L68" s="1">
        <f t="shared" si="4"/>
        <v>385</v>
      </c>
      <c r="M68" s="1"/>
      <c r="N68" s="1">
        <v>0</v>
      </c>
      <c r="O68" s="1"/>
      <c r="P68" s="1">
        <f t="shared" si="5"/>
        <v>77</v>
      </c>
      <c r="Q68" s="5">
        <f>10*P68-O68-F68</f>
        <v>343</v>
      </c>
      <c r="R68" s="25">
        <f>Q68-$R$1*P68</f>
        <v>308.35000000000002</v>
      </c>
      <c r="S68" s="5">
        <f t="shared" si="6"/>
        <v>308.35000000000002</v>
      </c>
      <c r="T68" s="25"/>
      <c r="U68" s="5"/>
      <c r="V68" s="1"/>
      <c r="W68" s="1">
        <f t="shared" si="7"/>
        <v>9.5500000000000007</v>
      </c>
      <c r="X68" s="1">
        <f t="shared" si="8"/>
        <v>5.5454545454545459</v>
      </c>
      <c r="Y68" s="1">
        <v>51.2</v>
      </c>
      <c r="Z68" s="1">
        <v>48.4</v>
      </c>
      <c r="AA68" s="1">
        <v>74.400000000000006</v>
      </c>
      <c r="AB68" s="1">
        <v>42</v>
      </c>
      <c r="AC68" s="1">
        <v>17.8</v>
      </c>
      <c r="AD68" s="1">
        <v>25.4</v>
      </c>
      <c r="AE68" s="1">
        <v>12</v>
      </c>
      <c r="AF68" s="1">
        <v>6.8</v>
      </c>
      <c r="AG68" s="1">
        <v>14</v>
      </c>
      <c r="AH68" s="1">
        <v>11.8</v>
      </c>
      <c r="AI68" s="1" t="s">
        <v>42</v>
      </c>
      <c r="AJ68" s="1">
        <f t="shared" si="9"/>
        <v>185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7" t="s">
        <v>114</v>
      </c>
      <c r="B69" s="17" t="s">
        <v>41</v>
      </c>
      <c r="C69" s="17"/>
      <c r="D69" s="17"/>
      <c r="E69" s="17"/>
      <c r="F69" s="17"/>
      <c r="G69" s="18">
        <v>0</v>
      </c>
      <c r="H69" s="17">
        <v>40</v>
      </c>
      <c r="I69" s="17" t="s">
        <v>37</v>
      </c>
      <c r="J69" s="17"/>
      <c r="K69" s="17">
        <f t="shared" si="15"/>
        <v>0</v>
      </c>
      <c r="L69" s="17">
        <f t="shared" si="4"/>
        <v>0</v>
      </c>
      <c r="M69" s="17"/>
      <c r="N69" s="17">
        <v>0</v>
      </c>
      <c r="O69" s="17"/>
      <c r="P69" s="17">
        <f t="shared" si="5"/>
        <v>0</v>
      </c>
      <c r="Q69" s="19"/>
      <c r="R69" s="5">
        <f t="shared" si="13"/>
        <v>0</v>
      </c>
      <c r="S69" s="5">
        <f t="shared" si="6"/>
        <v>0</v>
      </c>
      <c r="T69" s="5"/>
      <c r="U69" s="19"/>
      <c r="V69" s="17"/>
      <c r="W69" s="1" t="e">
        <f t="shared" si="7"/>
        <v>#DIV/0!</v>
      </c>
      <c r="X69" s="17" t="e">
        <f t="shared" si="8"/>
        <v>#DIV/0!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 t="s">
        <v>60</v>
      </c>
      <c r="AJ69" s="1">
        <f t="shared" si="9"/>
        <v>0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41</v>
      </c>
      <c r="C70" s="1">
        <v>33</v>
      </c>
      <c r="D70" s="1">
        <v>100</v>
      </c>
      <c r="E70" s="1">
        <v>37</v>
      </c>
      <c r="F70" s="1">
        <v>90</v>
      </c>
      <c r="G70" s="7">
        <v>0.4</v>
      </c>
      <c r="H70" s="1">
        <v>50</v>
      </c>
      <c r="I70" s="1" t="s">
        <v>37</v>
      </c>
      <c r="J70" s="1">
        <v>71</v>
      </c>
      <c r="K70" s="1">
        <f t="shared" ref="K70:K98" si="21">E70-J70</f>
        <v>-34</v>
      </c>
      <c r="L70" s="1">
        <f t="shared" si="4"/>
        <v>37</v>
      </c>
      <c r="M70" s="1"/>
      <c r="N70" s="1">
        <v>0</v>
      </c>
      <c r="O70" s="1">
        <v>35.399999999999991</v>
      </c>
      <c r="P70" s="1">
        <f t="shared" si="5"/>
        <v>7.4</v>
      </c>
      <c r="Q70" s="5"/>
      <c r="R70" s="5">
        <f t="shared" si="13"/>
        <v>0</v>
      </c>
      <c r="S70" s="5">
        <f t="shared" si="6"/>
        <v>0</v>
      </c>
      <c r="T70" s="5"/>
      <c r="U70" s="5"/>
      <c r="V70" s="1"/>
      <c r="W70" s="1">
        <f t="shared" si="7"/>
        <v>16.945945945945944</v>
      </c>
      <c r="X70" s="1">
        <f t="shared" si="8"/>
        <v>16.945945945945944</v>
      </c>
      <c r="Y70" s="1">
        <v>13</v>
      </c>
      <c r="Z70" s="1">
        <v>12</v>
      </c>
      <c r="AA70" s="1">
        <v>7.6</v>
      </c>
      <c r="AB70" s="1">
        <v>8.6</v>
      </c>
      <c r="AC70" s="1">
        <v>9.4</v>
      </c>
      <c r="AD70" s="1">
        <v>9.1999999999999993</v>
      </c>
      <c r="AE70" s="1">
        <v>8.6</v>
      </c>
      <c r="AF70" s="1">
        <v>10.6</v>
      </c>
      <c r="AG70" s="1">
        <v>9.8000000000000007</v>
      </c>
      <c r="AH70" s="1">
        <v>6.4</v>
      </c>
      <c r="AI70" s="1" t="s">
        <v>42</v>
      </c>
      <c r="AJ70" s="1">
        <f t="shared" si="9"/>
        <v>0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116</v>
      </c>
      <c r="B71" s="12" t="s">
        <v>36</v>
      </c>
      <c r="C71" s="12"/>
      <c r="D71" s="12"/>
      <c r="E71" s="12">
        <v>1.3740000000000001</v>
      </c>
      <c r="F71" s="12">
        <v>-1.3740000000000001</v>
      </c>
      <c r="G71" s="13">
        <v>0</v>
      </c>
      <c r="H71" s="12" t="e">
        <v>#N/A</v>
      </c>
      <c r="I71" s="12" t="s">
        <v>64</v>
      </c>
      <c r="J71" s="12">
        <v>1.3740000000000001</v>
      </c>
      <c r="K71" s="12">
        <f t="shared" si="21"/>
        <v>0</v>
      </c>
      <c r="L71" s="12">
        <f t="shared" ref="L71:L98" si="22">E71-M71</f>
        <v>1.3740000000000001</v>
      </c>
      <c r="M71" s="12"/>
      <c r="N71" s="12"/>
      <c r="O71" s="12"/>
      <c r="P71" s="12">
        <f t="shared" ref="P71:P98" si="23">L71/5</f>
        <v>0.27480000000000004</v>
      </c>
      <c r="Q71" s="14"/>
      <c r="R71" s="5">
        <f t="shared" ref="R71:R98" si="24">Q71</f>
        <v>0</v>
      </c>
      <c r="S71" s="5">
        <f t="shared" ref="S71:S98" si="25">R71-T71</f>
        <v>0</v>
      </c>
      <c r="T71" s="5"/>
      <c r="U71" s="14"/>
      <c r="V71" s="12"/>
      <c r="W71" s="1">
        <f t="shared" ref="W71:W98" si="26">(F71+O71+R71)/P71</f>
        <v>-5</v>
      </c>
      <c r="X71" s="12">
        <f t="shared" ref="X71:X98" si="27">(F71+O71)/P71</f>
        <v>-5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/>
      <c r="AJ71" s="1">
        <f t="shared" ref="AJ71:AJ98" si="28">ROUND(G71*S71,0)</f>
        <v>0</v>
      </c>
      <c r="AK71" s="1">
        <f t="shared" ref="AK71:AK98" si="29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41</v>
      </c>
      <c r="C72" s="1">
        <v>8</v>
      </c>
      <c r="D72" s="1"/>
      <c r="E72" s="1"/>
      <c r="F72" s="1"/>
      <c r="G72" s="7">
        <v>0.4</v>
      </c>
      <c r="H72" s="1">
        <v>55</v>
      </c>
      <c r="I72" s="1" t="s">
        <v>37</v>
      </c>
      <c r="J72" s="1"/>
      <c r="K72" s="1">
        <f t="shared" si="21"/>
        <v>0</v>
      </c>
      <c r="L72" s="1">
        <f t="shared" si="22"/>
        <v>0</v>
      </c>
      <c r="M72" s="1"/>
      <c r="N72" s="1">
        <v>0</v>
      </c>
      <c r="O72" s="1"/>
      <c r="P72" s="1">
        <f t="shared" si="23"/>
        <v>0</v>
      </c>
      <c r="Q72" s="5">
        <v>8</v>
      </c>
      <c r="R72" s="5">
        <f t="shared" si="24"/>
        <v>8</v>
      </c>
      <c r="S72" s="5">
        <f t="shared" si="25"/>
        <v>8</v>
      </c>
      <c r="T72" s="5"/>
      <c r="U72" s="5"/>
      <c r="V72" s="1"/>
      <c r="W72" s="1" t="e">
        <f t="shared" si="26"/>
        <v>#DIV/0!</v>
      </c>
      <c r="X72" s="1" t="e">
        <f t="shared" si="27"/>
        <v>#DIV/0!</v>
      </c>
      <c r="Y72" s="1">
        <v>0</v>
      </c>
      <c r="Z72" s="1">
        <v>0</v>
      </c>
      <c r="AA72" s="1">
        <v>0.4</v>
      </c>
      <c r="AB72" s="1">
        <v>0.4</v>
      </c>
      <c r="AC72" s="1">
        <v>0.6</v>
      </c>
      <c r="AD72" s="1">
        <v>0.6</v>
      </c>
      <c r="AE72" s="1">
        <v>0.2</v>
      </c>
      <c r="AF72" s="1">
        <v>0.4</v>
      </c>
      <c r="AG72" s="1">
        <v>1.2</v>
      </c>
      <c r="AH72" s="1">
        <v>1</v>
      </c>
      <c r="AI72" s="10" t="s">
        <v>163</v>
      </c>
      <c r="AJ72" s="1">
        <f t="shared" si="28"/>
        <v>3</v>
      </c>
      <c r="AK72" s="1">
        <f t="shared" si="29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36</v>
      </c>
      <c r="C73" s="1">
        <v>8.6669999999999998</v>
      </c>
      <c r="D73" s="1">
        <v>11.561</v>
      </c>
      <c r="E73" s="1">
        <v>1.4590000000000001</v>
      </c>
      <c r="F73" s="1">
        <v>18.768999999999998</v>
      </c>
      <c r="G73" s="7">
        <v>1</v>
      </c>
      <c r="H73" s="1">
        <v>55</v>
      </c>
      <c r="I73" s="1" t="s">
        <v>37</v>
      </c>
      <c r="J73" s="1">
        <v>1.3</v>
      </c>
      <c r="K73" s="1">
        <f t="shared" si="21"/>
        <v>0.15900000000000003</v>
      </c>
      <c r="L73" s="1">
        <f t="shared" si="22"/>
        <v>1.4590000000000001</v>
      </c>
      <c r="M73" s="1"/>
      <c r="N73" s="1">
        <v>0</v>
      </c>
      <c r="O73" s="1"/>
      <c r="P73" s="1">
        <f t="shared" si="23"/>
        <v>0.2918</v>
      </c>
      <c r="Q73" s="5"/>
      <c r="R73" s="5">
        <f t="shared" si="24"/>
        <v>0</v>
      </c>
      <c r="S73" s="5">
        <f t="shared" si="25"/>
        <v>0</v>
      </c>
      <c r="T73" s="5"/>
      <c r="U73" s="5"/>
      <c r="V73" s="1"/>
      <c r="W73" s="1">
        <f t="shared" si="26"/>
        <v>64.321453050034265</v>
      </c>
      <c r="X73" s="1">
        <f t="shared" si="27"/>
        <v>64.321453050034265</v>
      </c>
      <c r="Y73" s="1">
        <v>1.1574</v>
      </c>
      <c r="Z73" s="1">
        <v>1.1574</v>
      </c>
      <c r="AA73" s="1">
        <v>0.5756</v>
      </c>
      <c r="AB73" s="1">
        <v>0.28620000000000001</v>
      </c>
      <c r="AC73" s="1">
        <v>0.2858</v>
      </c>
      <c r="AD73" s="1">
        <v>0.2858</v>
      </c>
      <c r="AE73" s="1">
        <v>0.1288</v>
      </c>
      <c r="AF73" s="1">
        <v>0.1288</v>
      </c>
      <c r="AG73" s="1">
        <v>0.89939999999999998</v>
      </c>
      <c r="AH73" s="1">
        <v>0.89939999999999998</v>
      </c>
      <c r="AI73" s="16" t="s">
        <v>159</v>
      </c>
      <c r="AJ73" s="1">
        <f t="shared" si="28"/>
        <v>0</v>
      </c>
      <c r="AK73" s="1">
        <f t="shared" si="29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7" t="s">
        <v>119</v>
      </c>
      <c r="B74" s="17" t="s">
        <v>41</v>
      </c>
      <c r="C74" s="17"/>
      <c r="D74" s="17"/>
      <c r="E74" s="17"/>
      <c r="F74" s="17"/>
      <c r="G74" s="18">
        <v>0</v>
      </c>
      <c r="H74" s="17">
        <v>40</v>
      </c>
      <c r="I74" s="17" t="s">
        <v>37</v>
      </c>
      <c r="J74" s="17"/>
      <c r="K74" s="17">
        <f t="shared" si="21"/>
        <v>0</v>
      </c>
      <c r="L74" s="17">
        <f t="shared" si="22"/>
        <v>0</v>
      </c>
      <c r="M74" s="17"/>
      <c r="N74" s="17">
        <v>0</v>
      </c>
      <c r="O74" s="17"/>
      <c r="P74" s="17">
        <f t="shared" si="23"/>
        <v>0</v>
      </c>
      <c r="Q74" s="19"/>
      <c r="R74" s="5">
        <f t="shared" si="24"/>
        <v>0</v>
      </c>
      <c r="S74" s="5">
        <f t="shared" si="25"/>
        <v>0</v>
      </c>
      <c r="T74" s="5"/>
      <c r="U74" s="19"/>
      <c r="V74" s="17"/>
      <c r="W74" s="1" t="e">
        <f t="shared" si="26"/>
        <v>#DIV/0!</v>
      </c>
      <c r="X74" s="17" t="e">
        <f t="shared" si="27"/>
        <v>#DIV/0!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0</v>
      </c>
      <c r="AH74" s="17">
        <v>0</v>
      </c>
      <c r="AI74" s="17" t="s">
        <v>120</v>
      </c>
      <c r="AJ74" s="1">
        <f t="shared" si="28"/>
        <v>0</v>
      </c>
      <c r="AK74" s="1">
        <f t="shared" si="29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41</v>
      </c>
      <c r="C75" s="1">
        <v>25</v>
      </c>
      <c r="D75" s="1"/>
      <c r="E75" s="1">
        <v>3</v>
      </c>
      <c r="F75" s="1">
        <v>17</v>
      </c>
      <c r="G75" s="7">
        <v>0.2</v>
      </c>
      <c r="H75" s="1">
        <v>35</v>
      </c>
      <c r="I75" s="1" t="s">
        <v>37</v>
      </c>
      <c r="J75" s="1">
        <v>3</v>
      </c>
      <c r="K75" s="1">
        <f t="shared" si="21"/>
        <v>0</v>
      </c>
      <c r="L75" s="1">
        <f t="shared" si="22"/>
        <v>3</v>
      </c>
      <c r="M75" s="1"/>
      <c r="N75" s="1">
        <v>0</v>
      </c>
      <c r="O75" s="1"/>
      <c r="P75" s="1">
        <f t="shared" si="23"/>
        <v>0.6</v>
      </c>
      <c r="Q75" s="5"/>
      <c r="R75" s="5">
        <f t="shared" si="24"/>
        <v>0</v>
      </c>
      <c r="S75" s="5">
        <f t="shared" si="25"/>
        <v>0</v>
      </c>
      <c r="T75" s="5"/>
      <c r="U75" s="5"/>
      <c r="V75" s="1"/>
      <c r="W75" s="1">
        <f t="shared" si="26"/>
        <v>28.333333333333336</v>
      </c>
      <c r="X75" s="1">
        <f t="shared" si="27"/>
        <v>28.333333333333336</v>
      </c>
      <c r="Y75" s="1">
        <v>1.2</v>
      </c>
      <c r="Z75" s="1">
        <v>1</v>
      </c>
      <c r="AA75" s="1">
        <v>0.4</v>
      </c>
      <c r="AB75" s="1">
        <v>0.2</v>
      </c>
      <c r="AC75" s="1">
        <v>0.2</v>
      </c>
      <c r="AD75" s="1">
        <v>0.2</v>
      </c>
      <c r="AE75" s="1">
        <v>0.4</v>
      </c>
      <c r="AF75" s="1">
        <v>0.6</v>
      </c>
      <c r="AG75" s="1">
        <v>0.2</v>
      </c>
      <c r="AH75" s="1">
        <v>0</v>
      </c>
      <c r="AI75" s="16" t="s">
        <v>160</v>
      </c>
      <c r="AJ75" s="1">
        <f t="shared" si="28"/>
        <v>0</v>
      </c>
      <c r="AK75" s="1">
        <f t="shared" si="29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36</v>
      </c>
      <c r="C76" s="1">
        <v>2723.33</v>
      </c>
      <c r="D76" s="1">
        <v>1427.1690000000001</v>
      </c>
      <c r="E76" s="1">
        <v>2179.9279999999999</v>
      </c>
      <c r="F76" s="1">
        <v>1887.421</v>
      </c>
      <c r="G76" s="7">
        <v>1</v>
      </c>
      <c r="H76" s="1">
        <v>60</v>
      </c>
      <c r="I76" s="1" t="s">
        <v>37</v>
      </c>
      <c r="J76" s="1">
        <v>2175.86</v>
      </c>
      <c r="K76" s="1">
        <f t="shared" si="21"/>
        <v>4.0679999999997563</v>
      </c>
      <c r="L76" s="1">
        <f t="shared" si="22"/>
        <v>2028.058</v>
      </c>
      <c r="M76" s="1">
        <v>151.87</v>
      </c>
      <c r="N76" s="1">
        <v>0</v>
      </c>
      <c r="O76" s="1">
        <v>363.04248000000138</v>
      </c>
      <c r="P76" s="1">
        <f t="shared" si="23"/>
        <v>405.61160000000001</v>
      </c>
      <c r="Q76" s="5">
        <f t="shared" ref="Q76:Q78" si="30">11*P76-O76-F76</f>
        <v>2211.2641199999989</v>
      </c>
      <c r="R76" s="25">
        <f t="shared" ref="R76:R78" si="31">Q76-$R$1*P76</f>
        <v>2028.7388999999989</v>
      </c>
      <c r="S76" s="5">
        <f t="shared" si="25"/>
        <v>928.73889999999892</v>
      </c>
      <c r="T76" s="25">
        <v>1100</v>
      </c>
      <c r="U76" s="5"/>
      <c r="V76" s="1"/>
      <c r="W76" s="1">
        <f t="shared" si="26"/>
        <v>10.55</v>
      </c>
      <c r="X76" s="1">
        <f t="shared" si="27"/>
        <v>5.5483213004756307</v>
      </c>
      <c r="Y76" s="1">
        <v>340.64659999999998</v>
      </c>
      <c r="Z76" s="1">
        <v>330.88459999999998</v>
      </c>
      <c r="AA76" s="1">
        <v>353.96100000000013</v>
      </c>
      <c r="AB76" s="1">
        <v>397.2362</v>
      </c>
      <c r="AC76" s="1">
        <v>440.94539999999989</v>
      </c>
      <c r="AD76" s="1">
        <v>280.20119999999997</v>
      </c>
      <c r="AE76" s="1">
        <v>347.21660000000003</v>
      </c>
      <c r="AF76" s="1">
        <v>447.89600000000002</v>
      </c>
      <c r="AG76" s="1">
        <v>392.82920000000001</v>
      </c>
      <c r="AH76" s="1">
        <v>379.83879999999999</v>
      </c>
      <c r="AI76" s="1" t="s">
        <v>54</v>
      </c>
      <c r="AJ76" s="1">
        <f t="shared" si="28"/>
        <v>929</v>
      </c>
      <c r="AK76" s="1">
        <f t="shared" si="29"/>
        <v>1100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123</v>
      </c>
      <c r="B77" s="1" t="s">
        <v>36</v>
      </c>
      <c r="C77" s="1">
        <v>1601.684</v>
      </c>
      <c r="D77" s="1">
        <v>759.15800000000002</v>
      </c>
      <c r="E77" s="1">
        <v>1597.2</v>
      </c>
      <c r="F77" s="1">
        <v>306.03500000000003</v>
      </c>
      <c r="G77" s="7">
        <v>1</v>
      </c>
      <c r="H77" s="1">
        <v>60</v>
      </c>
      <c r="I77" s="1" t="s">
        <v>37</v>
      </c>
      <c r="J77" s="1">
        <v>2004.45</v>
      </c>
      <c r="K77" s="1">
        <f t="shared" si="21"/>
        <v>-407.25</v>
      </c>
      <c r="L77" s="1">
        <f t="shared" si="22"/>
        <v>1433.165</v>
      </c>
      <c r="M77" s="1">
        <v>164.035</v>
      </c>
      <c r="N77" s="1">
        <v>0</v>
      </c>
      <c r="O77" s="1">
        <v>1136.3426400000001</v>
      </c>
      <c r="P77" s="1">
        <f t="shared" si="23"/>
        <v>286.63299999999998</v>
      </c>
      <c r="Q77" s="5">
        <f t="shared" si="30"/>
        <v>1710.5853599999996</v>
      </c>
      <c r="R77" s="25">
        <f t="shared" si="31"/>
        <v>1581.6005099999995</v>
      </c>
      <c r="S77" s="5">
        <f t="shared" si="25"/>
        <v>781.60050999999953</v>
      </c>
      <c r="T77" s="25">
        <v>800</v>
      </c>
      <c r="U77" s="5"/>
      <c r="V77" s="1"/>
      <c r="W77" s="1">
        <f t="shared" si="26"/>
        <v>10.55</v>
      </c>
      <c r="X77" s="1">
        <f t="shared" si="27"/>
        <v>5.0321408909651026</v>
      </c>
      <c r="Y77" s="1">
        <v>221.16399999999999</v>
      </c>
      <c r="Z77" s="1">
        <v>155.34880000000001</v>
      </c>
      <c r="AA77" s="1">
        <v>169.43</v>
      </c>
      <c r="AB77" s="1">
        <v>224.53360000000001</v>
      </c>
      <c r="AC77" s="1">
        <v>323.01900000000001</v>
      </c>
      <c r="AD77" s="1">
        <v>126.71120000000001</v>
      </c>
      <c r="AE77" s="1">
        <v>160.303</v>
      </c>
      <c r="AF77" s="1">
        <v>235.29499999999999</v>
      </c>
      <c r="AG77" s="1">
        <v>184.2516</v>
      </c>
      <c r="AH77" s="1">
        <v>172.2998</v>
      </c>
      <c r="AI77" s="1" t="s">
        <v>54</v>
      </c>
      <c r="AJ77" s="1">
        <f t="shared" si="28"/>
        <v>782</v>
      </c>
      <c r="AK77" s="1">
        <f t="shared" si="29"/>
        <v>800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36</v>
      </c>
      <c r="C78" s="1">
        <v>1973.143</v>
      </c>
      <c r="D78" s="1">
        <v>4642.66</v>
      </c>
      <c r="E78" s="1">
        <v>2439.8829999999998</v>
      </c>
      <c r="F78" s="1">
        <v>3654.1729999999998</v>
      </c>
      <c r="G78" s="7">
        <v>1</v>
      </c>
      <c r="H78" s="1">
        <v>60</v>
      </c>
      <c r="I78" s="1" t="s">
        <v>37</v>
      </c>
      <c r="J78" s="1">
        <v>2897.069</v>
      </c>
      <c r="K78" s="1">
        <f t="shared" si="21"/>
        <v>-457.18600000000015</v>
      </c>
      <c r="L78" s="1">
        <f t="shared" si="22"/>
        <v>2118.6409999999996</v>
      </c>
      <c r="M78" s="1">
        <v>321.24200000000002</v>
      </c>
      <c r="N78" s="1">
        <v>0</v>
      </c>
      <c r="O78" s="1"/>
      <c r="P78" s="1">
        <f t="shared" si="23"/>
        <v>423.7281999999999</v>
      </c>
      <c r="Q78" s="5">
        <f t="shared" si="30"/>
        <v>1006.837199999999</v>
      </c>
      <c r="R78" s="25">
        <f t="shared" si="31"/>
        <v>816.15950999999905</v>
      </c>
      <c r="S78" s="5">
        <f t="shared" si="25"/>
        <v>416.15950999999905</v>
      </c>
      <c r="T78" s="25">
        <v>400</v>
      </c>
      <c r="U78" s="5"/>
      <c r="V78" s="1"/>
      <c r="W78" s="1">
        <f t="shared" si="26"/>
        <v>10.549999999999999</v>
      </c>
      <c r="X78" s="1">
        <f t="shared" si="27"/>
        <v>8.6238607673503918</v>
      </c>
      <c r="Y78" s="1">
        <v>366.18040000000002</v>
      </c>
      <c r="Z78" s="1">
        <v>416.7996</v>
      </c>
      <c r="AA78" s="1">
        <v>356.87740000000002</v>
      </c>
      <c r="AB78" s="1">
        <v>378.21260000000001</v>
      </c>
      <c r="AC78" s="1">
        <v>588.05020000000002</v>
      </c>
      <c r="AD78" s="1">
        <v>234.9462</v>
      </c>
      <c r="AE78" s="1">
        <v>444.68040000000002</v>
      </c>
      <c r="AF78" s="1">
        <v>368.77699999999999</v>
      </c>
      <c r="AG78" s="1">
        <v>359.4932</v>
      </c>
      <c r="AH78" s="1">
        <v>391.85719999999998</v>
      </c>
      <c r="AI78" s="1" t="s">
        <v>125</v>
      </c>
      <c r="AJ78" s="1">
        <f t="shared" si="28"/>
        <v>416</v>
      </c>
      <c r="AK78" s="1">
        <f t="shared" si="29"/>
        <v>400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36</v>
      </c>
      <c r="C79" s="1">
        <v>2584.4209999999998</v>
      </c>
      <c r="D79" s="1">
        <v>2698.241</v>
      </c>
      <c r="E79" s="21">
        <f>3260.489+E23</f>
        <v>3262.9690000000001</v>
      </c>
      <c r="F79" s="1">
        <v>626.4</v>
      </c>
      <c r="G79" s="7">
        <v>1</v>
      </c>
      <c r="H79" s="1">
        <v>60</v>
      </c>
      <c r="I79" s="1" t="s">
        <v>37</v>
      </c>
      <c r="J79" s="1">
        <v>3732.2660000000001</v>
      </c>
      <c r="K79" s="1">
        <f t="shared" si="21"/>
        <v>-469.29700000000003</v>
      </c>
      <c r="L79" s="1">
        <f t="shared" si="22"/>
        <v>2741.9409999999998</v>
      </c>
      <c r="M79" s="1">
        <v>521.02800000000002</v>
      </c>
      <c r="N79" s="1">
        <v>128</v>
      </c>
      <c r="O79" s="1">
        <v>559.41519999999969</v>
      </c>
      <c r="P79" s="1">
        <f t="shared" si="23"/>
        <v>548.38819999999998</v>
      </c>
      <c r="Q79" s="5">
        <f>6*P79-O79-F79</f>
        <v>2104.5140000000006</v>
      </c>
      <c r="R79" s="5">
        <f t="shared" si="24"/>
        <v>2104.5140000000006</v>
      </c>
      <c r="S79" s="5">
        <f t="shared" si="25"/>
        <v>1024.5140000000006</v>
      </c>
      <c r="T79" s="5">
        <v>1080</v>
      </c>
      <c r="U79" s="5"/>
      <c r="V79" s="1"/>
      <c r="W79" s="1">
        <f t="shared" si="26"/>
        <v>6</v>
      </c>
      <c r="X79" s="1">
        <f t="shared" si="27"/>
        <v>2.1623645439489754</v>
      </c>
      <c r="Y79" s="1">
        <v>477.37939999999998</v>
      </c>
      <c r="Z79" s="1">
        <v>500.42099999999999</v>
      </c>
      <c r="AA79" s="1">
        <v>529.08639999999991</v>
      </c>
      <c r="AB79" s="1">
        <v>506.88159999999999</v>
      </c>
      <c r="AC79" s="1">
        <v>538.31279999999992</v>
      </c>
      <c r="AD79" s="1">
        <v>396.21780000000001</v>
      </c>
      <c r="AE79" s="1">
        <v>596.00479999999993</v>
      </c>
      <c r="AF79" s="1">
        <v>684.41239999999993</v>
      </c>
      <c r="AG79" s="1">
        <v>378.24180000000001</v>
      </c>
      <c r="AH79" s="1">
        <v>434.95159999999998</v>
      </c>
      <c r="AI79" s="1" t="s">
        <v>127</v>
      </c>
      <c r="AJ79" s="1">
        <f t="shared" si="28"/>
        <v>1025</v>
      </c>
      <c r="AK79" s="1">
        <f t="shared" si="29"/>
        <v>1080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36</v>
      </c>
      <c r="C80" s="1">
        <v>27.3</v>
      </c>
      <c r="D80" s="1"/>
      <c r="E80" s="1">
        <v>1.355</v>
      </c>
      <c r="F80" s="1">
        <v>25.945</v>
      </c>
      <c r="G80" s="7">
        <v>1</v>
      </c>
      <c r="H80" s="1">
        <v>55</v>
      </c>
      <c r="I80" s="1" t="s">
        <v>37</v>
      </c>
      <c r="J80" s="1">
        <v>1.3</v>
      </c>
      <c r="K80" s="1">
        <f t="shared" si="21"/>
        <v>5.4999999999999938E-2</v>
      </c>
      <c r="L80" s="1">
        <f t="shared" si="22"/>
        <v>1.355</v>
      </c>
      <c r="M80" s="1"/>
      <c r="N80" s="1">
        <v>0</v>
      </c>
      <c r="O80" s="1"/>
      <c r="P80" s="1">
        <f t="shared" si="23"/>
        <v>0.27100000000000002</v>
      </c>
      <c r="Q80" s="5"/>
      <c r="R80" s="5">
        <f t="shared" si="24"/>
        <v>0</v>
      </c>
      <c r="S80" s="5">
        <f t="shared" si="25"/>
        <v>0</v>
      </c>
      <c r="T80" s="5"/>
      <c r="U80" s="5"/>
      <c r="V80" s="1"/>
      <c r="W80" s="1">
        <f t="shared" si="26"/>
        <v>95.738007380073796</v>
      </c>
      <c r="X80" s="1">
        <f t="shared" si="27"/>
        <v>95.738007380073796</v>
      </c>
      <c r="Y80" s="1">
        <v>1.6292</v>
      </c>
      <c r="Z80" s="1">
        <v>1.6292</v>
      </c>
      <c r="AA80" s="1">
        <v>0.26579999999999998</v>
      </c>
      <c r="AB80" s="1">
        <v>0.26579999999999998</v>
      </c>
      <c r="AC80" s="1">
        <v>0.53620000000000001</v>
      </c>
      <c r="AD80" s="1">
        <v>2.6798000000000002</v>
      </c>
      <c r="AE80" s="1">
        <v>2.9458000000000002</v>
      </c>
      <c r="AF80" s="1">
        <v>0.53339999999999999</v>
      </c>
      <c r="AG80" s="1">
        <v>1.0711999999999999</v>
      </c>
      <c r="AH80" s="1">
        <v>1.0760000000000001</v>
      </c>
      <c r="AI80" s="16" t="s">
        <v>161</v>
      </c>
      <c r="AJ80" s="1">
        <f t="shared" si="28"/>
        <v>0</v>
      </c>
      <c r="AK80" s="1">
        <f t="shared" si="29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36</v>
      </c>
      <c r="C81" s="1">
        <v>5.4550000000000001</v>
      </c>
      <c r="D81" s="1">
        <v>10.489000000000001</v>
      </c>
      <c r="E81" s="1">
        <v>4.9290000000000003</v>
      </c>
      <c r="F81" s="1">
        <v>11.862</v>
      </c>
      <c r="G81" s="7">
        <v>1</v>
      </c>
      <c r="H81" s="1">
        <v>55</v>
      </c>
      <c r="I81" s="1" t="s">
        <v>37</v>
      </c>
      <c r="J81" s="1">
        <v>7.6</v>
      </c>
      <c r="K81" s="1">
        <f t="shared" si="21"/>
        <v>-2.6709999999999994</v>
      </c>
      <c r="L81" s="1">
        <f t="shared" si="22"/>
        <v>4.9290000000000003</v>
      </c>
      <c r="M81" s="1"/>
      <c r="N81" s="1">
        <v>0</v>
      </c>
      <c r="O81" s="1">
        <v>9.5650000000000013</v>
      </c>
      <c r="P81" s="1">
        <f t="shared" si="23"/>
        <v>0.98580000000000001</v>
      </c>
      <c r="Q81" s="5"/>
      <c r="R81" s="5">
        <f t="shared" si="24"/>
        <v>0</v>
      </c>
      <c r="S81" s="5">
        <f t="shared" si="25"/>
        <v>0</v>
      </c>
      <c r="T81" s="5"/>
      <c r="U81" s="5"/>
      <c r="V81" s="1"/>
      <c r="W81" s="1">
        <f t="shared" si="26"/>
        <v>21.735646175694868</v>
      </c>
      <c r="X81" s="1">
        <f t="shared" si="27"/>
        <v>21.735646175694868</v>
      </c>
      <c r="Y81" s="1">
        <v>1.3580000000000001</v>
      </c>
      <c r="Z81" s="1">
        <v>0.64359999999999995</v>
      </c>
      <c r="AA81" s="1">
        <v>0.53959999999999997</v>
      </c>
      <c r="AB81" s="1">
        <v>1.0875999999999999</v>
      </c>
      <c r="AC81" s="1">
        <v>1.0862000000000001</v>
      </c>
      <c r="AD81" s="1">
        <v>0.80779999999999996</v>
      </c>
      <c r="AE81" s="1">
        <v>1.6328</v>
      </c>
      <c r="AF81" s="1">
        <v>1.6326000000000001</v>
      </c>
      <c r="AG81" s="1">
        <v>1.0795999999999999</v>
      </c>
      <c r="AH81" s="1">
        <v>1.0771999999999999</v>
      </c>
      <c r="AI81" s="1" t="s">
        <v>130</v>
      </c>
      <c r="AJ81" s="1">
        <f t="shared" si="28"/>
        <v>0</v>
      </c>
      <c r="AK81" s="1">
        <f t="shared" si="29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7" t="s">
        <v>131</v>
      </c>
      <c r="B82" s="17" t="s">
        <v>36</v>
      </c>
      <c r="C82" s="17"/>
      <c r="D82" s="17"/>
      <c r="E82" s="17"/>
      <c r="F82" s="17"/>
      <c r="G82" s="18">
        <v>0</v>
      </c>
      <c r="H82" s="17">
        <v>55</v>
      </c>
      <c r="I82" s="17" t="s">
        <v>37</v>
      </c>
      <c r="J82" s="17"/>
      <c r="K82" s="17">
        <f t="shared" si="21"/>
        <v>0</v>
      </c>
      <c r="L82" s="17">
        <f t="shared" si="22"/>
        <v>0</v>
      </c>
      <c r="M82" s="17"/>
      <c r="N82" s="17">
        <v>0</v>
      </c>
      <c r="O82" s="17"/>
      <c r="P82" s="17">
        <f t="shared" si="23"/>
        <v>0</v>
      </c>
      <c r="Q82" s="19"/>
      <c r="R82" s="5">
        <f t="shared" si="24"/>
        <v>0</v>
      </c>
      <c r="S82" s="5">
        <f t="shared" si="25"/>
        <v>0</v>
      </c>
      <c r="T82" s="5"/>
      <c r="U82" s="19"/>
      <c r="V82" s="17"/>
      <c r="W82" s="1" t="e">
        <f t="shared" si="26"/>
        <v>#DIV/0!</v>
      </c>
      <c r="X82" s="17" t="e">
        <f t="shared" si="27"/>
        <v>#DIV/0!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 t="s">
        <v>132</v>
      </c>
      <c r="AJ82" s="1">
        <f t="shared" si="28"/>
        <v>0</v>
      </c>
      <c r="AK82" s="1">
        <f t="shared" si="29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36</v>
      </c>
      <c r="C83" s="1">
        <v>100.577</v>
      </c>
      <c r="D83" s="1"/>
      <c r="E83" s="21">
        <f>12.161+E84</f>
        <v>55.163000000000004</v>
      </c>
      <c r="F83" s="1">
        <v>48.31</v>
      </c>
      <c r="G83" s="7">
        <v>1</v>
      </c>
      <c r="H83" s="1">
        <v>60</v>
      </c>
      <c r="I83" s="1" t="s">
        <v>37</v>
      </c>
      <c r="J83" s="1">
        <v>12</v>
      </c>
      <c r="K83" s="1">
        <f t="shared" si="21"/>
        <v>43.163000000000004</v>
      </c>
      <c r="L83" s="1">
        <f t="shared" si="22"/>
        <v>55.163000000000004</v>
      </c>
      <c r="M83" s="1"/>
      <c r="N83" s="1">
        <v>0</v>
      </c>
      <c r="O83" s="1"/>
      <c r="P83" s="1">
        <f t="shared" si="23"/>
        <v>11.0326</v>
      </c>
      <c r="Q83" s="5">
        <f>9*P83-O83-F83</f>
        <v>50.983400000000003</v>
      </c>
      <c r="R83" s="25">
        <f>Q83-$R$1*P83</f>
        <v>46.018730000000005</v>
      </c>
      <c r="S83" s="5">
        <f t="shared" si="25"/>
        <v>46.018730000000005</v>
      </c>
      <c r="T83" s="25"/>
      <c r="U83" s="5"/>
      <c r="V83" s="1"/>
      <c r="W83" s="1">
        <f t="shared" si="26"/>
        <v>8.5500000000000007</v>
      </c>
      <c r="X83" s="1">
        <f t="shared" si="27"/>
        <v>4.3788408897268098</v>
      </c>
      <c r="Y83" s="1">
        <v>7.2754000000000003</v>
      </c>
      <c r="Z83" s="1">
        <v>4.8432000000000004</v>
      </c>
      <c r="AA83" s="1">
        <v>0</v>
      </c>
      <c r="AB83" s="1">
        <v>0</v>
      </c>
      <c r="AC83" s="1">
        <v>2.4268000000000001</v>
      </c>
      <c r="AD83" s="1">
        <v>2.2679999999999998</v>
      </c>
      <c r="AE83" s="1">
        <v>6.7855999999999996</v>
      </c>
      <c r="AF83" s="1">
        <v>6.9443999999999999</v>
      </c>
      <c r="AG83" s="1">
        <v>10.423400000000001</v>
      </c>
      <c r="AH83" s="1">
        <v>10.586</v>
      </c>
      <c r="AI83" s="10" t="s">
        <v>164</v>
      </c>
      <c r="AJ83" s="1">
        <f t="shared" si="28"/>
        <v>46</v>
      </c>
      <c r="AK83" s="1">
        <f t="shared" si="29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140</v>
      </c>
      <c r="B84" s="12" t="s">
        <v>36</v>
      </c>
      <c r="C84" s="12"/>
      <c r="D84" s="12">
        <v>30.942</v>
      </c>
      <c r="E84" s="21">
        <v>43.002000000000002</v>
      </c>
      <c r="F84" s="12"/>
      <c r="G84" s="13">
        <v>0</v>
      </c>
      <c r="H84" s="12">
        <v>40</v>
      </c>
      <c r="I84" s="12" t="s">
        <v>64</v>
      </c>
      <c r="J84" s="12">
        <v>42</v>
      </c>
      <c r="K84" s="12">
        <f t="shared" si="21"/>
        <v>1.0020000000000024</v>
      </c>
      <c r="L84" s="12">
        <f t="shared" si="22"/>
        <v>43.002000000000002</v>
      </c>
      <c r="M84" s="12"/>
      <c r="N84" s="12">
        <v>0</v>
      </c>
      <c r="O84" s="12"/>
      <c r="P84" s="12">
        <f t="shared" si="23"/>
        <v>8.6004000000000005</v>
      </c>
      <c r="Q84" s="14"/>
      <c r="R84" s="5">
        <f t="shared" si="24"/>
        <v>0</v>
      </c>
      <c r="S84" s="5">
        <f t="shared" si="25"/>
        <v>0</v>
      </c>
      <c r="T84" s="5"/>
      <c r="U84" s="14"/>
      <c r="V84" s="12"/>
      <c r="W84" s="1">
        <f t="shared" si="26"/>
        <v>0</v>
      </c>
      <c r="X84" s="12">
        <f t="shared" si="27"/>
        <v>0</v>
      </c>
      <c r="Y84" s="12">
        <v>6.1883999999999997</v>
      </c>
      <c r="Z84" s="12">
        <v>2.4119999999999999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5" t="s">
        <v>155</v>
      </c>
      <c r="AJ84" s="1">
        <f t="shared" si="28"/>
        <v>0</v>
      </c>
      <c r="AK84" s="1">
        <f t="shared" si="29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41</v>
      </c>
      <c r="C85" s="1">
        <v>6</v>
      </c>
      <c r="D85" s="1">
        <v>18</v>
      </c>
      <c r="E85" s="1">
        <v>2</v>
      </c>
      <c r="F85" s="1">
        <v>20</v>
      </c>
      <c r="G85" s="7">
        <v>0.3</v>
      </c>
      <c r="H85" s="1">
        <v>40</v>
      </c>
      <c r="I85" s="1" t="s">
        <v>37</v>
      </c>
      <c r="J85" s="1">
        <v>4</v>
      </c>
      <c r="K85" s="1">
        <f t="shared" si="21"/>
        <v>-2</v>
      </c>
      <c r="L85" s="1">
        <f t="shared" si="22"/>
        <v>2</v>
      </c>
      <c r="M85" s="1"/>
      <c r="N85" s="1">
        <v>0</v>
      </c>
      <c r="O85" s="1"/>
      <c r="P85" s="1">
        <f t="shared" si="23"/>
        <v>0.4</v>
      </c>
      <c r="Q85" s="5"/>
      <c r="R85" s="5">
        <f t="shared" si="24"/>
        <v>0</v>
      </c>
      <c r="S85" s="5">
        <f t="shared" si="25"/>
        <v>0</v>
      </c>
      <c r="T85" s="5"/>
      <c r="U85" s="5"/>
      <c r="V85" s="1"/>
      <c r="W85" s="1">
        <f t="shared" si="26"/>
        <v>50</v>
      </c>
      <c r="X85" s="1">
        <f t="shared" si="27"/>
        <v>50</v>
      </c>
      <c r="Y85" s="1">
        <v>1.6</v>
      </c>
      <c r="Z85" s="1">
        <v>2.2000000000000002</v>
      </c>
      <c r="AA85" s="1">
        <v>1.2</v>
      </c>
      <c r="AB85" s="1">
        <v>0.8</v>
      </c>
      <c r="AC85" s="1">
        <v>0.4</v>
      </c>
      <c r="AD85" s="1">
        <v>1.2</v>
      </c>
      <c r="AE85" s="1">
        <v>1.2</v>
      </c>
      <c r="AF85" s="1">
        <v>0.2</v>
      </c>
      <c r="AG85" s="1">
        <v>1.2</v>
      </c>
      <c r="AH85" s="1">
        <v>2.2000000000000002</v>
      </c>
      <c r="AI85" s="22" t="s">
        <v>162</v>
      </c>
      <c r="AJ85" s="1">
        <f t="shared" si="28"/>
        <v>0</v>
      </c>
      <c r="AK85" s="1">
        <f t="shared" si="29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41</v>
      </c>
      <c r="C86" s="1">
        <v>14</v>
      </c>
      <c r="D86" s="1"/>
      <c r="E86" s="1">
        <v>5</v>
      </c>
      <c r="F86" s="1">
        <v>3</v>
      </c>
      <c r="G86" s="7">
        <v>0.3</v>
      </c>
      <c r="H86" s="1">
        <v>40</v>
      </c>
      <c r="I86" s="1" t="s">
        <v>37</v>
      </c>
      <c r="J86" s="1">
        <v>8</v>
      </c>
      <c r="K86" s="1">
        <f t="shared" si="21"/>
        <v>-3</v>
      </c>
      <c r="L86" s="1">
        <f t="shared" si="22"/>
        <v>5</v>
      </c>
      <c r="M86" s="1"/>
      <c r="N86" s="1">
        <v>0</v>
      </c>
      <c r="O86" s="1">
        <v>6</v>
      </c>
      <c r="P86" s="1">
        <f t="shared" si="23"/>
        <v>1</v>
      </c>
      <c r="Q86" s="5"/>
      <c r="R86" s="5">
        <f t="shared" si="24"/>
        <v>0</v>
      </c>
      <c r="S86" s="5">
        <f t="shared" si="25"/>
        <v>0</v>
      </c>
      <c r="T86" s="5"/>
      <c r="U86" s="5"/>
      <c r="V86" s="1"/>
      <c r="W86" s="1">
        <f t="shared" si="26"/>
        <v>9</v>
      </c>
      <c r="X86" s="1">
        <f t="shared" si="27"/>
        <v>9</v>
      </c>
      <c r="Y86" s="1">
        <v>1.2</v>
      </c>
      <c r="Z86" s="1">
        <v>1</v>
      </c>
      <c r="AA86" s="1">
        <v>0.8</v>
      </c>
      <c r="AB86" s="1">
        <v>1.2</v>
      </c>
      <c r="AC86" s="1">
        <v>1</v>
      </c>
      <c r="AD86" s="1">
        <v>0.6</v>
      </c>
      <c r="AE86" s="1">
        <v>1</v>
      </c>
      <c r="AF86" s="1">
        <v>1.8</v>
      </c>
      <c r="AG86" s="1">
        <v>2.6</v>
      </c>
      <c r="AH86" s="1">
        <v>2.6</v>
      </c>
      <c r="AI86" s="1" t="s">
        <v>136</v>
      </c>
      <c r="AJ86" s="1">
        <f t="shared" si="28"/>
        <v>0</v>
      </c>
      <c r="AK86" s="1">
        <f t="shared" si="29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41</v>
      </c>
      <c r="C87" s="1">
        <v>156</v>
      </c>
      <c r="D87" s="1">
        <v>117</v>
      </c>
      <c r="E87" s="1">
        <v>106</v>
      </c>
      <c r="F87" s="1">
        <v>156</v>
      </c>
      <c r="G87" s="7">
        <v>0.3</v>
      </c>
      <c r="H87" s="1">
        <v>40</v>
      </c>
      <c r="I87" s="1" t="s">
        <v>37</v>
      </c>
      <c r="J87" s="1">
        <v>111</v>
      </c>
      <c r="K87" s="1">
        <f t="shared" si="21"/>
        <v>-5</v>
      </c>
      <c r="L87" s="1">
        <f t="shared" si="22"/>
        <v>106</v>
      </c>
      <c r="M87" s="1"/>
      <c r="N87" s="1">
        <v>0</v>
      </c>
      <c r="O87" s="1"/>
      <c r="P87" s="1">
        <f t="shared" si="23"/>
        <v>21.2</v>
      </c>
      <c r="Q87" s="5">
        <f t="shared" ref="Q87:Q93" si="32">10*P87-O87-F87</f>
        <v>56</v>
      </c>
      <c r="R87" s="25">
        <f>Q87-$R$1*P87</f>
        <v>46.46</v>
      </c>
      <c r="S87" s="5">
        <f t="shared" si="25"/>
        <v>46.46</v>
      </c>
      <c r="T87" s="25"/>
      <c r="U87" s="5"/>
      <c r="V87" s="1"/>
      <c r="W87" s="1">
        <f t="shared" si="26"/>
        <v>9.5500000000000007</v>
      </c>
      <c r="X87" s="1">
        <f t="shared" si="27"/>
        <v>7.3584905660377364</v>
      </c>
      <c r="Y87" s="1">
        <v>17.8</v>
      </c>
      <c r="Z87" s="1">
        <v>16.8</v>
      </c>
      <c r="AA87" s="1">
        <v>29.8</v>
      </c>
      <c r="AB87" s="1">
        <v>26.6</v>
      </c>
      <c r="AC87" s="1">
        <v>9.6</v>
      </c>
      <c r="AD87" s="1">
        <v>8.4</v>
      </c>
      <c r="AE87" s="1">
        <v>21.4</v>
      </c>
      <c r="AF87" s="1">
        <v>21</v>
      </c>
      <c r="AG87" s="1">
        <v>10.4</v>
      </c>
      <c r="AH87" s="1">
        <v>6.6</v>
      </c>
      <c r="AI87" s="1"/>
      <c r="AJ87" s="1">
        <f t="shared" si="28"/>
        <v>14</v>
      </c>
      <c r="AK87" s="1">
        <f t="shared" si="29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41</v>
      </c>
      <c r="C88" s="1">
        <v>30</v>
      </c>
      <c r="D88" s="1"/>
      <c r="E88" s="1">
        <v>6</v>
      </c>
      <c r="F88" s="1">
        <v>24</v>
      </c>
      <c r="G88" s="7">
        <v>0.05</v>
      </c>
      <c r="H88" s="1">
        <v>120</v>
      </c>
      <c r="I88" s="1" t="s">
        <v>37</v>
      </c>
      <c r="J88" s="1">
        <v>6</v>
      </c>
      <c r="K88" s="1">
        <f t="shared" si="21"/>
        <v>0</v>
      </c>
      <c r="L88" s="1">
        <f t="shared" si="22"/>
        <v>6</v>
      </c>
      <c r="M88" s="1"/>
      <c r="N88" s="1">
        <v>0</v>
      </c>
      <c r="O88" s="1"/>
      <c r="P88" s="1">
        <f t="shared" si="23"/>
        <v>1.2</v>
      </c>
      <c r="Q88" s="5"/>
      <c r="R88" s="5">
        <f t="shared" si="24"/>
        <v>0</v>
      </c>
      <c r="S88" s="5">
        <f t="shared" si="25"/>
        <v>0</v>
      </c>
      <c r="T88" s="5"/>
      <c r="U88" s="5"/>
      <c r="V88" s="1"/>
      <c r="W88" s="1">
        <f t="shared" si="26"/>
        <v>20</v>
      </c>
      <c r="X88" s="1">
        <f t="shared" si="27"/>
        <v>20</v>
      </c>
      <c r="Y88" s="1">
        <v>1.4</v>
      </c>
      <c r="Z88" s="1">
        <v>1.4</v>
      </c>
      <c r="AA88" s="1">
        <v>2.8</v>
      </c>
      <c r="AB88" s="1">
        <v>2.8</v>
      </c>
      <c r="AC88" s="1">
        <v>0</v>
      </c>
      <c r="AD88" s="1">
        <v>0</v>
      </c>
      <c r="AE88" s="1">
        <v>1.4</v>
      </c>
      <c r="AF88" s="1">
        <v>1.4</v>
      </c>
      <c r="AG88" s="1">
        <v>1.6</v>
      </c>
      <c r="AH88" s="1">
        <v>1.2</v>
      </c>
      <c r="AI88" s="20" t="s">
        <v>49</v>
      </c>
      <c r="AJ88" s="1">
        <f t="shared" si="28"/>
        <v>0</v>
      </c>
      <c r="AK88" s="1">
        <f t="shared" si="29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36</v>
      </c>
      <c r="C89" s="1">
        <v>6896.8180000000002</v>
      </c>
      <c r="D89" s="1">
        <v>5451.2489999999998</v>
      </c>
      <c r="E89" s="1">
        <v>4356.902</v>
      </c>
      <c r="F89" s="1">
        <v>7251.5190000000002</v>
      </c>
      <c r="G89" s="7">
        <v>1</v>
      </c>
      <c r="H89" s="1">
        <v>40</v>
      </c>
      <c r="I89" s="1" t="s">
        <v>37</v>
      </c>
      <c r="J89" s="1">
        <v>4196.2179999999998</v>
      </c>
      <c r="K89" s="1">
        <f t="shared" si="21"/>
        <v>160.6840000000002</v>
      </c>
      <c r="L89" s="1">
        <f t="shared" si="22"/>
        <v>4270.4960000000001</v>
      </c>
      <c r="M89" s="1">
        <v>86.406000000000006</v>
      </c>
      <c r="N89" s="1">
        <v>0</v>
      </c>
      <c r="O89" s="1"/>
      <c r="P89" s="1">
        <f t="shared" si="23"/>
        <v>854.0992</v>
      </c>
      <c r="Q89" s="5">
        <f>11*P89-O89-F89</f>
        <v>2143.5722000000005</v>
      </c>
      <c r="R89" s="25">
        <f>Q89-$R$1*P89</f>
        <v>1759.2275600000005</v>
      </c>
      <c r="S89" s="5">
        <f t="shared" si="25"/>
        <v>859.22756000000049</v>
      </c>
      <c r="T89" s="25">
        <v>900</v>
      </c>
      <c r="U89" s="5"/>
      <c r="V89" s="1"/>
      <c r="W89" s="1">
        <f t="shared" si="26"/>
        <v>10.550000000000002</v>
      </c>
      <c r="X89" s="1">
        <f t="shared" si="27"/>
        <v>8.4902538253167776</v>
      </c>
      <c r="Y89" s="1">
        <v>889.61779999999999</v>
      </c>
      <c r="Z89" s="1">
        <v>905.14480000000003</v>
      </c>
      <c r="AA89" s="1">
        <v>1043.4384</v>
      </c>
      <c r="AB89" s="1">
        <v>1215.6098</v>
      </c>
      <c r="AC89" s="1">
        <v>1159.3204000000001</v>
      </c>
      <c r="AD89" s="1">
        <v>1023.08</v>
      </c>
      <c r="AE89" s="1">
        <v>1031.1587999999999</v>
      </c>
      <c r="AF89" s="1">
        <v>878.42099999999994</v>
      </c>
      <c r="AG89" s="1">
        <v>886.5440000000001</v>
      </c>
      <c r="AH89" s="1">
        <v>817.21359999999993</v>
      </c>
      <c r="AI89" s="1" t="s">
        <v>62</v>
      </c>
      <c r="AJ89" s="1">
        <f t="shared" si="28"/>
        <v>859</v>
      </c>
      <c r="AK89" s="1">
        <f t="shared" si="29"/>
        <v>900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41</v>
      </c>
      <c r="C90" s="1">
        <v>183</v>
      </c>
      <c r="D90" s="1">
        <v>276</v>
      </c>
      <c r="E90" s="1">
        <v>163</v>
      </c>
      <c r="F90" s="1">
        <v>278</v>
      </c>
      <c r="G90" s="7">
        <v>0.3</v>
      </c>
      <c r="H90" s="1">
        <v>40</v>
      </c>
      <c r="I90" s="1" t="s">
        <v>37</v>
      </c>
      <c r="J90" s="1">
        <v>171</v>
      </c>
      <c r="K90" s="1">
        <f t="shared" si="21"/>
        <v>-8</v>
      </c>
      <c r="L90" s="1">
        <f t="shared" si="22"/>
        <v>163</v>
      </c>
      <c r="M90" s="1"/>
      <c r="N90" s="1">
        <v>0</v>
      </c>
      <c r="O90" s="1">
        <v>65.560000000000173</v>
      </c>
      <c r="P90" s="1">
        <f t="shared" si="23"/>
        <v>32.6</v>
      </c>
      <c r="Q90" s="5"/>
      <c r="R90" s="5">
        <f t="shared" si="24"/>
        <v>0</v>
      </c>
      <c r="S90" s="5">
        <f t="shared" si="25"/>
        <v>0</v>
      </c>
      <c r="T90" s="5"/>
      <c r="U90" s="5"/>
      <c r="V90" s="1"/>
      <c r="W90" s="1">
        <f t="shared" si="26"/>
        <v>10.538650306748471</v>
      </c>
      <c r="X90" s="1">
        <f t="shared" si="27"/>
        <v>10.538650306748471</v>
      </c>
      <c r="Y90" s="1">
        <v>42</v>
      </c>
      <c r="Z90" s="1">
        <v>43.4</v>
      </c>
      <c r="AA90" s="1">
        <v>48.2</v>
      </c>
      <c r="AB90" s="1">
        <v>43.4</v>
      </c>
      <c r="AC90" s="1">
        <v>33.4</v>
      </c>
      <c r="AD90" s="1">
        <v>32.4</v>
      </c>
      <c r="AE90" s="1">
        <v>34.6</v>
      </c>
      <c r="AF90" s="1">
        <v>33.6</v>
      </c>
      <c r="AG90" s="1">
        <v>29.6</v>
      </c>
      <c r="AH90" s="1">
        <v>23</v>
      </c>
      <c r="AI90" s="1"/>
      <c r="AJ90" s="1">
        <f t="shared" si="28"/>
        <v>0</v>
      </c>
      <c r="AK90" s="1">
        <f t="shared" si="29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41</v>
      </c>
      <c r="C91" s="1">
        <v>109</v>
      </c>
      <c r="D91" s="1">
        <v>135</v>
      </c>
      <c r="E91" s="1">
        <v>126</v>
      </c>
      <c r="F91" s="1">
        <v>108</v>
      </c>
      <c r="G91" s="7">
        <v>0.3</v>
      </c>
      <c r="H91" s="1">
        <v>40</v>
      </c>
      <c r="I91" s="1" t="s">
        <v>37</v>
      </c>
      <c r="J91" s="1">
        <v>132</v>
      </c>
      <c r="K91" s="1">
        <f t="shared" si="21"/>
        <v>-6</v>
      </c>
      <c r="L91" s="1">
        <f t="shared" si="22"/>
        <v>126</v>
      </c>
      <c r="M91" s="1"/>
      <c r="N91" s="1">
        <v>0</v>
      </c>
      <c r="O91" s="1">
        <v>55</v>
      </c>
      <c r="P91" s="1">
        <f t="shared" si="23"/>
        <v>25.2</v>
      </c>
      <c r="Q91" s="5">
        <f t="shared" si="32"/>
        <v>89</v>
      </c>
      <c r="R91" s="25">
        <f t="shared" ref="R91:R94" si="33">Q91-$R$1*P91</f>
        <v>77.66</v>
      </c>
      <c r="S91" s="5">
        <f t="shared" si="25"/>
        <v>77.66</v>
      </c>
      <c r="T91" s="25"/>
      <c r="U91" s="5"/>
      <c r="V91" s="1"/>
      <c r="W91" s="1">
        <f t="shared" si="26"/>
        <v>9.5500000000000007</v>
      </c>
      <c r="X91" s="1">
        <f t="shared" si="27"/>
        <v>6.4682539682539684</v>
      </c>
      <c r="Y91" s="1">
        <v>23</v>
      </c>
      <c r="Z91" s="1">
        <v>23</v>
      </c>
      <c r="AA91" s="1">
        <v>29.2</v>
      </c>
      <c r="AB91" s="1">
        <v>28.6</v>
      </c>
      <c r="AC91" s="1">
        <v>17.2</v>
      </c>
      <c r="AD91" s="1">
        <v>18</v>
      </c>
      <c r="AE91" s="1">
        <v>26</v>
      </c>
      <c r="AF91" s="1">
        <v>24.6</v>
      </c>
      <c r="AG91" s="1">
        <v>18.600000000000001</v>
      </c>
      <c r="AH91" s="1">
        <v>20.399999999999999</v>
      </c>
      <c r="AI91" s="1" t="s">
        <v>143</v>
      </c>
      <c r="AJ91" s="1">
        <f t="shared" si="28"/>
        <v>23</v>
      </c>
      <c r="AK91" s="1">
        <f t="shared" si="29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144</v>
      </c>
      <c r="B92" s="1" t="s">
        <v>36</v>
      </c>
      <c r="C92" s="1">
        <v>9.6809999999999992</v>
      </c>
      <c r="D92" s="1">
        <v>13.504</v>
      </c>
      <c r="E92" s="1">
        <v>9.673</v>
      </c>
      <c r="F92" s="1">
        <v>8.0039999999999996</v>
      </c>
      <c r="G92" s="7">
        <v>1</v>
      </c>
      <c r="H92" s="1">
        <v>45</v>
      </c>
      <c r="I92" s="1" t="s">
        <v>37</v>
      </c>
      <c r="J92" s="1">
        <v>8.9</v>
      </c>
      <c r="K92" s="1">
        <f t="shared" si="21"/>
        <v>0.77299999999999969</v>
      </c>
      <c r="L92" s="1">
        <f t="shared" si="22"/>
        <v>9.673</v>
      </c>
      <c r="M92" s="1"/>
      <c r="N92" s="1">
        <v>0</v>
      </c>
      <c r="O92" s="1">
        <v>7.6778000000000004</v>
      </c>
      <c r="P92" s="1">
        <f t="shared" si="23"/>
        <v>1.9346000000000001</v>
      </c>
      <c r="Q92" s="5">
        <f t="shared" si="32"/>
        <v>3.6641999999999992</v>
      </c>
      <c r="R92" s="25">
        <f t="shared" si="33"/>
        <v>2.7936299999999994</v>
      </c>
      <c r="S92" s="5">
        <f t="shared" si="25"/>
        <v>2.7936299999999994</v>
      </c>
      <c r="T92" s="25"/>
      <c r="U92" s="5"/>
      <c r="V92" s="1"/>
      <c r="W92" s="1">
        <f t="shared" si="26"/>
        <v>9.5499999999999989</v>
      </c>
      <c r="X92" s="1">
        <f t="shared" si="27"/>
        <v>8.105965057376201</v>
      </c>
      <c r="Y92" s="1">
        <v>1.9278</v>
      </c>
      <c r="Z92" s="1">
        <v>1.373</v>
      </c>
      <c r="AA92" s="1">
        <v>1.7052</v>
      </c>
      <c r="AB92" s="1">
        <v>2.7932000000000001</v>
      </c>
      <c r="AC92" s="1">
        <v>1.9001999999999999</v>
      </c>
      <c r="AD92" s="1">
        <v>0.80779999999999996</v>
      </c>
      <c r="AE92" s="1">
        <v>1.8633999999999999</v>
      </c>
      <c r="AF92" s="1">
        <v>1.5588</v>
      </c>
      <c r="AG92" s="1">
        <v>3.9276</v>
      </c>
      <c r="AH92" s="1">
        <v>4.5299999999999994</v>
      </c>
      <c r="AI92" s="1" t="s">
        <v>145</v>
      </c>
      <c r="AJ92" s="1">
        <f t="shared" si="28"/>
        <v>3</v>
      </c>
      <c r="AK92" s="1">
        <f t="shared" si="29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36</v>
      </c>
      <c r="C93" s="1">
        <v>20.332000000000001</v>
      </c>
      <c r="D93" s="1">
        <v>64.117000000000004</v>
      </c>
      <c r="E93" s="1">
        <v>33.959000000000003</v>
      </c>
      <c r="F93" s="1">
        <v>35.546999999999997</v>
      </c>
      <c r="G93" s="7">
        <v>1</v>
      </c>
      <c r="H93" s="1">
        <v>50</v>
      </c>
      <c r="I93" s="1" t="s">
        <v>37</v>
      </c>
      <c r="J93" s="1">
        <v>32.200000000000003</v>
      </c>
      <c r="K93" s="1">
        <f t="shared" si="21"/>
        <v>1.7590000000000003</v>
      </c>
      <c r="L93" s="1">
        <f t="shared" si="22"/>
        <v>33.959000000000003</v>
      </c>
      <c r="M93" s="1"/>
      <c r="N93" s="1">
        <v>0</v>
      </c>
      <c r="O93" s="1"/>
      <c r="P93" s="1">
        <f t="shared" si="23"/>
        <v>6.7918000000000003</v>
      </c>
      <c r="Q93" s="5">
        <f t="shared" si="32"/>
        <v>32.371000000000009</v>
      </c>
      <c r="R93" s="25">
        <f t="shared" si="33"/>
        <v>29.314690000000009</v>
      </c>
      <c r="S93" s="5">
        <f t="shared" si="25"/>
        <v>29.314690000000009</v>
      </c>
      <c r="T93" s="25"/>
      <c r="U93" s="5"/>
      <c r="V93" s="1"/>
      <c r="W93" s="1">
        <f t="shared" si="26"/>
        <v>9.5500000000000007</v>
      </c>
      <c r="X93" s="1">
        <f t="shared" si="27"/>
        <v>5.233811360758561</v>
      </c>
      <c r="Y93" s="1">
        <v>4.9092000000000002</v>
      </c>
      <c r="Z93" s="1">
        <v>6.2835999999999999</v>
      </c>
      <c r="AA93" s="1">
        <v>6.7263999999999999</v>
      </c>
      <c r="AB93" s="1">
        <v>4.2675999999999998</v>
      </c>
      <c r="AC93" s="1">
        <v>2.4363999999999999</v>
      </c>
      <c r="AD93" s="1">
        <v>2.1640000000000001</v>
      </c>
      <c r="AE93" s="1">
        <v>3.7793999999999999</v>
      </c>
      <c r="AF93" s="1">
        <v>4.0484</v>
      </c>
      <c r="AG93" s="1">
        <v>1.9106000000000001</v>
      </c>
      <c r="AH93" s="1">
        <v>1.6435999999999999</v>
      </c>
      <c r="AI93" s="1" t="s">
        <v>147</v>
      </c>
      <c r="AJ93" s="1">
        <f t="shared" si="28"/>
        <v>29</v>
      </c>
      <c r="AK93" s="1">
        <f t="shared" si="29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148</v>
      </c>
      <c r="B94" s="1" t="s">
        <v>41</v>
      </c>
      <c r="C94" s="1">
        <v>27</v>
      </c>
      <c r="D94" s="1">
        <v>1</v>
      </c>
      <c r="E94" s="1">
        <v>6</v>
      </c>
      <c r="F94" s="1">
        <v>4</v>
      </c>
      <c r="G94" s="7">
        <v>0.33</v>
      </c>
      <c r="H94" s="1">
        <v>40</v>
      </c>
      <c r="I94" s="1" t="s">
        <v>37</v>
      </c>
      <c r="J94" s="1">
        <v>7</v>
      </c>
      <c r="K94" s="1">
        <f t="shared" si="21"/>
        <v>-1</v>
      </c>
      <c r="L94" s="1">
        <f t="shared" si="22"/>
        <v>6</v>
      </c>
      <c r="M94" s="1"/>
      <c r="N94" s="1">
        <v>0</v>
      </c>
      <c r="O94" s="1"/>
      <c r="P94" s="1">
        <f t="shared" si="23"/>
        <v>1.2</v>
      </c>
      <c r="Q94" s="5">
        <f>8*P94-O94-F94</f>
        <v>5.6</v>
      </c>
      <c r="R94" s="25">
        <f t="shared" si="33"/>
        <v>5.0599999999999996</v>
      </c>
      <c r="S94" s="5">
        <f t="shared" si="25"/>
        <v>5.0599999999999996</v>
      </c>
      <c r="T94" s="25"/>
      <c r="U94" s="5"/>
      <c r="V94" s="1"/>
      <c r="W94" s="1">
        <f t="shared" si="26"/>
        <v>7.5499999999999989</v>
      </c>
      <c r="X94" s="1">
        <f t="shared" si="27"/>
        <v>3.3333333333333335</v>
      </c>
      <c r="Y94" s="1">
        <v>1.2</v>
      </c>
      <c r="Z94" s="1">
        <v>1</v>
      </c>
      <c r="AA94" s="1">
        <v>1.2</v>
      </c>
      <c r="AB94" s="1">
        <v>1</v>
      </c>
      <c r="AC94" s="1">
        <v>0.8</v>
      </c>
      <c r="AD94" s="1">
        <v>0.6</v>
      </c>
      <c r="AE94" s="1">
        <v>1.2</v>
      </c>
      <c r="AF94" s="1">
        <v>0.8</v>
      </c>
      <c r="AG94" s="1">
        <v>1.6</v>
      </c>
      <c r="AH94" s="1">
        <v>1.8</v>
      </c>
      <c r="AI94" s="1"/>
      <c r="AJ94" s="1">
        <f t="shared" si="28"/>
        <v>2</v>
      </c>
      <c r="AK94" s="1">
        <f t="shared" si="29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149</v>
      </c>
      <c r="B95" s="1" t="s">
        <v>41</v>
      </c>
      <c r="C95" s="1">
        <v>8</v>
      </c>
      <c r="D95" s="1">
        <v>12</v>
      </c>
      <c r="E95" s="1">
        <v>3</v>
      </c>
      <c r="F95" s="1"/>
      <c r="G95" s="7">
        <v>0.3</v>
      </c>
      <c r="H95" s="1">
        <v>40</v>
      </c>
      <c r="I95" s="1" t="s">
        <v>37</v>
      </c>
      <c r="J95" s="1">
        <v>3</v>
      </c>
      <c r="K95" s="1">
        <f t="shared" si="21"/>
        <v>0</v>
      </c>
      <c r="L95" s="1">
        <f t="shared" si="22"/>
        <v>3</v>
      </c>
      <c r="M95" s="1"/>
      <c r="N95" s="1">
        <v>0</v>
      </c>
      <c r="O95" s="1">
        <v>11.8</v>
      </c>
      <c r="P95" s="1">
        <f t="shared" si="23"/>
        <v>0.6</v>
      </c>
      <c r="Q95" s="5"/>
      <c r="R95" s="5">
        <f t="shared" si="24"/>
        <v>0</v>
      </c>
      <c r="S95" s="5">
        <f t="shared" si="25"/>
        <v>0</v>
      </c>
      <c r="T95" s="5"/>
      <c r="U95" s="5"/>
      <c r="V95" s="1"/>
      <c r="W95" s="1">
        <f t="shared" si="26"/>
        <v>19.666666666666668</v>
      </c>
      <c r="X95" s="1">
        <f t="shared" si="27"/>
        <v>19.666666666666668</v>
      </c>
      <c r="Y95" s="1">
        <v>1.6</v>
      </c>
      <c r="Z95" s="1">
        <v>1.8</v>
      </c>
      <c r="AA95" s="1">
        <v>2</v>
      </c>
      <c r="AB95" s="1">
        <v>1.8</v>
      </c>
      <c r="AC95" s="1">
        <v>1.6</v>
      </c>
      <c r="AD95" s="1">
        <v>2.2000000000000002</v>
      </c>
      <c r="AE95" s="1">
        <v>2.2000000000000002</v>
      </c>
      <c r="AF95" s="1">
        <v>1.2</v>
      </c>
      <c r="AG95" s="1">
        <v>3.2</v>
      </c>
      <c r="AH95" s="1">
        <v>3.6</v>
      </c>
      <c r="AI95" s="1"/>
      <c r="AJ95" s="1">
        <f t="shared" si="28"/>
        <v>0</v>
      </c>
      <c r="AK95" s="1">
        <f t="shared" si="29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150</v>
      </c>
      <c r="B96" s="1" t="s">
        <v>41</v>
      </c>
      <c r="C96" s="1"/>
      <c r="D96" s="1">
        <v>18</v>
      </c>
      <c r="E96" s="1"/>
      <c r="F96" s="1">
        <v>18</v>
      </c>
      <c r="G96" s="7">
        <v>0.12</v>
      </c>
      <c r="H96" s="1">
        <v>45</v>
      </c>
      <c r="I96" s="1" t="s">
        <v>37</v>
      </c>
      <c r="J96" s="1"/>
      <c r="K96" s="1">
        <f t="shared" si="21"/>
        <v>0</v>
      </c>
      <c r="L96" s="1">
        <f t="shared" si="22"/>
        <v>0</v>
      </c>
      <c r="M96" s="1"/>
      <c r="N96" s="1">
        <v>0</v>
      </c>
      <c r="O96" s="1"/>
      <c r="P96" s="1">
        <f t="shared" si="23"/>
        <v>0</v>
      </c>
      <c r="Q96" s="5"/>
      <c r="R96" s="5">
        <f t="shared" si="24"/>
        <v>0</v>
      </c>
      <c r="S96" s="5">
        <f t="shared" si="25"/>
        <v>0</v>
      </c>
      <c r="T96" s="5"/>
      <c r="U96" s="5"/>
      <c r="V96" s="1"/>
      <c r="W96" s="1" t="e">
        <f t="shared" si="26"/>
        <v>#DIV/0!</v>
      </c>
      <c r="X96" s="1" t="e">
        <f t="shared" si="27"/>
        <v>#DIV/0!</v>
      </c>
      <c r="Y96" s="1">
        <v>-1.2</v>
      </c>
      <c r="Z96" s="1">
        <v>-1.2</v>
      </c>
      <c r="AA96" s="1">
        <v>0.4</v>
      </c>
      <c r="AB96" s="1">
        <v>2.2000000000000002</v>
      </c>
      <c r="AC96" s="1">
        <v>1.2</v>
      </c>
      <c r="AD96" s="1">
        <v>2</v>
      </c>
      <c r="AE96" s="1">
        <v>5.2</v>
      </c>
      <c r="AF96" s="1">
        <v>4.5999999999999996</v>
      </c>
      <c r="AG96" s="1">
        <v>5.6</v>
      </c>
      <c r="AH96" s="1">
        <v>6</v>
      </c>
      <c r="AI96" s="1" t="s">
        <v>151</v>
      </c>
      <c r="AJ96" s="1">
        <f t="shared" si="28"/>
        <v>0</v>
      </c>
      <c r="AK96" s="1">
        <f t="shared" si="29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152</v>
      </c>
      <c r="B97" s="1" t="s">
        <v>36</v>
      </c>
      <c r="C97" s="1">
        <v>32.448999999999998</v>
      </c>
      <c r="D97" s="1"/>
      <c r="E97" s="1">
        <v>0.752</v>
      </c>
      <c r="F97" s="1">
        <v>31.696999999999999</v>
      </c>
      <c r="G97" s="7">
        <v>1</v>
      </c>
      <c r="H97" s="1">
        <v>180</v>
      </c>
      <c r="I97" s="1" t="s">
        <v>37</v>
      </c>
      <c r="J97" s="1">
        <v>0.5</v>
      </c>
      <c r="K97" s="1">
        <f t="shared" si="21"/>
        <v>0.252</v>
      </c>
      <c r="L97" s="1">
        <f t="shared" si="22"/>
        <v>0.752</v>
      </c>
      <c r="M97" s="1"/>
      <c r="N97" s="1">
        <v>0</v>
      </c>
      <c r="O97" s="1"/>
      <c r="P97" s="1">
        <f t="shared" si="23"/>
        <v>0.15040000000000001</v>
      </c>
      <c r="Q97" s="5"/>
      <c r="R97" s="5">
        <f t="shared" si="24"/>
        <v>0</v>
      </c>
      <c r="S97" s="5">
        <f t="shared" si="25"/>
        <v>0</v>
      </c>
      <c r="T97" s="5"/>
      <c r="U97" s="5"/>
      <c r="V97" s="1"/>
      <c r="W97" s="1">
        <f t="shared" si="26"/>
        <v>210.75132978723403</v>
      </c>
      <c r="X97" s="1">
        <f t="shared" si="27"/>
        <v>210.75132978723403</v>
      </c>
      <c r="Y97" s="1">
        <v>0.30159999999999998</v>
      </c>
      <c r="Z97" s="1">
        <v>0.30159999999999998</v>
      </c>
      <c r="AA97" s="1">
        <v>0.29580000000000001</v>
      </c>
      <c r="AB97" s="1">
        <v>0.29580000000000001</v>
      </c>
      <c r="AC97" s="1">
        <v>7.3399999999999993E-2</v>
      </c>
      <c r="AD97" s="1">
        <v>7.3399999999999993E-2</v>
      </c>
      <c r="AE97" s="1">
        <v>0.58339999999999992</v>
      </c>
      <c r="AF97" s="1">
        <v>0.58339999999999992</v>
      </c>
      <c r="AG97" s="1">
        <v>0</v>
      </c>
      <c r="AH97" s="1">
        <v>0</v>
      </c>
      <c r="AI97" s="22" t="s">
        <v>162</v>
      </c>
      <c r="AJ97" s="1">
        <f t="shared" si="28"/>
        <v>0</v>
      </c>
      <c r="AK97" s="1">
        <f t="shared" si="29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153</v>
      </c>
      <c r="B98" s="12" t="s">
        <v>41</v>
      </c>
      <c r="C98" s="12">
        <v>19</v>
      </c>
      <c r="D98" s="12">
        <v>3</v>
      </c>
      <c r="E98" s="12">
        <v>2</v>
      </c>
      <c r="F98" s="12">
        <v>15</v>
      </c>
      <c r="G98" s="13">
        <v>0</v>
      </c>
      <c r="H98" s="12">
        <v>40</v>
      </c>
      <c r="I98" s="12" t="s">
        <v>64</v>
      </c>
      <c r="J98" s="12">
        <v>2</v>
      </c>
      <c r="K98" s="12">
        <f t="shared" si="21"/>
        <v>0</v>
      </c>
      <c r="L98" s="12">
        <f t="shared" si="22"/>
        <v>2</v>
      </c>
      <c r="M98" s="12"/>
      <c r="N98" s="12">
        <v>0</v>
      </c>
      <c r="O98" s="12"/>
      <c r="P98" s="12">
        <f t="shared" si="23"/>
        <v>0.4</v>
      </c>
      <c r="Q98" s="14"/>
      <c r="R98" s="5">
        <f t="shared" si="24"/>
        <v>0</v>
      </c>
      <c r="S98" s="5">
        <f t="shared" si="25"/>
        <v>0</v>
      </c>
      <c r="T98" s="5"/>
      <c r="U98" s="14"/>
      <c r="V98" s="12"/>
      <c r="W98" s="1">
        <f t="shared" si="26"/>
        <v>37.5</v>
      </c>
      <c r="X98" s="12">
        <f t="shared" si="27"/>
        <v>37.5</v>
      </c>
      <c r="Y98" s="12">
        <v>13.2</v>
      </c>
      <c r="Z98" s="12">
        <v>18.399999999999999</v>
      </c>
      <c r="AA98" s="12">
        <v>18.399999999999999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6" t="s">
        <v>156</v>
      </c>
      <c r="AJ98" s="1">
        <f t="shared" si="28"/>
        <v>0</v>
      </c>
      <c r="AK98" s="1">
        <f t="shared" si="29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J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2025-06-04T11:55:00Z</dcterms:created>
  <dcterms:modified xsi:type="dcterms:W3CDTF">2025-06-05T07:58:52Z</dcterms:modified>
</cp:coreProperties>
</file>